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mc:AlternateContent xmlns:mc="http://schemas.openxmlformats.org/markup-compatibility/2006">
    <mc:Choice Requires="x15">
      <x15ac:absPath xmlns:x15ac="http://schemas.microsoft.com/office/spreadsheetml/2010/11/ac" url="Z:\Leonardo\4 Planilhas\"/>
    </mc:Choice>
  </mc:AlternateContent>
  <bookViews>
    <workbookView xWindow="0" yWindow="0" windowWidth="28800" windowHeight="11610" firstSheet="1" activeTab="1"/>
  </bookViews>
  <sheets>
    <sheet name="Total Mensal por Recurso" sheetId="2" state="hidden" r:id="rId1"/>
    <sheet name="Total Geral Todos Recursos" sheetId="18" r:id="rId2"/>
    <sheet name="Rosto" sheetId="22" state="hidden" r:id="rId3"/>
    <sheet name="RI" sheetId="20" state="hidden" r:id="rId4"/>
    <sheet name="Checa Saldo" sheetId="24" state="hidden" r:id="rId5"/>
    <sheet name="Dados" sheetId="1" state="hidden" r:id="rId6"/>
    <sheet name="mês" sheetId="3" state="hidden" r:id="rId7"/>
  </sheets>
  <definedNames>
    <definedName name="_xlnm._FilterDatabase" localSheetId="5" hidden="1">Dados!$A$1:$M$1091</definedName>
    <definedName name="SegmentaçãodeDados_Recurso">#N/A</definedName>
    <definedName name="SegmentaçãodeDados_Recurso1">#N/A</definedName>
  </definedNames>
  <calcPr calcId="162913"/>
  <pivotCaches>
    <pivotCache cacheId="15" r:id="rId8"/>
    <pivotCache cacheId="25"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76" i="1" l="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L1866" i="1"/>
  <c r="L1867" i="1"/>
  <c r="L1868" i="1"/>
  <c r="L1869" i="1"/>
  <c r="M1869" i="1" s="1"/>
  <c r="L1870" i="1"/>
  <c r="L1871" i="1"/>
  <c r="L1872" i="1"/>
  <c r="M1872" i="1" s="1"/>
  <c r="L1873" i="1"/>
  <c r="M1873" i="1" s="1"/>
  <c r="L1874" i="1"/>
  <c r="L1875" i="1"/>
  <c r="L1876" i="1"/>
  <c r="L1877" i="1"/>
  <c r="M1877" i="1" s="1"/>
  <c r="L1878" i="1"/>
  <c r="L1879" i="1"/>
  <c r="L1880" i="1"/>
  <c r="L1881" i="1"/>
  <c r="M1881" i="1" s="1"/>
  <c r="L1882" i="1"/>
  <c r="L1883" i="1"/>
  <c r="L1884" i="1"/>
  <c r="M1884" i="1" s="1"/>
  <c r="L1885" i="1"/>
  <c r="M1885" i="1" s="1"/>
  <c r="L1886" i="1"/>
  <c r="L1887" i="1"/>
  <c r="L1888" i="1"/>
  <c r="L1889" i="1"/>
  <c r="M1889" i="1" s="1"/>
  <c r="L1890" i="1"/>
  <c r="L1891" i="1"/>
  <c r="L1892" i="1"/>
  <c r="L1893" i="1"/>
  <c r="M1893" i="1" s="1"/>
  <c r="L1894" i="1"/>
  <c r="L1895" i="1"/>
  <c r="L1896" i="1"/>
  <c r="M1896" i="1" s="1"/>
  <c r="L1897" i="1"/>
  <c r="M1897" i="1" s="1"/>
  <c r="L1898" i="1"/>
  <c r="L1899" i="1"/>
  <c r="L1900" i="1"/>
  <c r="L1901" i="1"/>
  <c r="M1901" i="1" s="1"/>
  <c r="L1902" i="1"/>
  <c r="L1903" i="1"/>
  <c r="L1904" i="1"/>
  <c r="L1905" i="1"/>
  <c r="M1905" i="1" s="1"/>
  <c r="L1906" i="1"/>
  <c r="L1907" i="1"/>
  <c r="L1908" i="1"/>
  <c r="M1908" i="1" s="1"/>
  <c r="L1909" i="1"/>
  <c r="M1909" i="1" s="1"/>
  <c r="L1910" i="1"/>
  <c r="L1911" i="1"/>
  <c r="L1912" i="1"/>
  <c r="L1913" i="1"/>
  <c r="M1913" i="1" s="1"/>
  <c r="L1914" i="1"/>
  <c r="L1915" i="1"/>
  <c r="L1916" i="1"/>
  <c r="L1917" i="1"/>
  <c r="M1917" i="1" s="1"/>
  <c r="L1918" i="1"/>
  <c r="L1919" i="1"/>
  <c r="L1920" i="1"/>
  <c r="M1920" i="1" s="1"/>
  <c r="L1921" i="1"/>
  <c r="M1921" i="1" s="1"/>
  <c r="L1922" i="1"/>
  <c r="L1923" i="1"/>
  <c r="L1924" i="1"/>
  <c r="L1925" i="1"/>
  <c r="M1925" i="1" s="1"/>
  <c r="L1926" i="1"/>
  <c r="L1927" i="1"/>
  <c r="L1928" i="1"/>
  <c r="L1929" i="1"/>
  <c r="M1929" i="1" s="1"/>
  <c r="L1930" i="1"/>
  <c r="L1931" i="1"/>
  <c r="L1932" i="1"/>
  <c r="M1932" i="1" s="1"/>
  <c r="L1933" i="1"/>
  <c r="M1933" i="1" s="1"/>
  <c r="L1934" i="1"/>
  <c r="L1935" i="1"/>
  <c r="L1936" i="1"/>
  <c r="L1937" i="1"/>
  <c r="M1937" i="1" s="1"/>
  <c r="L1938" i="1"/>
  <c r="L1939" i="1"/>
  <c r="L1940" i="1"/>
  <c r="L1941" i="1"/>
  <c r="M1941" i="1" s="1"/>
  <c r="L1942" i="1"/>
  <c r="L1943" i="1"/>
  <c r="L1944" i="1"/>
  <c r="M1944" i="1" s="1"/>
  <c r="L1945" i="1"/>
  <c r="M1945" i="1" s="1"/>
  <c r="L1946" i="1"/>
  <c r="L1947" i="1"/>
  <c r="L1948" i="1"/>
  <c r="L1949" i="1"/>
  <c r="M1949" i="1" s="1"/>
  <c r="L1950" i="1"/>
  <c r="L1951" i="1"/>
  <c r="L1952" i="1"/>
  <c r="L1953" i="1"/>
  <c r="M1953" i="1" s="1"/>
  <c r="L1954" i="1"/>
  <c r="L1955" i="1"/>
  <c r="L1956" i="1"/>
  <c r="M1956" i="1" s="1"/>
  <c r="L1957" i="1"/>
  <c r="M1957" i="1" s="1"/>
  <c r="L1958" i="1"/>
  <c r="L1959" i="1"/>
  <c r="L1960" i="1"/>
  <c r="L1961" i="1"/>
  <c r="M1961" i="1" s="1"/>
  <c r="L1962" i="1"/>
  <c r="L1963" i="1"/>
  <c r="L1964" i="1"/>
  <c r="L1965" i="1"/>
  <c r="M1965" i="1" s="1"/>
  <c r="L1966" i="1"/>
  <c r="L1967" i="1"/>
  <c r="L1968" i="1"/>
  <c r="M1968" i="1" s="1"/>
  <c r="L1969" i="1"/>
  <c r="M1969" i="1" s="1"/>
  <c r="L1970" i="1"/>
  <c r="L1971" i="1"/>
  <c r="L1972" i="1"/>
  <c r="L1973" i="1"/>
  <c r="M1973" i="1" s="1"/>
  <c r="L1974" i="1"/>
  <c r="L1975" i="1"/>
  <c r="L1976" i="1"/>
  <c r="L1977" i="1"/>
  <c r="M1977" i="1" s="1"/>
  <c r="L1978" i="1"/>
  <c r="L1979" i="1"/>
  <c r="L1980" i="1"/>
  <c r="M1980" i="1" s="1"/>
  <c r="L1981" i="1"/>
  <c r="M1981" i="1" s="1"/>
  <c r="L1982" i="1"/>
  <c r="L1983" i="1"/>
  <c r="L1984" i="1"/>
  <c r="L1985" i="1"/>
  <c r="M1985" i="1" s="1"/>
  <c r="L1986" i="1"/>
  <c r="L1987" i="1"/>
  <c r="L1988" i="1"/>
  <c r="L1989" i="1"/>
  <c r="M1989" i="1" s="1"/>
  <c r="L1990" i="1"/>
  <c r="L1991" i="1"/>
  <c r="L1992" i="1"/>
  <c r="M1992" i="1" s="1"/>
  <c r="L1993" i="1"/>
  <c r="M1993" i="1" s="1"/>
  <c r="L1994" i="1"/>
  <c r="L1995" i="1"/>
  <c r="L1996" i="1"/>
  <c r="L1997" i="1"/>
  <c r="M1997" i="1" s="1"/>
  <c r="L1998" i="1"/>
  <c r="L1999" i="1"/>
  <c r="L2000" i="1"/>
  <c r="L2001" i="1"/>
  <c r="M2001" i="1" s="1"/>
  <c r="L2002" i="1"/>
  <c r="L2003" i="1"/>
  <c r="L2004" i="1"/>
  <c r="M2004" i="1" s="1"/>
  <c r="L2005" i="1"/>
  <c r="M2005" i="1" s="1"/>
  <c r="L2006" i="1"/>
  <c r="L2007" i="1"/>
  <c r="L2008" i="1"/>
  <c r="L2009" i="1"/>
  <c r="M2009" i="1" s="1"/>
  <c r="L2010" i="1"/>
  <c r="L2011" i="1"/>
  <c r="L2012" i="1"/>
  <c r="L2013" i="1"/>
  <c r="M2013" i="1" s="1"/>
  <c r="L2014" i="1"/>
  <c r="L2015" i="1"/>
  <c r="L2016" i="1"/>
  <c r="M2016" i="1" s="1"/>
  <c r="L2017" i="1"/>
  <c r="M2017" i="1" s="1"/>
  <c r="L2018" i="1"/>
  <c r="L2019" i="1"/>
  <c r="L2020" i="1"/>
  <c r="L2021" i="1"/>
  <c r="M2021" i="1" s="1"/>
  <c r="L2022" i="1"/>
  <c r="L2023" i="1"/>
  <c r="L2024" i="1"/>
  <c r="L2025" i="1"/>
  <c r="M2025" i="1" s="1"/>
  <c r="L2026" i="1"/>
  <c r="L2027" i="1"/>
  <c r="L2028" i="1"/>
  <c r="M2028" i="1" s="1"/>
  <c r="L2029" i="1"/>
  <c r="M2029" i="1" s="1"/>
  <c r="L2030" i="1"/>
  <c r="L2031" i="1"/>
  <c r="L2032" i="1"/>
  <c r="L2033" i="1"/>
  <c r="M2033" i="1" s="1"/>
  <c r="L2034" i="1"/>
  <c r="L2035" i="1"/>
  <c r="L2036" i="1"/>
  <c r="L2037" i="1"/>
  <c r="M2037" i="1" s="1"/>
  <c r="L2038" i="1"/>
  <c r="L2039" i="1"/>
  <c r="L2040" i="1"/>
  <c r="M2040" i="1" s="1"/>
  <c r="L2041" i="1"/>
  <c r="M2041" i="1" s="1"/>
  <c r="L2042" i="1"/>
  <c r="L2043" i="1"/>
  <c r="L2044" i="1"/>
  <c r="L2045" i="1"/>
  <c r="M2045" i="1" s="1"/>
  <c r="L2046" i="1"/>
  <c r="L2047" i="1"/>
  <c r="L2048" i="1"/>
  <c r="L2049" i="1"/>
  <c r="M2049" i="1" s="1"/>
  <c r="L2050" i="1"/>
  <c r="L2051" i="1"/>
  <c r="L2052" i="1"/>
  <c r="M2052" i="1" s="1"/>
  <c r="L2053" i="1"/>
  <c r="M2053" i="1" s="1"/>
  <c r="L2054" i="1"/>
  <c r="L2055" i="1"/>
  <c r="L2056" i="1"/>
  <c r="L2057" i="1"/>
  <c r="M2057" i="1" s="1"/>
  <c r="L2058" i="1"/>
  <c r="L2059" i="1"/>
  <c r="L2060" i="1"/>
  <c r="L2061" i="1"/>
  <c r="M2061" i="1" s="1"/>
  <c r="L2062" i="1"/>
  <c r="L2063" i="1"/>
  <c r="L2064" i="1"/>
  <c r="M2064" i="1" s="1"/>
  <c r="L2065" i="1"/>
  <c r="M2065" i="1" s="1"/>
  <c r="L2066" i="1"/>
  <c r="L2067" i="1"/>
  <c r="L2068" i="1"/>
  <c r="L2069" i="1"/>
  <c r="M2069" i="1" s="1"/>
  <c r="L2070" i="1"/>
  <c r="L2071" i="1"/>
  <c r="L2072" i="1"/>
  <c r="L2073" i="1"/>
  <c r="M2073" i="1" s="1"/>
  <c r="L2074" i="1"/>
  <c r="L2075" i="1"/>
  <c r="L2076" i="1"/>
  <c r="M2076" i="1" s="1"/>
  <c r="L2077" i="1"/>
  <c r="M2077" i="1" s="1"/>
  <c r="L2078" i="1"/>
  <c r="L2079" i="1"/>
  <c r="L2080" i="1"/>
  <c r="L2081" i="1"/>
  <c r="M2081" i="1" s="1"/>
  <c r="L2082" i="1"/>
  <c r="L2083" i="1"/>
  <c r="L2084" i="1"/>
  <c r="L2085" i="1"/>
  <c r="M2085" i="1" s="1"/>
  <c r="L2086" i="1"/>
  <c r="L2087" i="1"/>
  <c r="L2088" i="1"/>
  <c r="M2088" i="1" s="1"/>
  <c r="L2089" i="1"/>
  <c r="M2089" i="1" s="1"/>
  <c r="L2090" i="1"/>
  <c r="L2091" i="1"/>
  <c r="L2092" i="1"/>
  <c r="L2093" i="1"/>
  <c r="M2093" i="1" s="1"/>
  <c r="L2094" i="1"/>
  <c r="L2095" i="1"/>
  <c r="L2096" i="1"/>
  <c r="L2097" i="1"/>
  <c r="M2097" i="1" s="1"/>
  <c r="L2098" i="1"/>
  <c r="L2099" i="1"/>
  <c r="L2100" i="1"/>
  <c r="M2100" i="1" s="1"/>
  <c r="L2101" i="1"/>
  <c r="M2101" i="1" s="1"/>
  <c r="L2102" i="1"/>
  <c r="L2103" i="1"/>
  <c r="L2104" i="1"/>
  <c r="L2105" i="1"/>
  <c r="M2105" i="1" s="1"/>
  <c r="L2106" i="1"/>
  <c r="L2107" i="1"/>
  <c r="L2108" i="1"/>
  <c r="L2109" i="1"/>
  <c r="M2109" i="1" s="1"/>
  <c r="L2110" i="1"/>
  <c r="L2111" i="1"/>
  <c r="L2112" i="1"/>
  <c r="M2112" i="1" s="1"/>
  <c r="L2113" i="1"/>
  <c r="M2113" i="1" s="1"/>
  <c r="L2114" i="1"/>
  <c r="L2115" i="1"/>
  <c r="L2116" i="1"/>
  <c r="L2117" i="1"/>
  <c r="M2117" i="1" s="1"/>
  <c r="L2118" i="1"/>
  <c r="L2119" i="1"/>
  <c r="L2120" i="1"/>
  <c r="L2121" i="1"/>
  <c r="M2121" i="1" s="1"/>
  <c r="L2122" i="1"/>
  <c r="L2123" i="1"/>
  <c r="L2124" i="1"/>
  <c r="M2124" i="1" s="1"/>
  <c r="L2125" i="1"/>
  <c r="M2125" i="1" s="1"/>
  <c r="L2126" i="1"/>
  <c r="L2127" i="1"/>
  <c r="L2128" i="1"/>
  <c r="L2129" i="1"/>
  <c r="M2129" i="1" s="1"/>
  <c r="L2130" i="1"/>
  <c r="L2131" i="1"/>
  <c r="L2132" i="1"/>
  <c r="L2133" i="1"/>
  <c r="M2133" i="1" s="1"/>
  <c r="L2134" i="1"/>
  <c r="L2135" i="1"/>
  <c r="L2136" i="1"/>
  <c r="M2136" i="1" s="1"/>
  <c r="L2137" i="1"/>
  <c r="M2137" i="1" s="1"/>
  <c r="L2138" i="1"/>
  <c r="L2139" i="1"/>
  <c r="L2140" i="1"/>
  <c r="L2141" i="1"/>
  <c r="M2141" i="1" s="1"/>
  <c r="L2142" i="1"/>
  <c r="L2143" i="1"/>
  <c r="L2144" i="1"/>
  <c r="L2145" i="1"/>
  <c r="M2145" i="1" s="1"/>
  <c r="L2146" i="1"/>
  <c r="L2147" i="1"/>
  <c r="L2148" i="1"/>
  <c r="M2148" i="1" s="1"/>
  <c r="L2149" i="1"/>
  <c r="M2149" i="1" s="1"/>
  <c r="L2150" i="1"/>
  <c r="L2151" i="1"/>
  <c r="L2152" i="1"/>
  <c r="L2153" i="1"/>
  <c r="M2153" i="1" s="1"/>
  <c r="L2154" i="1"/>
  <c r="L2155" i="1"/>
  <c r="L2156" i="1"/>
  <c r="L2157" i="1"/>
  <c r="M2157" i="1" s="1"/>
  <c r="L2158" i="1"/>
  <c r="L2159" i="1"/>
  <c r="L2160" i="1"/>
  <c r="M2160" i="1" s="1"/>
  <c r="L2161" i="1"/>
  <c r="M2161" i="1" s="1"/>
  <c r="L2162" i="1"/>
  <c r="L2163" i="1"/>
  <c r="L2164" i="1"/>
  <c r="L2165" i="1"/>
  <c r="M2165" i="1" s="1"/>
  <c r="L2166" i="1"/>
  <c r="L2167" i="1"/>
  <c r="L2168" i="1"/>
  <c r="L2169" i="1"/>
  <c r="M2169" i="1" s="1"/>
  <c r="L2170" i="1"/>
  <c r="L2171" i="1"/>
  <c r="L2172" i="1"/>
  <c r="M2172" i="1" s="1"/>
  <c r="L2173" i="1"/>
  <c r="M2173" i="1" s="1"/>
  <c r="L2174" i="1"/>
  <c r="L2175" i="1"/>
  <c r="L2176" i="1"/>
  <c r="L2177" i="1"/>
  <c r="M2177" i="1" s="1"/>
  <c r="L2178" i="1"/>
  <c r="L2179" i="1"/>
  <c r="L2180" i="1"/>
  <c r="L2181" i="1"/>
  <c r="M2181" i="1" s="1"/>
  <c r="L2182" i="1"/>
  <c r="L2183" i="1"/>
  <c r="L2184" i="1"/>
  <c r="M2184" i="1" s="1"/>
  <c r="L2185" i="1"/>
  <c r="M2185" i="1" s="1"/>
  <c r="L2186" i="1"/>
  <c r="L2187" i="1"/>
  <c r="L2188" i="1"/>
  <c r="L2189" i="1"/>
  <c r="M2189" i="1" s="1"/>
  <c r="L2190" i="1"/>
  <c r="L2191" i="1"/>
  <c r="L2192" i="1"/>
  <c r="L2193" i="1"/>
  <c r="M2193" i="1" s="1"/>
  <c r="L2194" i="1"/>
  <c r="L2195" i="1"/>
  <c r="L2196" i="1"/>
  <c r="M2196" i="1" s="1"/>
  <c r="L2197" i="1"/>
  <c r="M2197" i="1" s="1"/>
  <c r="L2198" i="1"/>
  <c r="L2199" i="1"/>
  <c r="L2200" i="1"/>
  <c r="L2201" i="1"/>
  <c r="M2201" i="1" s="1"/>
  <c r="L2202" i="1"/>
  <c r="L2203" i="1"/>
  <c r="L2204" i="1"/>
  <c r="L2205" i="1"/>
  <c r="M2205" i="1" s="1"/>
  <c r="L2206" i="1"/>
  <c r="L2207" i="1"/>
  <c r="L2208" i="1"/>
  <c r="M2208" i="1" s="1"/>
  <c r="L2209" i="1"/>
  <c r="M2209" i="1" s="1"/>
  <c r="L2210" i="1"/>
  <c r="L2211" i="1"/>
  <c r="L2212" i="1"/>
  <c r="L2213" i="1"/>
  <c r="M2213" i="1" s="1"/>
  <c r="L2214" i="1"/>
  <c r="L2215" i="1"/>
  <c r="L2216" i="1"/>
  <c r="L2217" i="1"/>
  <c r="M2217" i="1" s="1"/>
  <c r="L2218" i="1"/>
  <c r="L2219" i="1"/>
  <c r="L2220" i="1"/>
  <c r="M2220" i="1" s="1"/>
  <c r="L2221" i="1"/>
  <c r="M2221" i="1" s="1"/>
  <c r="L2222" i="1"/>
  <c r="L2223" i="1"/>
  <c r="L2224" i="1"/>
  <c r="L2225" i="1"/>
  <c r="M2225" i="1" s="1"/>
  <c r="L2226" i="1"/>
  <c r="L2227" i="1"/>
  <c r="L2228" i="1"/>
  <c r="L2229" i="1"/>
  <c r="M2229" i="1" s="1"/>
  <c r="L2230" i="1"/>
  <c r="L2231" i="1"/>
  <c r="L2232" i="1"/>
  <c r="M2232" i="1" s="1"/>
  <c r="L2233" i="1"/>
  <c r="M2233" i="1" s="1"/>
  <c r="L2234" i="1"/>
  <c r="L2235" i="1"/>
  <c r="L2236" i="1"/>
  <c r="L2237" i="1"/>
  <c r="M2237" i="1" s="1"/>
  <c r="L2238" i="1"/>
  <c r="L2239" i="1"/>
  <c r="L2240" i="1"/>
  <c r="L2241" i="1"/>
  <c r="M2241" i="1" s="1"/>
  <c r="L2242" i="1"/>
  <c r="L2243" i="1"/>
  <c r="L2244" i="1"/>
  <c r="M2244" i="1" s="1"/>
  <c r="L2245" i="1"/>
  <c r="M2245" i="1" s="1"/>
  <c r="L2246" i="1"/>
  <c r="L2247" i="1"/>
  <c r="L2248" i="1"/>
  <c r="L2249" i="1"/>
  <c r="M2249" i="1" s="1"/>
  <c r="L2250" i="1"/>
  <c r="L2251" i="1"/>
  <c r="L2252" i="1"/>
  <c r="L2253" i="1"/>
  <c r="M2253" i="1" s="1"/>
  <c r="L2254" i="1"/>
  <c r="L2255" i="1"/>
  <c r="L2256" i="1"/>
  <c r="M2256" i="1" s="1"/>
  <c r="L2257" i="1"/>
  <c r="M2257" i="1" s="1"/>
  <c r="L2258" i="1"/>
  <c r="L2259" i="1"/>
  <c r="L2260" i="1"/>
  <c r="L2261" i="1"/>
  <c r="M2261" i="1" s="1"/>
  <c r="L2262" i="1"/>
  <c r="L2263" i="1"/>
  <c r="L2264" i="1"/>
  <c r="L2265" i="1"/>
  <c r="M2265" i="1" s="1"/>
  <c r="L2266" i="1"/>
  <c r="L2267" i="1"/>
  <c r="L2268" i="1"/>
  <c r="M2268" i="1" s="1"/>
  <c r="L2269" i="1"/>
  <c r="M2269" i="1" s="1"/>
  <c r="L2270" i="1"/>
  <c r="L2271" i="1"/>
  <c r="L2272" i="1"/>
  <c r="L2273" i="1"/>
  <c r="M2273" i="1" s="1"/>
  <c r="L2274" i="1"/>
  <c r="L2275" i="1"/>
  <c r="L2276" i="1"/>
  <c r="L2277" i="1"/>
  <c r="M2277" i="1" s="1"/>
  <c r="L2278" i="1"/>
  <c r="L2279" i="1"/>
  <c r="L2280" i="1"/>
  <c r="M2280" i="1" s="1"/>
  <c r="L2281" i="1"/>
  <c r="M2281" i="1" s="1"/>
  <c r="L2282" i="1"/>
  <c r="L2283" i="1"/>
  <c r="L2284" i="1"/>
  <c r="L2285" i="1"/>
  <c r="M2285" i="1" s="1"/>
  <c r="L2286" i="1"/>
  <c r="L2287" i="1"/>
  <c r="L2288" i="1"/>
  <c r="L2289" i="1"/>
  <c r="M2289" i="1" s="1"/>
  <c r="L2290" i="1"/>
  <c r="L2291" i="1"/>
  <c r="L2292" i="1"/>
  <c r="M2292" i="1" s="1"/>
  <c r="L2293" i="1"/>
  <c r="M2293" i="1" s="1"/>
  <c r="L2294" i="1"/>
  <c r="L2295" i="1"/>
  <c r="L2296" i="1"/>
  <c r="L2297" i="1"/>
  <c r="M2297" i="1" s="1"/>
  <c r="L2298" i="1"/>
  <c r="L2299" i="1"/>
  <c r="L2300" i="1"/>
  <c r="L2301" i="1"/>
  <c r="M2301" i="1" s="1"/>
  <c r="L2302" i="1"/>
  <c r="L2303" i="1"/>
  <c r="L2304" i="1"/>
  <c r="M2304" i="1" s="1"/>
  <c r="L2305" i="1"/>
  <c r="M2305" i="1" s="1"/>
  <c r="L2306" i="1"/>
  <c r="L2307" i="1"/>
  <c r="L2308" i="1"/>
  <c r="L2309" i="1"/>
  <c r="M2309" i="1" s="1"/>
  <c r="L2310" i="1"/>
  <c r="L2311" i="1"/>
  <c r="L2312" i="1"/>
  <c r="L2313" i="1"/>
  <c r="M2313" i="1" s="1"/>
  <c r="L2314" i="1"/>
  <c r="L2315" i="1"/>
  <c r="L2316" i="1"/>
  <c r="M2316" i="1" s="1"/>
  <c r="L2317" i="1"/>
  <c r="M2317" i="1" s="1"/>
  <c r="L2318" i="1"/>
  <c r="L2319" i="1"/>
  <c r="L2320" i="1"/>
  <c r="L2321" i="1"/>
  <c r="M2321" i="1" s="1"/>
  <c r="L2322" i="1"/>
  <c r="L2323" i="1"/>
  <c r="L2324" i="1"/>
  <c r="L2325" i="1"/>
  <c r="M2325" i="1" s="1"/>
  <c r="L2326" i="1"/>
  <c r="L2327" i="1"/>
  <c r="L2328" i="1"/>
  <c r="M2328" i="1" s="1"/>
  <c r="L2329" i="1"/>
  <c r="M2329" i="1" s="1"/>
  <c r="L2330" i="1"/>
  <c r="L2331" i="1"/>
  <c r="L2332" i="1"/>
  <c r="L2333" i="1"/>
  <c r="M2333" i="1" s="1"/>
  <c r="L2334" i="1"/>
  <c r="L2335" i="1"/>
  <c r="L2336" i="1"/>
  <c r="L2337" i="1"/>
  <c r="M2337" i="1" s="1"/>
  <c r="L2338" i="1"/>
  <c r="L2339" i="1"/>
  <c r="L2340" i="1"/>
  <c r="M2340" i="1" s="1"/>
  <c r="L2341" i="1"/>
  <c r="M2341" i="1" s="1"/>
  <c r="L2342" i="1"/>
  <c r="L2343" i="1"/>
  <c r="L2344" i="1"/>
  <c r="L2345" i="1"/>
  <c r="M2345" i="1" s="1"/>
  <c r="L2346" i="1"/>
  <c r="L2347" i="1"/>
  <c r="L2348" i="1"/>
  <c r="L2349" i="1"/>
  <c r="M2349" i="1" s="1"/>
  <c r="L2350" i="1"/>
  <c r="L2351" i="1"/>
  <c r="L2352" i="1"/>
  <c r="M2352" i="1" s="1"/>
  <c r="L2353" i="1"/>
  <c r="M2353" i="1" s="1"/>
  <c r="L2354" i="1"/>
  <c r="L2355" i="1"/>
  <c r="L2356" i="1"/>
  <c r="L2357" i="1"/>
  <c r="M2357" i="1" s="1"/>
  <c r="L2358" i="1"/>
  <c r="L2359" i="1"/>
  <c r="L2360" i="1"/>
  <c r="L2361" i="1"/>
  <c r="M2361" i="1" s="1"/>
  <c r="L2362" i="1"/>
  <c r="L2363" i="1"/>
  <c r="L2364" i="1"/>
  <c r="M2364" i="1" s="1"/>
  <c r="L2365" i="1"/>
  <c r="M2365" i="1" s="1"/>
  <c r="L2366" i="1"/>
  <c r="L2367" i="1"/>
  <c r="L2368" i="1"/>
  <c r="L2369" i="1"/>
  <c r="M2369" i="1" s="1"/>
  <c r="L2370" i="1"/>
  <c r="L2371" i="1"/>
  <c r="L2372" i="1"/>
  <c r="L2373" i="1"/>
  <c r="M2373" i="1" s="1"/>
  <c r="L2374" i="1"/>
  <c r="L2375" i="1"/>
  <c r="L2376" i="1"/>
  <c r="M2376" i="1" s="1"/>
  <c r="L2377" i="1"/>
  <c r="M2377" i="1" s="1"/>
  <c r="L2378" i="1"/>
  <c r="L2379" i="1"/>
  <c r="L2380" i="1"/>
  <c r="L2381" i="1"/>
  <c r="M2381" i="1" s="1"/>
  <c r="L2382" i="1"/>
  <c r="L2383" i="1"/>
  <c r="L2384" i="1"/>
  <c r="L2385" i="1"/>
  <c r="M2385" i="1" s="1"/>
  <c r="L2386" i="1"/>
  <c r="L2387" i="1"/>
  <c r="L2388" i="1"/>
  <c r="M2388" i="1" s="1"/>
  <c r="L2389" i="1"/>
  <c r="M2389" i="1" s="1"/>
  <c r="L2390" i="1"/>
  <c r="L2391" i="1"/>
  <c r="L2392" i="1"/>
  <c r="L2393" i="1"/>
  <c r="M2393" i="1" s="1"/>
  <c r="L2394" i="1"/>
  <c r="L2395" i="1"/>
  <c r="L2396" i="1"/>
  <c r="L2397" i="1"/>
  <c r="M2397" i="1" s="1"/>
  <c r="L2398" i="1"/>
  <c r="L2399" i="1"/>
  <c r="L2400" i="1"/>
  <c r="M2400" i="1" s="1"/>
  <c r="L2401" i="1"/>
  <c r="M2401" i="1" s="1"/>
  <c r="L2402" i="1"/>
  <c r="L2403" i="1"/>
  <c r="L2404" i="1"/>
  <c r="L2405" i="1"/>
  <c r="M2405" i="1" s="1"/>
  <c r="L2406" i="1"/>
  <c r="L2407" i="1"/>
  <c r="L2408" i="1"/>
  <c r="L2409" i="1"/>
  <c r="M2409" i="1" s="1"/>
  <c r="L2410" i="1"/>
  <c r="L2411" i="1"/>
  <c r="L2412" i="1"/>
  <c r="M2412" i="1" s="1"/>
  <c r="L2413" i="1"/>
  <c r="M2413" i="1" s="1"/>
  <c r="L2414" i="1"/>
  <c r="L2415" i="1"/>
  <c r="L2416" i="1"/>
  <c r="L2417" i="1"/>
  <c r="M2417" i="1" s="1"/>
  <c r="L2418" i="1"/>
  <c r="L2419" i="1"/>
  <c r="L2420" i="1"/>
  <c r="L2421" i="1"/>
  <c r="M2421" i="1" s="1"/>
  <c r="L2422" i="1"/>
  <c r="L2423" i="1"/>
  <c r="L2424" i="1"/>
  <c r="M2424" i="1" s="1"/>
  <c r="L2425" i="1"/>
  <c r="M2425" i="1" s="1"/>
  <c r="L2426" i="1"/>
  <c r="L2427" i="1"/>
  <c r="L2428" i="1"/>
  <c r="L2429" i="1"/>
  <c r="M2429" i="1" s="1"/>
  <c r="L2430" i="1"/>
  <c r="L2431" i="1"/>
  <c r="L2432" i="1"/>
  <c r="L2433" i="1"/>
  <c r="M2433" i="1" s="1"/>
  <c r="L2434" i="1"/>
  <c r="L2435" i="1"/>
  <c r="L2436" i="1"/>
  <c r="M2436" i="1" s="1"/>
  <c r="L2437" i="1"/>
  <c r="M2437" i="1" s="1"/>
  <c r="L2438" i="1"/>
  <c r="L2439" i="1"/>
  <c r="L2440" i="1"/>
  <c r="L2441" i="1"/>
  <c r="M2441" i="1" s="1"/>
  <c r="L2442" i="1"/>
  <c r="L2443" i="1"/>
  <c r="L2444" i="1"/>
  <c r="L2445" i="1"/>
  <c r="M2445" i="1" s="1"/>
  <c r="L2446" i="1"/>
  <c r="L2447" i="1"/>
  <c r="L2448" i="1"/>
  <c r="M2448" i="1" s="1"/>
  <c r="L2449" i="1"/>
  <c r="M2449" i="1" s="1"/>
  <c r="L2450" i="1"/>
  <c r="L2451" i="1"/>
  <c r="L2452" i="1"/>
  <c r="L2453" i="1"/>
  <c r="M2453" i="1" s="1"/>
  <c r="L2454" i="1"/>
  <c r="L2455" i="1"/>
  <c r="L2456" i="1"/>
  <c r="L2457" i="1"/>
  <c r="M2457" i="1" s="1"/>
  <c r="L2458" i="1"/>
  <c r="L2459" i="1"/>
  <c r="L2460" i="1"/>
  <c r="M2460" i="1" s="1"/>
  <c r="L2461" i="1"/>
  <c r="M2461" i="1" s="1"/>
  <c r="L2462" i="1"/>
  <c r="L2463" i="1"/>
  <c r="L2464" i="1"/>
  <c r="L2465" i="1"/>
  <c r="M2465" i="1" s="1"/>
  <c r="L2466" i="1"/>
  <c r="L2467" i="1"/>
  <c r="L2468" i="1"/>
  <c r="L2469" i="1"/>
  <c r="M2469" i="1" s="1"/>
  <c r="L2470" i="1"/>
  <c r="L2471" i="1"/>
  <c r="L2472" i="1"/>
  <c r="M2472" i="1" s="1"/>
  <c r="L2473" i="1"/>
  <c r="M2473" i="1" s="1"/>
  <c r="L2474" i="1"/>
  <c r="L2475" i="1"/>
  <c r="L2476" i="1"/>
  <c r="L2477" i="1"/>
  <c r="M2477" i="1" s="1"/>
  <c r="L2478" i="1"/>
  <c r="L2479" i="1"/>
  <c r="L2480" i="1"/>
  <c r="L2481" i="1"/>
  <c r="M2481" i="1" s="1"/>
  <c r="L2482" i="1"/>
  <c r="L2483" i="1"/>
  <c r="L2484" i="1"/>
  <c r="M2484" i="1" s="1"/>
  <c r="L2485" i="1"/>
  <c r="M2485" i="1" s="1"/>
  <c r="L2486" i="1"/>
  <c r="L2487" i="1"/>
  <c r="L2488" i="1"/>
  <c r="L2489" i="1"/>
  <c r="M2489" i="1" s="1"/>
  <c r="L2490" i="1"/>
  <c r="L2491" i="1"/>
  <c r="L2492" i="1"/>
  <c r="L2493" i="1"/>
  <c r="M2493" i="1" s="1"/>
  <c r="L2494" i="1"/>
  <c r="L2495" i="1"/>
  <c r="L2496" i="1"/>
  <c r="M2496" i="1" s="1"/>
  <c r="L2497" i="1"/>
  <c r="M2497" i="1" s="1"/>
  <c r="L2498" i="1"/>
  <c r="L2499" i="1"/>
  <c r="L2500" i="1"/>
  <c r="L2501" i="1"/>
  <c r="M2501" i="1" s="1"/>
  <c r="L2502" i="1"/>
  <c r="L2503" i="1"/>
  <c r="L2504" i="1"/>
  <c r="L2505" i="1"/>
  <c r="M2505" i="1" s="1"/>
  <c r="L2506" i="1"/>
  <c r="L2507" i="1"/>
  <c r="L2508" i="1"/>
  <c r="M2508" i="1" s="1"/>
  <c r="L2509" i="1"/>
  <c r="M2509" i="1" s="1"/>
  <c r="L2510" i="1"/>
  <c r="L2511" i="1"/>
  <c r="L2512" i="1"/>
  <c r="L2513" i="1"/>
  <c r="M2513" i="1" s="1"/>
  <c r="L2514" i="1"/>
  <c r="L2515" i="1"/>
  <c r="L2516" i="1"/>
  <c r="L2517" i="1"/>
  <c r="M2517" i="1" s="1"/>
  <c r="L2518" i="1"/>
  <c r="L2519" i="1"/>
  <c r="L2520" i="1"/>
  <c r="M2520" i="1" s="1"/>
  <c r="L2521" i="1"/>
  <c r="M2521" i="1" s="1"/>
  <c r="L2522" i="1"/>
  <c r="L2523" i="1"/>
  <c r="L2524" i="1"/>
  <c r="L2525" i="1"/>
  <c r="M2525" i="1" s="1"/>
  <c r="L2526" i="1"/>
  <c r="L2527" i="1"/>
  <c r="L2528" i="1"/>
  <c r="L2529" i="1"/>
  <c r="M2529" i="1" s="1"/>
  <c r="L2530" i="1"/>
  <c r="L2531" i="1"/>
  <c r="L2532" i="1"/>
  <c r="M2532" i="1" s="1"/>
  <c r="L2533" i="1"/>
  <c r="M2533" i="1" s="1"/>
  <c r="L2534" i="1"/>
  <c r="L2535" i="1"/>
  <c r="L2536" i="1"/>
  <c r="L2537" i="1"/>
  <c r="M2537" i="1" s="1"/>
  <c r="L2538" i="1"/>
  <c r="L2539" i="1"/>
  <c r="L2540" i="1"/>
  <c r="L2541" i="1"/>
  <c r="M2541" i="1" s="1"/>
  <c r="L2542" i="1"/>
  <c r="L2543" i="1"/>
  <c r="L2544" i="1"/>
  <c r="M2544" i="1" s="1"/>
  <c r="L2545" i="1"/>
  <c r="M2545" i="1" s="1"/>
  <c r="L2546" i="1"/>
  <c r="L2547" i="1"/>
  <c r="L2548" i="1"/>
  <c r="L2549" i="1"/>
  <c r="M2549" i="1" s="1"/>
  <c r="L2550" i="1"/>
  <c r="L2551" i="1"/>
  <c r="L2552" i="1"/>
  <c r="L2553" i="1"/>
  <c r="M2553" i="1" s="1"/>
  <c r="L2554" i="1"/>
  <c r="L2555" i="1"/>
  <c r="L2556" i="1"/>
  <c r="M2556" i="1" s="1"/>
  <c r="L2557" i="1"/>
  <c r="M2557" i="1" s="1"/>
  <c r="L2558" i="1"/>
  <c r="L2559" i="1"/>
  <c r="L2560" i="1"/>
  <c r="L2561" i="1"/>
  <c r="M2561" i="1" s="1"/>
  <c r="L2562" i="1"/>
  <c r="L2563" i="1"/>
  <c r="L2564" i="1"/>
  <c r="L2565" i="1"/>
  <c r="M2565" i="1" s="1"/>
  <c r="L2566" i="1"/>
  <c r="L2567" i="1"/>
  <c r="L2568" i="1"/>
  <c r="M2568" i="1" s="1"/>
  <c r="L2569" i="1"/>
  <c r="M2569" i="1" s="1"/>
  <c r="L2570" i="1"/>
  <c r="L2571" i="1"/>
  <c r="L2572" i="1"/>
  <c r="L2573" i="1"/>
  <c r="M2573" i="1" s="1"/>
  <c r="L2574" i="1"/>
  <c r="L2575" i="1"/>
  <c r="L2576" i="1"/>
  <c r="L2577" i="1"/>
  <c r="M2577" i="1" s="1"/>
  <c r="L2578" i="1"/>
  <c r="L2579" i="1"/>
  <c r="L2580" i="1"/>
  <c r="M2580" i="1" s="1"/>
  <c r="L2581" i="1"/>
  <c r="M2581" i="1" s="1"/>
  <c r="L2582" i="1"/>
  <c r="L2583" i="1"/>
  <c r="L2584" i="1"/>
  <c r="L2585" i="1"/>
  <c r="M2585" i="1" s="1"/>
  <c r="L2586" i="1"/>
  <c r="L2587" i="1"/>
  <c r="L2588" i="1"/>
  <c r="L2589" i="1"/>
  <c r="M2589" i="1" s="1"/>
  <c r="L2590" i="1"/>
  <c r="L2591" i="1"/>
  <c r="L2592" i="1"/>
  <c r="M2592" i="1" s="1"/>
  <c r="L2593" i="1"/>
  <c r="M2593" i="1" s="1"/>
  <c r="L2594" i="1"/>
  <c r="L2595" i="1"/>
  <c r="L2596" i="1"/>
  <c r="L2597" i="1"/>
  <c r="M2597" i="1" s="1"/>
  <c r="L2598" i="1"/>
  <c r="L2599" i="1"/>
  <c r="L2600" i="1"/>
  <c r="L2601" i="1"/>
  <c r="M2601" i="1" s="1"/>
  <c r="L2602" i="1"/>
  <c r="L2603" i="1"/>
  <c r="L2604" i="1"/>
  <c r="M2604" i="1" s="1"/>
  <c r="L2605" i="1"/>
  <c r="M2605" i="1" s="1"/>
  <c r="L2606" i="1"/>
  <c r="L2607" i="1"/>
  <c r="L2608" i="1"/>
  <c r="L2609" i="1"/>
  <c r="M2609" i="1" s="1"/>
  <c r="L2610" i="1"/>
  <c r="L2611" i="1"/>
  <c r="L2612" i="1"/>
  <c r="L2613" i="1"/>
  <c r="M2613" i="1" s="1"/>
  <c r="L2614" i="1"/>
  <c r="L2615" i="1"/>
  <c r="L2616" i="1"/>
  <c r="M2616" i="1" s="1"/>
  <c r="L2617" i="1"/>
  <c r="M2617" i="1" s="1"/>
  <c r="L2618" i="1"/>
  <c r="L2619" i="1"/>
  <c r="L2620" i="1"/>
  <c r="L2621" i="1"/>
  <c r="M2621" i="1" s="1"/>
  <c r="L2622" i="1"/>
  <c r="L2623" i="1"/>
  <c r="L2624" i="1"/>
  <c r="L2625" i="1"/>
  <c r="M2625" i="1" s="1"/>
  <c r="L2626" i="1"/>
  <c r="L2627" i="1"/>
  <c r="L2628" i="1"/>
  <c r="M2628" i="1" s="1"/>
  <c r="L2629" i="1"/>
  <c r="M2629" i="1" s="1"/>
  <c r="L2630" i="1"/>
  <c r="L2631" i="1"/>
  <c r="L2632" i="1"/>
  <c r="L2633" i="1"/>
  <c r="M2633" i="1" s="1"/>
  <c r="L2634" i="1"/>
  <c r="L2635" i="1"/>
  <c r="L2636" i="1"/>
  <c r="L2637" i="1"/>
  <c r="M2637" i="1" s="1"/>
  <c r="L2638" i="1"/>
  <c r="L2639" i="1"/>
  <c r="L2640" i="1"/>
  <c r="M2640" i="1" s="1"/>
  <c r="L2641" i="1"/>
  <c r="M2641" i="1" s="1"/>
  <c r="L2642" i="1"/>
  <c r="L2643" i="1"/>
  <c r="L2644" i="1"/>
  <c r="L2645" i="1"/>
  <c r="M2645" i="1" s="1"/>
  <c r="L2646" i="1"/>
  <c r="L2647" i="1"/>
  <c r="L2648" i="1"/>
  <c r="L2649" i="1"/>
  <c r="M2649" i="1" s="1"/>
  <c r="L2650" i="1"/>
  <c r="L2651" i="1"/>
  <c r="L2652" i="1"/>
  <c r="M2652" i="1" s="1"/>
  <c r="L2653" i="1"/>
  <c r="M2653" i="1" s="1"/>
  <c r="L2654" i="1"/>
  <c r="L2655" i="1"/>
  <c r="L2656" i="1"/>
  <c r="L2657" i="1"/>
  <c r="M2657" i="1" s="1"/>
  <c r="L2658" i="1"/>
  <c r="L2659" i="1"/>
  <c r="L2660" i="1"/>
  <c r="L2661" i="1"/>
  <c r="M2661" i="1" s="1"/>
  <c r="L2662" i="1"/>
  <c r="L2663" i="1"/>
  <c r="L2664" i="1"/>
  <c r="M2664" i="1" s="1"/>
  <c r="L2665" i="1"/>
  <c r="M2665" i="1" s="1"/>
  <c r="L2666" i="1"/>
  <c r="L2667" i="1"/>
  <c r="L2668" i="1"/>
  <c r="L2669" i="1"/>
  <c r="M2669" i="1" s="1"/>
  <c r="L2670" i="1"/>
  <c r="L2671" i="1"/>
  <c r="L2672" i="1"/>
  <c r="L2673" i="1"/>
  <c r="M2673" i="1" s="1"/>
  <c r="L2674" i="1"/>
  <c r="L2675" i="1"/>
  <c r="L2676" i="1"/>
  <c r="M2676" i="1" s="1"/>
  <c r="L2677" i="1"/>
  <c r="M2677" i="1" s="1"/>
  <c r="L2678" i="1"/>
  <c r="L2679" i="1"/>
  <c r="L2680" i="1"/>
  <c r="L2681" i="1"/>
  <c r="M2681" i="1" s="1"/>
  <c r="L2682" i="1"/>
  <c r="L2683" i="1"/>
  <c r="L2684" i="1"/>
  <c r="L2685" i="1"/>
  <c r="M2685" i="1" s="1"/>
  <c r="L2686" i="1"/>
  <c r="L2687" i="1"/>
  <c r="L2688" i="1"/>
  <c r="M2688" i="1" s="1"/>
  <c r="L2689" i="1"/>
  <c r="M2689" i="1" s="1"/>
  <c r="L2690" i="1"/>
  <c r="L2691" i="1"/>
  <c r="L2692" i="1"/>
  <c r="L2693" i="1"/>
  <c r="M2693" i="1" s="1"/>
  <c r="L2694" i="1"/>
  <c r="L2695" i="1"/>
  <c r="L2696" i="1"/>
  <c r="L2697" i="1"/>
  <c r="M2697" i="1" s="1"/>
  <c r="L2698" i="1"/>
  <c r="L2699" i="1"/>
  <c r="L2700" i="1"/>
  <c r="M2700" i="1" s="1"/>
  <c r="L2701" i="1"/>
  <c r="M2701" i="1" s="1"/>
  <c r="L2702" i="1"/>
  <c r="L2703" i="1"/>
  <c r="L2704" i="1"/>
  <c r="L2705" i="1"/>
  <c r="M2705" i="1" s="1"/>
  <c r="L2706" i="1"/>
  <c r="L2707" i="1"/>
  <c r="L2708" i="1"/>
  <c r="L2709" i="1"/>
  <c r="M2709" i="1" s="1"/>
  <c r="L2710" i="1"/>
  <c r="L2711" i="1"/>
  <c r="L2712" i="1"/>
  <c r="M2712" i="1" s="1"/>
  <c r="L2713" i="1"/>
  <c r="M2713" i="1" s="1"/>
  <c r="L2714" i="1"/>
  <c r="L2715" i="1"/>
  <c r="L2716" i="1"/>
  <c r="L2717" i="1"/>
  <c r="M2717" i="1" s="1"/>
  <c r="L2718" i="1"/>
  <c r="L2719" i="1"/>
  <c r="L2720" i="1"/>
  <c r="L2721" i="1"/>
  <c r="M2721" i="1" s="1"/>
  <c r="L2722" i="1"/>
  <c r="L2723" i="1"/>
  <c r="L2724" i="1"/>
  <c r="M2724" i="1" s="1"/>
  <c r="L2725" i="1"/>
  <c r="M2725" i="1" s="1"/>
  <c r="L2726" i="1"/>
  <c r="L2727" i="1"/>
  <c r="L2728" i="1"/>
  <c r="L2729" i="1"/>
  <c r="M2729" i="1" s="1"/>
  <c r="L2730" i="1"/>
  <c r="L2731" i="1"/>
  <c r="L2732" i="1"/>
  <c r="L2733" i="1"/>
  <c r="M2733" i="1" s="1"/>
  <c r="L2734" i="1"/>
  <c r="L2735" i="1"/>
  <c r="L2736" i="1"/>
  <c r="M2736" i="1" s="1"/>
  <c r="L2737" i="1"/>
  <c r="M2737" i="1" s="1"/>
  <c r="L2738" i="1"/>
  <c r="L2739" i="1"/>
  <c r="L2740" i="1"/>
  <c r="L2741" i="1"/>
  <c r="M2741" i="1" s="1"/>
  <c r="L2742" i="1"/>
  <c r="L2743" i="1"/>
  <c r="L2744" i="1"/>
  <c r="L2745" i="1"/>
  <c r="M2745" i="1" s="1"/>
  <c r="L2746" i="1"/>
  <c r="L2747" i="1"/>
  <c r="L2748" i="1"/>
  <c r="M2748" i="1" s="1"/>
  <c r="L2749" i="1"/>
  <c r="M2749" i="1" s="1"/>
  <c r="L2750" i="1"/>
  <c r="L2751" i="1"/>
  <c r="L2752" i="1"/>
  <c r="L2753" i="1"/>
  <c r="M2753" i="1" s="1"/>
  <c r="L2754" i="1"/>
  <c r="L2755" i="1"/>
  <c r="L2756" i="1"/>
  <c r="L2757" i="1"/>
  <c r="M2757" i="1" s="1"/>
  <c r="L2758" i="1"/>
  <c r="L2759" i="1"/>
  <c r="L2760" i="1"/>
  <c r="M2760" i="1" s="1"/>
  <c r="L2761" i="1"/>
  <c r="M2761" i="1" s="1"/>
  <c r="L2762" i="1"/>
  <c r="L2763" i="1"/>
  <c r="L2764" i="1"/>
  <c r="L2765" i="1"/>
  <c r="M2765" i="1" s="1"/>
  <c r="L2766" i="1"/>
  <c r="L2767" i="1"/>
  <c r="L2768" i="1"/>
  <c r="L2769" i="1"/>
  <c r="M2769" i="1" s="1"/>
  <c r="L2770" i="1"/>
  <c r="L2771" i="1"/>
  <c r="L2772" i="1"/>
  <c r="M2772" i="1" s="1"/>
  <c r="L2773" i="1"/>
  <c r="M2773" i="1" s="1"/>
  <c r="L2774" i="1"/>
  <c r="L2775" i="1"/>
  <c r="L2776" i="1"/>
  <c r="L2777" i="1"/>
  <c r="M2777" i="1" s="1"/>
  <c r="L2778" i="1"/>
  <c r="L2779" i="1"/>
  <c r="L2780" i="1"/>
  <c r="L2781" i="1"/>
  <c r="M2781" i="1" s="1"/>
  <c r="L2782" i="1"/>
  <c r="L2783" i="1"/>
  <c r="L2784" i="1"/>
  <c r="M2784" i="1" s="1"/>
  <c r="L2785" i="1"/>
  <c r="M2785" i="1" s="1"/>
  <c r="L2786" i="1"/>
  <c r="L2787" i="1"/>
  <c r="L2788" i="1"/>
  <c r="L2789" i="1"/>
  <c r="M2789" i="1" s="1"/>
  <c r="L2790" i="1"/>
  <c r="L2791" i="1"/>
  <c r="L2792" i="1"/>
  <c r="L2793" i="1"/>
  <c r="M2793" i="1" s="1"/>
  <c r="L2794" i="1"/>
  <c r="L2795" i="1"/>
  <c r="L2796" i="1"/>
  <c r="M2796" i="1" s="1"/>
  <c r="L2797" i="1"/>
  <c r="M2797" i="1" s="1"/>
  <c r="L2798" i="1"/>
  <c r="L2799" i="1"/>
  <c r="L2800" i="1"/>
  <c r="L2801" i="1"/>
  <c r="M2801" i="1" s="1"/>
  <c r="L2802" i="1"/>
  <c r="L2803" i="1"/>
  <c r="L2804" i="1"/>
  <c r="L2805" i="1"/>
  <c r="M2805" i="1" s="1"/>
  <c r="L2806" i="1"/>
  <c r="L2807" i="1"/>
  <c r="L2808" i="1"/>
  <c r="M2808" i="1" s="1"/>
  <c r="L2809" i="1"/>
  <c r="M2809" i="1" s="1"/>
  <c r="L2810" i="1"/>
  <c r="L2811" i="1"/>
  <c r="L2812" i="1"/>
  <c r="L2813" i="1"/>
  <c r="M2813" i="1" s="1"/>
  <c r="L2814" i="1"/>
  <c r="L2815" i="1"/>
  <c r="L2816" i="1"/>
  <c r="L2817" i="1"/>
  <c r="M2817" i="1" s="1"/>
  <c r="L2818" i="1"/>
  <c r="L2819" i="1"/>
  <c r="L2820" i="1"/>
  <c r="M2820" i="1" s="1"/>
  <c r="L2821" i="1"/>
  <c r="M2821" i="1" s="1"/>
  <c r="L2822" i="1"/>
  <c r="L2823" i="1"/>
  <c r="L2824" i="1"/>
  <c r="L2825" i="1"/>
  <c r="M2825" i="1" s="1"/>
  <c r="L2826" i="1"/>
  <c r="L2827" i="1"/>
  <c r="L2828" i="1"/>
  <c r="L2829" i="1"/>
  <c r="M2829" i="1" s="1"/>
  <c r="L2830" i="1"/>
  <c r="L2831" i="1"/>
  <c r="L2832" i="1"/>
  <c r="M2832" i="1" s="1"/>
  <c r="L2833" i="1"/>
  <c r="M2833" i="1" s="1"/>
  <c r="L2834" i="1"/>
  <c r="L2835" i="1"/>
  <c r="L2836" i="1"/>
  <c r="L2837" i="1"/>
  <c r="M2837" i="1" s="1"/>
  <c r="L2838" i="1"/>
  <c r="L2839" i="1"/>
  <c r="L2840" i="1"/>
  <c r="L2841" i="1"/>
  <c r="M2841" i="1" s="1"/>
  <c r="L2842" i="1"/>
  <c r="L2843" i="1"/>
  <c r="L2844" i="1"/>
  <c r="M2844" i="1" s="1"/>
  <c r="L2845" i="1"/>
  <c r="M2845" i="1" s="1"/>
  <c r="L2846" i="1"/>
  <c r="L2847" i="1"/>
  <c r="L2848" i="1"/>
  <c r="L2849" i="1"/>
  <c r="M2849" i="1" s="1"/>
  <c r="L2850" i="1"/>
  <c r="L2851" i="1"/>
  <c r="L2852" i="1"/>
  <c r="L2853" i="1"/>
  <c r="M2853" i="1" s="1"/>
  <c r="L2854" i="1"/>
  <c r="L2855" i="1"/>
  <c r="L2856" i="1"/>
  <c r="M2856" i="1" s="1"/>
  <c r="L2857" i="1"/>
  <c r="M2857" i="1" s="1"/>
  <c r="L2858" i="1"/>
  <c r="L2859" i="1"/>
  <c r="L2860" i="1"/>
  <c r="L2861" i="1"/>
  <c r="M2861" i="1" s="1"/>
  <c r="L2862" i="1"/>
  <c r="L2863" i="1"/>
  <c r="L2864" i="1"/>
  <c r="L2865" i="1"/>
  <c r="M2865" i="1" s="1"/>
  <c r="L2866" i="1"/>
  <c r="L2867" i="1"/>
  <c r="L2868" i="1"/>
  <c r="M2868" i="1" s="1"/>
  <c r="L2869" i="1"/>
  <c r="M2869" i="1" s="1"/>
  <c r="L2870" i="1"/>
  <c r="L2871" i="1"/>
  <c r="L2872" i="1"/>
  <c r="L2873" i="1"/>
  <c r="M2873" i="1" s="1"/>
  <c r="L2874" i="1"/>
  <c r="L2875" i="1"/>
  <c r="M1866" i="1"/>
  <c r="M1867" i="1"/>
  <c r="M1868" i="1"/>
  <c r="M1870" i="1"/>
  <c r="M1871" i="1"/>
  <c r="M1874" i="1"/>
  <c r="M1875" i="1"/>
  <c r="M1876" i="1"/>
  <c r="M1878" i="1"/>
  <c r="M1879" i="1"/>
  <c r="M1880" i="1"/>
  <c r="M1882" i="1"/>
  <c r="M1883" i="1"/>
  <c r="M1886" i="1"/>
  <c r="M1887" i="1"/>
  <c r="M1888" i="1"/>
  <c r="M1890" i="1"/>
  <c r="M1891" i="1"/>
  <c r="M1892" i="1"/>
  <c r="M1894" i="1"/>
  <c r="M1895" i="1"/>
  <c r="M1898" i="1"/>
  <c r="M1899" i="1"/>
  <c r="M1900" i="1"/>
  <c r="M1902" i="1"/>
  <c r="M1903" i="1"/>
  <c r="M1904" i="1"/>
  <c r="M1906" i="1"/>
  <c r="M1907" i="1"/>
  <c r="M1910" i="1"/>
  <c r="M1911" i="1"/>
  <c r="M1912" i="1"/>
  <c r="M1914" i="1"/>
  <c r="M1915" i="1"/>
  <c r="M1916" i="1"/>
  <c r="M1918" i="1"/>
  <c r="M1919" i="1"/>
  <c r="M1922" i="1"/>
  <c r="M1923" i="1"/>
  <c r="M1924" i="1"/>
  <c r="M1926" i="1"/>
  <c r="M1927" i="1"/>
  <c r="M1928" i="1"/>
  <c r="M1930" i="1"/>
  <c r="M1931" i="1"/>
  <c r="M1934" i="1"/>
  <c r="M1935" i="1"/>
  <c r="M1936" i="1"/>
  <c r="M1938" i="1"/>
  <c r="M1939" i="1"/>
  <c r="M1940" i="1"/>
  <c r="M1942" i="1"/>
  <c r="M1943" i="1"/>
  <c r="M1946" i="1"/>
  <c r="M1947" i="1"/>
  <c r="M1948" i="1"/>
  <c r="M1950" i="1"/>
  <c r="M1951" i="1"/>
  <c r="M1952" i="1"/>
  <c r="M1954" i="1"/>
  <c r="M1955" i="1"/>
  <c r="M1958" i="1"/>
  <c r="M1959" i="1"/>
  <c r="M1960" i="1"/>
  <c r="M1962" i="1"/>
  <c r="M1963" i="1"/>
  <c r="M1964" i="1"/>
  <c r="M1966" i="1"/>
  <c r="M1967" i="1"/>
  <c r="M1970" i="1"/>
  <c r="M1971" i="1"/>
  <c r="M1972" i="1"/>
  <c r="M1974" i="1"/>
  <c r="M1975" i="1"/>
  <c r="M1976" i="1"/>
  <c r="M1978" i="1"/>
  <c r="M1979" i="1"/>
  <c r="M1982" i="1"/>
  <c r="M1983" i="1"/>
  <c r="M1984" i="1"/>
  <c r="M1986" i="1"/>
  <c r="M1987" i="1"/>
  <c r="M1988" i="1"/>
  <c r="M1990" i="1"/>
  <c r="M1991" i="1"/>
  <c r="M1994" i="1"/>
  <c r="M1995" i="1"/>
  <c r="M1996" i="1"/>
  <c r="M1998" i="1"/>
  <c r="M1999" i="1"/>
  <c r="M2000" i="1"/>
  <c r="M2002" i="1"/>
  <c r="M2003" i="1"/>
  <c r="M2006" i="1"/>
  <c r="M2007" i="1"/>
  <c r="M2008" i="1"/>
  <c r="M2010" i="1"/>
  <c r="M2011" i="1"/>
  <c r="M2012" i="1"/>
  <c r="M2014" i="1"/>
  <c r="M2015" i="1"/>
  <c r="M2018" i="1"/>
  <c r="M2019" i="1"/>
  <c r="M2020" i="1"/>
  <c r="M2022" i="1"/>
  <c r="M2023" i="1"/>
  <c r="M2024" i="1"/>
  <c r="M2026" i="1"/>
  <c r="M2027" i="1"/>
  <c r="M2030" i="1"/>
  <c r="M2031" i="1"/>
  <c r="M2032" i="1"/>
  <c r="M2034" i="1"/>
  <c r="M2035" i="1"/>
  <c r="M2036" i="1"/>
  <c r="M2038" i="1"/>
  <c r="M2039" i="1"/>
  <c r="M2042" i="1"/>
  <c r="M2043" i="1"/>
  <c r="M2044" i="1"/>
  <c r="M2046" i="1"/>
  <c r="M2047" i="1"/>
  <c r="M2048" i="1"/>
  <c r="M2050" i="1"/>
  <c r="M2051" i="1"/>
  <c r="M2054" i="1"/>
  <c r="M2055" i="1"/>
  <c r="M2056" i="1"/>
  <c r="M2058" i="1"/>
  <c r="M2059" i="1"/>
  <c r="M2060" i="1"/>
  <c r="M2062" i="1"/>
  <c r="M2063" i="1"/>
  <c r="M2066" i="1"/>
  <c r="M2067" i="1"/>
  <c r="M2068" i="1"/>
  <c r="M2070" i="1"/>
  <c r="M2071" i="1"/>
  <c r="M2072" i="1"/>
  <c r="M2074" i="1"/>
  <c r="M2075" i="1"/>
  <c r="M2078" i="1"/>
  <c r="M2079" i="1"/>
  <c r="M2080" i="1"/>
  <c r="M2082" i="1"/>
  <c r="M2083" i="1"/>
  <c r="M2084" i="1"/>
  <c r="M2086" i="1"/>
  <c r="M2087" i="1"/>
  <c r="M2090" i="1"/>
  <c r="M2091" i="1"/>
  <c r="M2092" i="1"/>
  <c r="M2094" i="1"/>
  <c r="M2095" i="1"/>
  <c r="M2096" i="1"/>
  <c r="M2098" i="1"/>
  <c r="M2099" i="1"/>
  <c r="M2102" i="1"/>
  <c r="M2103" i="1"/>
  <c r="M2104" i="1"/>
  <c r="M2106" i="1"/>
  <c r="M2107" i="1"/>
  <c r="M2108" i="1"/>
  <c r="M2110" i="1"/>
  <c r="M2111" i="1"/>
  <c r="M2114" i="1"/>
  <c r="M2115" i="1"/>
  <c r="M2116" i="1"/>
  <c r="M2118" i="1"/>
  <c r="M2119" i="1"/>
  <c r="M2120" i="1"/>
  <c r="M2122" i="1"/>
  <c r="M2123" i="1"/>
  <c r="M2126" i="1"/>
  <c r="M2127" i="1"/>
  <c r="M2128" i="1"/>
  <c r="M2130" i="1"/>
  <c r="M2131" i="1"/>
  <c r="M2132" i="1"/>
  <c r="M2134" i="1"/>
  <c r="M2135" i="1"/>
  <c r="M2138" i="1"/>
  <c r="M2139" i="1"/>
  <c r="M2140" i="1"/>
  <c r="M2142" i="1"/>
  <c r="M2143" i="1"/>
  <c r="M2144" i="1"/>
  <c r="M2146" i="1"/>
  <c r="M2147" i="1"/>
  <c r="M2150" i="1"/>
  <c r="M2151" i="1"/>
  <c r="M2152" i="1"/>
  <c r="M2154" i="1"/>
  <c r="M2155" i="1"/>
  <c r="M2156" i="1"/>
  <c r="M2158" i="1"/>
  <c r="M2159" i="1"/>
  <c r="M2162" i="1"/>
  <c r="M2163" i="1"/>
  <c r="M2164" i="1"/>
  <c r="M2166" i="1"/>
  <c r="M2167" i="1"/>
  <c r="M2168" i="1"/>
  <c r="M2170" i="1"/>
  <c r="M2171" i="1"/>
  <c r="M2174" i="1"/>
  <c r="M2175" i="1"/>
  <c r="M2176" i="1"/>
  <c r="M2178" i="1"/>
  <c r="M2179" i="1"/>
  <c r="M2180" i="1"/>
  <c r="M2182" i="1"/>
  <c r="M2183" i="1"/>
  <c r="M2186" i="1"/>
  <c r="M2187" i="1"/>
  <c r="M2188" i="1"/>
  <c r="M2190" i="1"/>
  <c r="M2191" i="1"/>
  <c r="M2192" i="1"/>
  <c r="M2194" i="1"/>
  <c r="M2195" i="1"/>
  <c r="M2198" i="1"/>
  <c r="M2199" i="1"/>
  <c r="M2200" i="1"/>
  <c r="M2202" i="1"/>
  <c r="M2203" i="1"/>
  <c r="M2204" i="1"/>
  <c r="M2206" i="1"/>
  <c r="M2207" i="1"/>
  <c r="M2210" i="1"/>
  <c r="M2211" i="1"/>
  <c r="M2212" i="1"/>
  <c r="M2214" i="1"/>
  <c r="M2215" i="1"/>
  <c r="M2216" i="1"/>
  <c r="M2218" i="1"/>
  <c r="M2219" i="1"/>
  <c r="M2222" i="1"/>
  <c r="M2223" i="1"/>
  <c r="M2224" i="1"/>
  <c r="M2226" i="1"/>
  <c r="M2227" i="1"/>
  <c r="M2228" i="1"/>
  <c r="M2230" i="1"/>
  <c r="M2231" i="1"/>
  <c r="M2234" i="1"/>
  <c r="M2235" i="1"/>
  <c r="M2236" i="1"/>
  <c r="M2238" i="1"/>
  <c r="M2239" i="1"/>
  <c r="M2240" i="1"/>
  <c r="M2242" i="1"/>
  <c r="M2243" i="1"/>
  <c r="M2246" i="1"/>
  <c r="M2247" i="1"/>
  <c r="M2248" i="1"/>
  <c r="M2250" i="1"/>
  <c r="M2251" i="1"/>
  <c r="M2252" i="1"/>
  <c r="M2254" i="1"/>
  <c r="M2255" i="1"/>
  <c r="M2258" i="1"/>
  <c r="M2259" i="1"/>
  <c r="M2260" i="1"/>
  <c r="M2262" i="1"/>
  <c r="M2263" i="1"/>
  <c r="M2264" i="1"/>
  <c r="M2266" i="1"/>
  <c r="M2267" i="1"/>
  <c r="M2270" i="1"/>
  <c r="M2271" i="1"/>
  <c r="M2272" i="1"/>
  <c r="M2274" i="1"/>
  <c r="M2275" i="1"/>
  <c r="M2276" i="1"/>
  <c r="M2278" i="1"/>
  <c r="M2279" i="1"/>
  <c r="M2282" i="1"/>
  <c r="M2283" i="1"/>
  <c r="M2284" i="1"/>
  <c r="M2286" i="1"/>
  <c r="M2287" i="1"/>
  <c r="M2288" i="1"/>
  <c r="M2290" i="1"/>
  <c r="M2291" i="1"/>
  <c r="M2294" i="1"/>
  <c r="M2295" i="1"/>
  <c r="M2296" i="1"/>
  <c r="M2298" i="1"/>
  <c r="M2299" i="1"/>
  <c r="M2300" i="1"/>
  <c r="M2302" i="1"/>
  <c r="M2303" i="1"/>
  <c r="M2306" i="1"/>
  <c r="M2307" i="1"/>
  <c r="M2308" i="1"/>
  <c r="M2310" i="1"/>
  <c r="M2311" i="1"/>
  <c r="M2312" i="1"/>
  <c r="M2314" i="1"/>
  <c r="M2315" i="1"/>
  <c r="M2318" i="1"/>
  <c r="M2319" i="1"/>
  <c r="M2320" i="1"/>
  <c r="M2322" i="1"/>
  <c r="M2323" i="1"/>
  <c r="M2324" i="1"/>
  <c r="M2326" i="1"/>
  <c r="M2327" i="1"/>
  <c r="M2330" i="1"/>
  <c r="M2331" i="1"/>
  <c r="M2332" i="1"/>
  <c r="M2334" i="1"/>
  <c r="M2335" i="1"/>
  <c r="M2336" i="1"/>
  <c r="M2338" i="1"/>
  <c r="M2339" i="1"/>
  <c r="M2342" i="1"/>
  <c r="M2343" i="1"/>
  <c r="M2344" i="1"/>
  <c r="M2346" i="1"/>
  <c r="M2347" i="1"/>
  <c r="M2348" i="1"/>
  <c r="M2350" i="1"/>
  <c r="M2351" i="1"/>
  <c r="M2354" i="1"/>
  <c r="M2355" i="1"/>
  <c r="M2356" i="1"/>
  <c r="M2358" i="1"/>
  <c r="M2359" i="1"/>
  <c r="M2360" i="1"/>
  <c r="M2362" i="1"/>
  <c r="M2363" i="1"/>
  <c r="M2366" i="1"/>
  <c r="M2367" i="1"/>
  <c r="M2368" i="1"/>
  <c r="M2370" i="1"/>
  <c r="M2371" i="1"/>
  <c r="M2372" i="1"/>
  <c r="M2374" i="1"/>
  <c r="M2375" i="1"/>
  <c r="M2378" i="1"/>
  <c r="M2379" i="1"/>
  <c r="M2380" i="1"/>
  <c r="M2382" i="1"/>
  <c r="M2383" i="1"/>
  <c r="M2384" i="1"/>
  <c r="M2386" i="1"/>
  <c r="M2387" i="1"/>
  <c r="M2390" i="1"/>
  <c r="M2391" i="1"/>
  <c r="M2392" i="1"/>
  <c r="M2394" i="1"/>
  <c r="M2395" i="1"/>
  <c r="M2396" i="1"/>
  <c r="M2398" i="1"/>
  <c r="M2399" i="1"/>
  <c r="M2402" i="1"/>
  <c r="M2403" i="1"/>
  <c r="M2404" i="1"/>
  <c r="M2406" i="1"/>
  <c r="M2407" i="1"/>
  <c r="M2408" i="1"/>
  <c r="M2410" i="1"/>
  <c r="M2411" i="1"/>
  <c r="M2414" i="1"/>
  <c r="M2415" i="1"/>
  <c r="M2416" i="1"/>
  <c r="M2418" i="1"/>
  <c r="M2419" i="1"/>
  <c r="M2420" i="1"/>
  <c r="M2422" i="1"/>
  <c r="M2423" i="1"/>
  <c r="M2426" i="1"/>
  <c r="M2427" i="1"/>
  <c r="M2428" i="1"/>
  <c r="M2430" i="1"/>
  <c r="M2431" i="1"/>
  <c r="M2432" i="1"/>
  <c r="M2434" i="1"/>
  <c r="M2435" i="1"/>
  <c r="M2438" i="1"/>
  <c r="M2439" i="1"/>
  <c r="M2440" i="1"/>
  <c r="M2442" i="1"/>
  <c r="M2443" i="1"/>
  <c r="M2444" i="1"/>
  <c r="M2446" i="1"/>
  <c r="M2447" i="1"/>
  <c r="M2450" i="1"/>
  <c r="M2451" i="1"/>
  <c r="M2452" i="1"/>
  <c r="M2454" i="1"/>
  <c r="M2455" i="1"/>
  <c r="M2456" i="1"/>
  <c r="M2458" i="1"/>
  <c r="M2459" i="1"/>
  <c r="M2462" i="1"/>
  <c r="M2463" i="1"/>
  <c r="M2464" i="1"/>
  <c r="M2466" i="1"/>
  <c r="M2467" i="1"/>
  <c r="M2468" i="1"/>
  <c r="M2470" i="1"/>
  <c r="M2471" i="1"/>
  <c r="M2474" i="1"/>
  <c r="M2475" i="1"/>
  <c r="M2476" i="1"/>
  <c r="M2478" i="1"/>
  <c r="M2479" i="1"/>
  <c r="M2480" i="1"/>
  <c r="M2482" i="1"/>
  <c r="M2483" i="1"/>
  <c r="M2486" i="1"/>
  <c r="M2487" i="1"/>
  <c r="M2488" i="1"/>
  <c r="M2490" i="1"/>
  <c r="M2491" i="1"/>
  <c r="M2492" i="1"/>
  <c r="M2494" i="1"/>
  <c r="M2495" i="1"/>
  <c r="M2498" i="1"/>
  <c r="M2499" i="1"/>
  <c r="M2500" i="1"/>
  <c r="M2502" i="1"/>
  <c r="M2503" i="1"/>
  <c r="M2504" i="1"/>
  <c r="M2506" i="1"/>
  <c r="M2507" i="1"/>
  <c r="M2510" i="1"/>
  <c r="M2511" i="1"/>
  <c r="M2512" i="1"/>
  <c r="M2514" i="1"/>
  <c r="M2515" i="1"/>
  <c r="M2516" i="1"/>
  <c r="M2518" i="1"/>
  <c r="M2519" i="1"/>
  <c r="M2522" i="1"/>
  <c r="M2523" i="1"/>
  <c r="M2524" i="1"/>
  <c r="M2526" i="1"/>
  <c r="M2527" i="1"/>
  <c r="M2528" i="1"/>
  <c r="M2530" i="1"/>
  <c r="M2531" i="1"/>
  <c r="M2534" i="1"/>
  <c r="M2535" i="1"/>
  <c r="M2536" i="1"/>
  <c r="M2538" i="1"/>
  <c r="M2539" i="1"/>
  <c r="M2540" i="1"/>
  <c r="M2542" i="1"/>
  <c r="M2543" i="1"/>
  <c r="M2546" i="1"/>
  <c r="M2547" i="1"/>
  <c r="M2548" i="1"/>
  <c r="M2550" i="1"/>
  <c r="M2551" i="1"/>
  <c r="M2552" i="1"/>
  <c r="M2554" i="1"/>
  <c r="M2555" i="1"/>
  <c r="M2558" i="1"/>
  <c r="M2559" i="1"/>
  <c r="M2560" i="1"/>
  <c r="M2562" i="1"/>
  <c r="M2563" i="1"/>
  <c r="M2564" i="1"/>
  <c r="M2566" i="1"/>
  <c r="M2567" i="1"/>
  <c r="M2570" i="1"/>
  <c r="M2571" i="1"/>
  <c r="M2572" i="1"/>
  <c r="M2574" i="1"/>
  <c r="M2575" i="1"/>
  <c r="M2576" i="1"/>
  <c r="M2578" i="1"/>
  <c r="M2579" i="1"/>
  <c r="M2582" i="1"/>
  <c r="M2583" i="1"/>
  <c r="M2584" i="1"/>
  <c r="M2586" i="1"/>
  <c r="M2587" i="1"/>
  <c r="M2588" i="1"/>
  <c r="M2590" i="1"/>
  <c r="M2591" i="1"/>
  <c r="M2594" i="1"/>
  <c r="M2595" i="1"/>
  <c r="M2596" i="1"/>
  <c r="M2598" i="1"/>
  <c r="M2599" i="1"/>
  <c r="M2600" i="1"/>
  <c r="M2602" i="1"/>
  <c r="M2603" i="1"/>
  <c r="M2606" i="1"/>
  <c r="M2607" i="1"/>
  <c r="M2608" i="1"/>
  <c r="M2610" i="1"/>
  <c r="M2611" i="1"/>
  <c r="M2612" i="1"/>
  <c r="M2614" i="1"/>
  <c r="M2615" i="1"/>
  <c r="M2618" i="1"/>
  <c r="M2619" i="1"/>
  <c r="M2620" i="1"/>
  <c r="M2622" i="1"/>
  <c r="M2623" i="1"/>
  <c r="M2624" i="1"/>
  <c r="M2626" i="1"/>
  <c r="M2627" i="1"/>
  <c r="M2630" i="1"/>
  <c r="M2631" i="1"/>
  <c r="M2632" i="1"/>
  <c r="M2634" i="1"/>
  <c r="M2635" i="1"/>
  <c r="M2636" i="1"/>
  <c r="M2638" i="1"/>
  <c r="M2639" i="1"/>
  <c r="M2642" i="1"/>
  <c r="M2643" i="1"/>
  <c r="M2644" i="1"/>
  <c r="M2646" i="1"/>
  <c r="M2647" i="1"/>
  <c r="M2648" i="1"/>
  <c r="M2650" i="1"/>
  <c r="M2651" i="1"/>
  <c r="M2654" i="1"/>
  <c r="M2655" i="1"/>
  <c r="M2656" i="1"/>
  <c r="M2658" i="1"/>
  <c r="M2659" i="1"/>
  <c r="M2660" i="1"/>
  <c r="M2662" i="1"/>
  <c r="M2663" i="1"/>
  <c r="M2666" i="1"/>
  <c r="M2667" i="1"/>
  <c r="M2668" i="1"/>
  <c r="M2670" i="1"/>
  <c r="M2671" i="1"/>
  <c r="M2672" i="1"/>
  <c r="M2674" i="1"/>
  <c r="M2675" i="1"/>
  <c r="M2678" i="1"/>
  <c r="M2679" i="1"/>
  <c r="M2680" i="1"/>
  <c r="M2682" i="1"/>
  <c r="M2683" i="1"/>
  <c r="M2684" i="1"/>
  <c r="M2686" i="1"/>
  <c r="M2687" i="1"/>
  <c r="M2690" i="1"/>
  <c r="M2691" i="1"/>
  <c r="M2692" i="1"/>
  <c r="M2694" i="1"/>
  <c r="M2695" i="1"/>
  <c r="M2696" i="1"/>
  <c r="M2698" i="1"/>
  <c r="M2699" i="1"/>
  <c r="M2702" i="1"/>
  <c r="M2703" i="1"/>
  <c r="M2704" i="1"/>
  <c r="M2706" i="1"/>
  <c r="M2707" i="1"/>
  <c r="M2708" i="1"/>
  <c r="M2710" i="1"/>
  <c r="M2711" i="1"/>
  <c r="M2714" i="1"/>
  <c r="M2715" i="1"/>
  <c r="M2716" i="1"/>
  <c r="M2718" i="1"/>
  <c r="M2719" i="1"/>
  <c r="M2720" i="1"/>
  <c r="M2722" i="1"/>
  <c r="M2723" i="1"/>
  <c r="M2726" i="1"/>
  <c r="M2727" i="1"/>
  <c r="M2728" i="1"/>
  <c r="M2730" i="1"/>
  <c r="M2731" i="1"/>
  <c r="M2732" i="1"/>
  <c r="M2734" i="1"/>
  <c r="M2735" i="1"/>
  <c r="M2738" i="1"/>
  <c r="M2739" i="1"/>
  <c r="M2740" i="1"/>
  <c r="M2742" i="1"/>
  <c r="M2743" i="1"/>
  <c r="M2744" i="1"/>
  <c r="M2746" i="1"/>
  <c r="M2747" i="1"/>
  <c r="M2750" i="1"/>
  <c r="M2751" i="1"/>
  <c r="M2752" i="1"/>
  <c r="M2754" i="1"/>
  <c r="M2755" i="1"/>
  <c r="M2756" i="1"/>
  <c r="M2758" i="1"/>
  <c r="M2759" i="1"/>
  <c r="M2762" i="1"/>
  <c r="M2763" i="1"/>
  <c r="M2764" i="1"/>
  <c r="M2766" i="1"/>
  <c r="M2767" i="1"/>
  <c r="M2768" i="1"/>
  <c r="M2770" i="1"/>
  <c r="M2771" i="1"/>
  <c r="M2774" i="1"/>
  <c r="M2775" i="1"/>
  <c r="M2776" i="1"/>
  <c r="M2778" i="1"/>
  <c r="M2779" i="1"/>
  <c r="M2780" i="1"/>
  <c r="M2782" i="1"/>
  <c r="M2783" i="1"/>
  <c r="M2786" i="1"/>
  <c r="M2787" i="1"/>
  <c r="M2788" i="1"/>
  <c r="M2790" i="1"/>
  <c r="M2791" i="1"/>
  <c r="M2792" i="1"/>
  <c r="M2794" i="1"/>
  <c r="M2795" i="1"/>
  <c r="M2798" i="1"/>
  <c r="M2799" i="1"/>
  <c r="M2800" i="1"/>
  <c r="M2802" i="1"/>
  <c r="M2803" i="1"/>
  <c r="M2804" i="1"/>
  <c r="M2806" i="1"/>
  <c r="M2807" i="1"/>
  <c r="M2810" i="1"/>
  <c r="M2811" i="1"/>
  <c r="M2812" i="1"/>
  <c r="M2814" i="1"/>
  <c r="M2815" i="1"/>
  <c r="M2816" i="1"/>
  <c r="M2818" i="1"/>
  <c r="M2819" i="1"/>
  <c r="M2822" i="1"/>
  <c r="M2823" i="1"/>
  <c r="M2824" i="1"/>
  <c r="M2826" i="1"/>
  <c r="M2827" i="1"/>
  <c r="M2828" i="1"/>
  <c r="M2830" i="1"/>
  <c r="M2831" i="1"/>
  <c r="M2834" i="1"/>
  <c r="M2835" i="1"/>
  <c r="M2836" i="1"/>
  <c r="M2838" i="1"/>
  <c r="M2839" i="1"/>
  <c r="M2840" i="1"/>
  <c r="M2842" i="1"/>
  <c r="M2843" i="1"/>
  <c r="M2846" i="1"/>
  <c r="M2847" i="1"/>
  <c r="M2848" i="1"/>
  <c r="M2850" i="1"/>
  <c r="M2851" i="1"/>
  <c r="M2852" i="1"/>
  <c r="M2854" i="1"/>
  <c r="M2855" i="1"/>
  <c r="M2858" i="1"/>
  <c r="M2859" i="1"/>
  <c r="M2860" i="1"/>
  <c r="M2862" i="1"/>
  <c r="M2863" i="1"/>
  <c r="M2864" i="1"/>
  <c r="M2866" i="1"/>
  <c r="M2867" i="1"/>
  <c r="M2870" i="1"/>
  <c r="M2871" i="1"/>
  <c r="M2872" i="1"/>
  <c r="M2874" i="1"/>
  <c r="M287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B18" i="24" l="1"/>
  <c r="B24" i="24"/>
  <c r="B27" i="24"/>
  <c r="B33" i="24"/>
  <c r="B32" i="24"/>
  <c r="B30" i="24"/>
  <c r="B34" i="24"/>
  <c r="B31" i="24"/>
  <c r="B28" i="24"/>
  <c r="B26" i="24"/>
  <c r="B29" i="24"/>
  <c r="B25" i="24"/>
  <c r="B35" i="24" l="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L1826" i="1"/>
  <c r="M1826" i="1" s="1"/>
  <c r="L1827" i="1"/>
  <c r="M1827" i="1" s="1"/>
  <c r="L1828" i="1"/>
  <c r="M1828" i="1" s="1"/>
  <c r="L1829" i="1"/>
  <c r="L1830" i="1"/>
  <c r="L1831" i="1"/>
  <c r="M1831" i="1" s="1"/>
  <c r="L1832" i="1"/>
  <c r="L1833" i="1"/>
  <c r="M1833" i="1" s="1"/>
  <c r="L1834" i="1"/>
  <c r="M1834" i="1" s="1"/>
  <c r="L1835" i="1"/>
  <c r="M1835" i="1" s="1"/>
  <c r="L1836" i="1"/>
  <c r="M1836" i="1" s="1"/>
  <c r="L1837" i="1"/>
  <c r="M1837" i="1" s="1"/>
  <c r="L1838" i="1"/>
  <c r="M1838" i="1" s="1"/>
  <c r="L1839" i="1"/>
  <c r="M1839" i="1" s="1"/>
  <c r="L1840" i="1"/>
  <c r="M1840" i="1" s="1"/>
  <c r="L1841" i="1"/>
  <c r="M1841" i="1" s="1"/>
  <c r="L1842" i="1"/>
  <c r="M1842" i="1" s="1"/>
  <c r="L1843" i="1"/>
  <c r="M1843" i="1" s="1"/>
  <c r="L1844" i="1"/>
  <c r="M1844" i="1" s="1"/>
  <c r="L1845" i="1"/>
  <c r="M1845" i="1" s="1"/>
  <c r="L1846" i="1"/>
  <c r="M1846" i="1" s="1"/>
  <c r="L1847" i="1"/>
  <c r="L1848" i="1"/>
  <c r="M1848" i="1" s="1"/>
  <c r="L1849" i="1"/>
  <c r="M1849" i="1" s="1"/>
  <c r="L1850" i="1"/>
  <c r="M1850" i="1" s="1"/>
  <c r="L1851" i="1"/>
  <c r="M1851" i="1" s="1"/>
  <c r="L1852" i="1"/>
  <c r="M1852" i="1" s="1"/>
  <c r="L1853" i="1"/>
  <c r="L1854" i="1"/>
  <c r="M1854" i="1" s="1"/>
  <c r="L1855" i="1"/>
  <c r="M1855" i="1" s="1"/>
  <c r="L1856" i="1"/>
  <c r="M1856" i="1" s="1"/>
  <c r="L1857" i="1"/>
  <c r="M1857" i="1" s="1"/>
  <c r="L1858" i="1"/>
  <c r="M1858" i="1" s="1"/>
  <c r="L1859" i="1"/>
  <c r="L1860" i="1"/>
  <c r="M1860" i="1" s="1"/>
  <c r="L1861" i="1"/>
  <c r="M1861" i="1" s="1"/>
  <c r="L1862" i="1"/>
  <c r="M1862" i="1" s="1"/>
  <c r="L1863" i="1"/>
  <c r="M1863" i="1" s="1"/>
  <c r="L1864" i="1"/>
  <c r="M1864" i="1" s="1"/>
  <c r="L1865" i="1"/>
  <c r="M1865" i="1" s="1"/>
  <c r="M1829" i="1"/>
  <c r="M1830" i="1"/>
  <c r="M1832" i="1"/>
  <c r="M1847" i="1"/>
  <c r="M1853" i="1"/>
  <c r="M1859"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J3" i="1" l="1"/>
  <c r="K3" i="1"/>
  <c r="L3" i="1"/>
  <c r="M3" i="1" s="1"/>
  <c r="N3" i="1"/>
  <c r="J4" i="1"/>
  <c r="K4" i="1"/>
  <c r="L4" i="1"/>
  <c r="M4" i="1" s="1"/>
  <c r="N4" i="1"/>
  <c r="J5" i="1"/>
  <c r="K5" i="1"/>
  <c r="L5" i="1"/>
  <c r="M5" i="1" s="1"/>
  <c r="N5" i="1"/>
  <c r="J6" i="1"/>
  <c r="K6" i="1"/>
  <c r="L6" i="1"/>
  <c r="M6" i="1" s="1"/>
  <c r="N6" i="1"/>
  <c r="J7" i="1"/>
  <c r="K7" i="1"/>
  <c r="L7" i="1"/>
  <c r="M7" i="1" s="1"/>
  <c r="N7" i="1"/>
  <c r="J8" i="1"/>
  <c r="K8" i="1"/>
  <c r="L8" i="1"/>
  <c r="M8" i="1" s="1"/>
  <c r="N8" i="1"/>
  <c r="J9" i="1"/>
  <c r="K9" i="1"/>
  <c r="L9" i="1"/>
  <c r="M9" i="1" s="1"/>
  <c r="N9" i="1"/>
  <c r="J10" i="1"/>
  <c r="K10" i="1"/>
  <c r="L10" i="1"/>
  <c r="M10" i="1" s="1"/>
  <c r="N10" i="1"/>
  <c r="J11" i="1"/>
  <c r="K11" i="1"/>
  <c r="L11" i="1"/>
  <c r="M11" i="1" s="1"/>
  <c r="N11" i="1"/>
  <c r="J12" i="1"/>
  <c r="K12" i="1"/>
  <c r="L12" i="1"/>
  <c r="M12" i="1" s="1"/>
  <c r="N12" i="1"/>
  <c r="J13" i="1"/>
  <c r="K13" i="1"/>
  <c r="L13" i="1"/>
  <c r="M13" i="1" s="1"/>
  <c r="N13" i="1"/>
  <c r="J14" i="1"/>
  <c r="K14" i="1"/>
  <c r="L14" i="1"/>
  <c r="M14" i="1" s="1"/>
  <c r="N14" i="1"/>
  <c r="J15" i="1"/>
  <c r="K15" i="1"/>
  <c r="L15" i="1"/>
  <c r="M15" i="1" s="1"/>
  <c r="N15" i="1"/>
  <c r="J16" i="1"/>
  <c r="K16" i="1"/>
  <c r="L16" i="1"/>
  <c r="M16" i="1" s="1"/>
  <c r="N16" i="1"/>
  <c r="J17" i="1"/>
  <c r="K17" i="1"/>
  <c r="L17" i="1"/>
  <c r="M17" i="1" s="1"/>
  <c r="N17" i="1"/>
  <c r="J18" i="1"/>
  <c r="K18" i="1"/>
  <c r="L18" i="1"/>
  <c r="M18" i="1" s="1"/>
  <c r="N18" i="1"/>
  <c r="J19" i="1"/>
  <c r="K19" i="1"/>
  <c r="L19" i="1"/>
  <c r="M19" i="1" s="1"/>
  <c r="N19" i="1"/>
  <c r="J20" i="1"/>
  <c r="K20" i="1"/>
  <c r="L20" i="1"/>
  <c r="M20" i="1" s="1"/>
  <c r="N20" i="1"/>
  <c r="J21" i="1"/>
  <c r="K21" i="1"/>
  <c r="L21" i="1"/>
  <c r="M21" i="1" s="1"/>
  <c r="N21" i="1"/>
  <c r="J22" i="1"/>
  <c r="K22" i="1"/>
  <c r="L22" i="1"/>
  <c r="M22" i="1" s="1"/>
  <c r="N22" i="1"/>
  <c r="J23" i="1"/>
  <c r="K23" i="1"/>
  <c r="L23" i="1"/>
  <c r="M23" i="1" s="1"/>
  <c r="N23" i="1"/>
  <c r="J24" i="1"/>
  <c r="K24" i="1"/>
  <c r="L24" i="1"/>
  <c r="M24" i="1" s="1"/>
  <c r="N24" i="1"/>
  <c r="J25" i="1"/>
  <c r="K25" i="1"/>
  <c r="L25" i="1"/>
  <c r="M25" i="1" s="1"/>
  <c r="N25" i="1"/>
  <c r="J26" i="1"/>
  <c r="K26" i="1"/>
  <c r="L26" i="1"/>
  <c r="M26" i="1" s="1"/>
  <c r="N26" i="1"/>
  <c r="J27" i="1"/>
  <c r="K27" i="1"/>
  <c r="L27" i="1"/>
  <c r="M27" i="1" s="1"/>
  <c r="N27" i="1"/>
  <c r="J28" i="1"/>
  <c r="K28" i="1"/>
  <c r="L28" i="1"/>
  <c r="M28" i="1" s="1"/>
  <c r="N28" i="1"/>
  <c r="J29" i="1"/>
  <c r="K29" i="1"/>
  <c r="L29" i="1"/>
  <c r="M29" i="1" s="1"/>
  <c r="N29" i="1"/>
  <c r="J30" i="1"/>
  <c r="K30" i="1"/>
  <c r="L30" i="1"/>
  <c r="M30" i="1" s="1"/>
  <c r="N30" i="1"/>
  <c r="J31" i="1"/>
  <c r="K31" i="1"/>
  <c r="L31" i="1"/>
  <c r="M31" i="1" s="1"/>
  <c r="N31" i="1"/>
  <c r="J32" i="1"/>
  <c r="K32" i="1"/>
  <c r="L32" i="1"/>
  <c r="M32" i="1" s="1"/>
  <c r="N32" i="1"/>
  <c r="J33" i="1"/>
  <c r="K33" i="1"/>
  <c r="L33" i="1"/>
  <c r="M33" i="1" s="1"/>
  <c r="N33" i="1"/>
  <c r="J34" i="1"/>
  <c r="K34" i="1"/>
  <c r="L34" i="1"/>
  <c r="M34" i="1" s="1"/>
  <c r="N34" i="1"/>
  <c r="J35" i="1"/>
  <c r="K35" i="1"/>
  <c r="L35" i="1"/>
  <c r="M35" i="1" s="1"/>
  <c r="N35" i="1"/>
  <c r="J36" i="1"/>
  <c r="K36" i="1"/>
  <c r="L36" i="1"/>
  <c r="M36" i="1" s="1"/>
  <c r="N36" i="1"/>
  <c r="J37" i="1"/>
  <c r="K37" i="1"/>
  <c r="L37" i="1"/>
  <c r="M37" i="1" s="1"/>
  <c r="N37" i="1"/>
  <c r="J38" i="1"/>
  <c r="K38" i="1"/>
  <c r="L38" i="1"/>
  <c r="M38" i="1" s="1"/>
  <c r="N38" i="1"/>
  <c r="J39" i="1"/>
  <c r="K39" i="1"/>
  <c r="L39" i="1"/>
  <c r="M39" i="1" s="1"/>
  <c r="N39" i="1"/>
  <c r="J40" i="1"/>
  <c r="K40" i="1"/>
  <c r="L40" i="1"/>
  <c r="M40" i="1" s="1"/>
  <c r="N40" i="1"/>
  <c r="J41" i="1"/>
  <c r="K41" i="1"/>
  <c r="L41" i="1"/>
  <c r="M41" i="1" s="1"/>
  <c r="N41" i="1"/>
  <c r="J42" i="1"/>
  <c r="K42" i="1"/>
  <c r="L42" i="1"/>
  <c r="M42" i="1" s="1"/>
  <c r="N42" i="1"/>
  <c r="J43" i="1"/>
  <c r="K43" i="1"/>
  <c r="L43" i="1"/>
  <c r="M43" i="1" s="1"/>
  <c r="N43" i="1"/>
  <c r="J44" i="1"/>
  <c r="K44" i="1"/>
  <c r="L44" i="1"/>
  <c r="M44" i="1" s="1"/>
  <c r="N44" i="1"/>
  <c r="J45" i="1"/>
  <c r="K45" i="1"/>
  <c r="L45" i="1"/>
  <c r="M45" i="1" s="1"/>
  <c r="N45" i="1"/>
  <c r="J46" i="1"/>
  <c r="K46" i="1"/>
  <c r="L46" i="1"/>
  <c r="M46" i="1" s="1"/>
  <c r="N46" i="1"/>
  <c r="J47" i="1"/>
  <c r="K47" i="1"/>
  <c r="L47" i="1"/>
  <c r="M47" i="1" s="1"/>
  <c r="N47" i="1"/>
  <c r="J48" i="1"/>
  <c r="K48" i="1"/>
  <c r="L48" i="1"/>
  <c r="M48" i="1" s="1"/>
  <c r="N48" i="1"/>
  <c r="J49" i="1"/>
  <c r="K49" i="1"/>
  <c r="L49" i="1"/>
  <c r="M49" i="1" s="1"/>
  <c r="N49" i="1"/>
  <c r="J50" i="1"/>
  <c r="K50" i="1"/>
  <c r="L50" i="1"/>
  <c r="M50" i="1" s="1"/>
  <c r="N50" i="1"/>
  <c r="J51" i="1"/>
  <c r="K51" i="1"/>
  <c r="L51" i="1"/>
  <c r="M51" i="1" s="1"/>
  <c r="N51" i="1"/>
  <c r="J52" i="1"/>
  <c r="K52" i="1"/>
  <c r="L52" i="1"/>
  <c r="M52" i="1" s="1"/>
  <c r="N52" i="1"/>
  <c r="J53" i="1"/>
  <c r="K53" i="1"/>
  <c r="L53" i="1"/>
  <c r="M53" i="1" s="1"/>
  <c r="N53" i="1"/>
  <c r="J54" i="1"/>
  <c r="K54" i="1"/>
  <c r="L54" i="1"/>
  <c r="M54" i="1" s="1"/>
  <c r="N54" i="1"/>
  <c r="J55" i="1"/>
  <c r="K55" i="1"/>
  <c r="L55" i="1"/>
  <c r="M55" i="1" s="1"/>
  <c r="N55" i="1"/>
  <c r="J56" i="1"/>
  <c r="K56" i="1"/>
  <c r="L56" i="1"/>
  <c r="M56" i="1" s="1"/>
  <c r="N56" i="1"/>
  <c r="J57" i="1"/>
  <c r="K57" i="1"/>
  <c r="L57" i="1"/>
  <c r="M57" i="1" s="1"/>
  <c r="N57" i="1"/>
  <c r="J58" i="1"/>
  <c r="K58" i="1"/>
  <c r="L58" i="1"/>
  <c r="M58" i="1" s="1"/>
  <c r="N58" i="1"/>
  <c r="J59" i="1"/>
  <c r="K59" i="1"/>
  <c r="L59" i="1"/>
  <c r="M59" i="1" s="1"/>
  <c r="N59" i="1"/>
  <c r="J60" i="1"/>
  <c r="K60" i="1"/>
  <c r="L60" i="1"/>
  <c r="M60" i="1" s="1"/>
  <c r="N60" i="1"/>
  <c r="J61" i="1"/>
  <c r="K61" i="1"/>
  <c r="L61" i="1"/>
  <c r="M61" i="1" s="1"/>
  <c r="N61" i="1"/>
  <c r="J62" i="1"/>
  <c r="K62" i="1"/>
  <c r="L62" i="1"/>
  <c r="M62" i="1" s="1"/>
  <c r="N62" i="1"/>
  <c r="J63" i="1"/>
  <c r="K63" i="1"/>
  <c r="L63" i="1"/>
  <c r="M63" i="1" s="1"/>
  <c r="N63" i="1"/>
  <c r="J64" i="1"/>
  <c r="K64" i="1"/>
  <c r="L64" i="1"/>
  <c r="M64" i="1" s="1"/>
  <c r="N64" i="1"/>
  <c r="J65" i="1"/>
  <c r="K65" i="1"/>
  <c r="L65" i="1"/>
  <c r="M65" i="1" s="1"/>
  <c r="N65" i="1"/>
  <c r="J66" i="1"/>
  <c r="K66" i="1"/>
  <c r="L66" i="1"/>
  <c r="M66" i="1" s="1"/>
  <c r="N66" i="1"/>
  <c r="J67" i="1"/>
  <c r="K67" i="1"/>
  <c r="L67" i="1"/>
  <c r="M67" i="1" s="1"/>
  <c r="N67" i="1"/>
  <c r="J68" i="1"/>
  <c r="K68" i="1"/>
  <c r="L68" i="1"/>
  <c r="M68" i="1" s="1"/>
  <c r="N68" i="1"/>
  <c r="J69" i="1"/>
  <c r="K69" i="1"/>
  <c r="L69" i="1"/>
  <c r="M69" i="1" s="1"/>
  <c r="N69" i="1"/>
  <c r="J70" i="1"/>
  <c r="K70" i="1"/>
  <c r="L70" i="1"/>
  <c r="M70" i="1" s="1"/>
  <c r="N70" i="1"/>
  <c r="J71" i="1"/>
  <c r="K71" i="1"/>
  <c r="L71" i="1"/>
  <c r="M71" i="1" s="1"/>
  <c r="N71" i="1"/>
  <c r="J72" i="1"/>
  <c r="K72" i="1"/>
  <c r="L72" i="1"/>
  <c r="M72" i="1" s="1"/>
  <c r="N72" i="1"/>
  <c r="J73" i="1"/>
  <c r="K73" i="1"/>
  <c r="L73" i="1"/>
  <c r="M73" i="1" s="1"/>
  <c r="N73" i="1"/>
  <c r="J74" i="1"/>
  <c r="K74" i="1"/>
  <c r="L74" i="1"/>
  <c r="M74" i="1" s="1"/>
  <c r="N74" i="1"/>
  <c r="J75" i="1"/>
  <c r="K75" i="1"/>
  <c r="L75" i="1"/>
  <c r="M75" i="1" s="1"/>
  <c r="N75" i="1"/>
  <c r="J76" i="1"/>
  <c r="K76" i="1"/>
  <c r="L76" i="1"/>
  <c r="M76" i="1" s="1"/>
  <c r="N76" i="1"/>
  <c r="J77" i="1"/>
  <c r="K77" i="1"/>
  <c r="L77" i="1"/>
  <c r="M77" i="1" s="1"/>
  <c r="N77" i="1"/>
  <c r="J78" i="1"/>
  <c r="K78" i="1"/>
  <c r="L78" i="1"/>
  <c r="M78" i="1" s="1"/>
  <c r="N78" i="1"/>
  <c r="J79" i="1"/>
  <c r="K79" i="1"/>
  <c r="L79" i="1"/>
  <c r="M79" i="1" s="1"/>
  <c r="N79" i="1"/>
  <c r="J80" i="1"/>
  <c r="K80" i="1"/>
  <c r="L80" i="1"/>
  <c r="M80" i="1" s="1"/>
  <c r="N80" i="1"/>
  <c r="J81" i="1"/>
  <c r="K81" i="1"/>
  <c r="L81" i="1"/>
  <c r="M81" i="1" s="1"/>
  <c r="N81" i="1"/>
  <c r="J82" i="1"/>
  <c r="K82" i="1"/>
  <c r="L82" i="1"/>
  <c r="M82" i="1" s="1"/>
  <c r="N82" i="1"/>
  <c r="J83" i="1"/>
  <c r="K83" i="1"/>
  <c r="L83" i="1"/>
  <c r="M83" i="1" s="1"/>
  <c r="N83" i="1"/>
  <c r="J84" i="1"/>
  <c r="K84" i="1"/>
  <c r="L84" i="1"/>
  <c r="M84" i="1" s="1"/>
  <c r="N84" i="1"/>
  <c r="J85" i="1"/>
  <c r="K85" i="1"/>
  <c r="L85" i="1"/>
  <c r="M85" i="1" s="1"/>
  <c r="N85" i="1"/>
  <c r="J86" i="1"/>
  <c r="K86" i="1"/>
  <c r="L86" i="1"/>
  <c r="M86" i="1" s="1"/>
  <c r="N86" i="1"/>
  <c r="J87" i="1"/>
  <c r="K87" i="1"/>
  <c r="L87" i="1"/>
  <c r="M87" i="1" s="1"/>
  <c r="N87" i="1"/>
  <c r="J88" i="1"/>
  <c r="K88" i="1"/>
  <c r="L88" i="1"/>
  <c r="M88" i="1" s="1"/>
  <c r="N88" i="1"/>
  <c r="J89" i="1"/>
  <c r="K89" i="1"/>
  <c r="L89" i="1"/>
  <c r="M89" i="1" s="1"/>
  <c r="N89" i="1"/>
  <c r="J90" i="1"/>
  <c r="K90" i="1"/>
  <c r="L90" i="1"/>
  <c r="M90" i="1" s="1"/>
  <c r="N90" i="1"/>
  <c r="J91" i="1"/>
  <c r="K91" i="1"/>
  <c r="L91" i="1"/>
  <c r="M91" i="1" s="1"/>
  <c r="N91" i="1"/>
  <c r="J92" i="1"/>
  <c r="K92" i="1"/>
  <c r="L92" i="1"/>
  <c r="M92" i="1" s="1"/>
  <c r="N92" i="1"/>
  <c r="J93" i="1"/>
  <c r="K93" i="1"/>
  <c r="L93" i="1"/>
  <c r="M93" i="1" s="1"/>
  <c r="N93" i="1"/>
  <c r="J94" i="1"/>
  <c r="K94" i="1"/>
  <c r="L94" i="1"/>
  <c r="M94" i="1" s="1"/>
  <c r="N94" i="1"/>
  <c r="J95" i="1"/>
  <c r="K95" i="1"/>
  <c r="L95" i="1"/>
  <c r="M95" i="1" s="1"/>
  <c r="N95" i="1"/>
  <c r="J96" i="1"/>
  <c r="K96" i="1"/>
  <c r="L96" i="1"/>
  <c r="M96" i="1" s="1"/>
  <c r="N96" i="1"/>
  <c r="J97" i="1"/>
  <c r="K97" i="1"/>
  <c r="L97" i="1"/>
  <c r="M97" i="1" s="1"/>
  <c r="N97" i="1"/>
  <c r="J98" i="1"/>
  <c r="K98" i="1"/>
  <c r="L98" i="1"/>
  <c r="M98" i="1" s="1"/>
  <c r="N98" i="1"/>
  <c r="J99" i="1"/>
  <c r="K99" i="1"/>
  <c r="L99" i="1"/>
  <c r="M99" i="1" s="1"/>
  <c r="N99" i="1"/>
  <c r="J100" i="1"/>
  <c r="K100" i="1"/>
  <c r="L100" i="1"/>
  <c r="M100" i="1" s="1"/>
  <c r="N100" i="1"/>
  <c r="J101" i="1"/>
  <c r="K101" i="1"/>
  <c r="L101" i="1"/>
  <c r="M101" i="1" s="1"/>
  <c r="N101" i="1"/>
  <c r="J102" i="1"/>
  <c r="K102" i="1"/>
  <c r="L102" i="1"/>
  <c r="M102" i="1" s="1"/>
  <c r="N102" i="1"/>
  <c r="J103" i="1"/>
  <c r="K103" i="1"/>
  <c r="L103" i="1"/>
  <c r="M103" i="1" s="1"/>
  <c r="N103" i="1"/>
  <c r="J104" i="1"/>
  <c r="K104" i="1"/>
  <c r="L104" i="1"/>
  <c r="M104" i="1" s="1"/>
  <c r="N104" i="1"/>
  <c r="J105" i="1"/>
  <c r="K105" i="1"/>
  <c r="L105" i="1"/>
  <c r="M105" i="1" s="1"/>
  <c r="N105" i="1"/>
  <c r="J106" i="1"/>
  <c r="K106" i="1"/>
  <c r="L106" i="1"/>
  <c r="M106" i="1" s="1"/>
  <c r="N106" i="1"/>
  <c r="J107" i="1"/>
  <c r="K107" i="1"/>
  <c r="L107" i="1"/>
  <c r="M107" i="1" s="1"/>
  <c r="N107" i="1"/>
  <c r="J108" i="1"/>
  <c r="K108" i="1"/>
  <c r="L108" i="1"/>
  <c r="M108" i="1" s="1"/>
  <c r="N108" i="1"/>
  <c r="J109" i="1"/>
  <c r="K109" i="1"/>
  <c r="L109" i="1"/>
  <c r="M109" i="1" s="1"/>
  <c r="N109" i="1"/>
  <c r="J110" i="1"/>
  <c r="K110" i="1"/>
  <c r="L110" i="1"/>
  <c r="M110" i="1" s="1"/>
  <c r="N110" i="1"/>
  <c r="J111" i="1"/>
  <c r="K111" i="1"/>
  <c r="L111" i="1"/>
  <c r="M111" i="1" s="1"/>
  <c r="N111" i="1"/>
  <c r="J112" i="1"/>
  <c r="K112" i="1"/>
  <c r="L112" i="1"/>
  <c r="M112" i="1" s="1"/>
  <c r="N112" i="1"/>
  <c r="J113" i="1"/>
  <c r="K113" i="1"/>
  <c r="L113" i="1"/>
  <c r="M113" i="1" s="1"/>
  <c r="N113" i="1"/>
  <c r="J114" i="1"/>
  <c r="K114" i="1"/>
  <c r="L114" i="1"/>
  <c r="M114" i="1" s="1"/>
  <c r="N114" i="1"/>
  <c r="J115" i="1"/>
  <c r="K115" i="1"/>
  <c r="L115" i="1"/>
  <c r="M115" i="1" s="1"/>
  <c r="N115" i="1"/>
  <c r="J116" i="1"/>
  <c r="K116" i="1"/>
  <c r="L116" i="1"/>
  <c r="M116" i="1" s="1"/>
  <c r="N116" i="1"/>
  <c r="J117" i="1"/>
  <c r="K117" i="1"/>
  <c r="L117" i="1"/>
  <c r="M117" i="1" s="1"/>
  <c r="N117" i="1"/>
  <c r="J118" i="1"/>
  <c r="K118" i="1"/>
  <c r="L118" i="1"/>
  <c r="M118" i="1" s="1"/>
  <c r="N118" i="1"/>
  <c r="J119" i="1"/>
  <c r="K119" i="1"/>
  <c r="L119" i="1"/>
  <c r="M119" i="1" s="1"/>
  <c r="N119" i="1"/>
  <c r="J120" i="1"/>
  <c r="K120" i="1"/>
  <c r="L120" i="1"/>
  <c r="M120" i="1" s="1"/>
  <c r="N120" i="1"/>
  <c r="J121" i="1"/>
  <c r="K121" i="1"/>
  <c r="L121" i="1"/>
  <c r="M121" i="1" s="1"/>
  <c r="N121" i="1"/>
  <c r="J122" i="1"/>
  <c r="K122" i="1"/>
  <c r="L122" i="1"/>
  <c r="M122" i="1" s="1"/>
  <c r="N122" i="1"/>
  <c r="J123" i="1"/>
  <c r="K123" i="1"/>
  <c r="L123" i="1"/>
  <c r="M123" i="1" s="1"/>
  <c r="N123" i="1"/>
  <c r="J124" i="1"/>
  <c r="K124" i="1"/>
  <c r="L124" i="1"/>
  <c r="M124" i="1" s="1"/>
  <c r="N124" i="1"/>
  <c r="J125" i="1"/>
  <c r="K125" i="1"/>
  <c r="L125" i="1"/>
  <c r="M125" i="1" s="1"/>
  <c r="N125" i="1"/>
  <c r="J126" i="1"/>
  <c r="K126" i="1"/>
  <c r="L126" i="1"/>
  <c r="M126" i="1" s="1"/>
  <c r="N126" i="1"/>
  <c r="J127" i="1"/>
  <c r="K127" i="1"/>
  <c r="L127" i="1"/>
  <c r="M127" i="1" s="1"/>
  <c r="N127" i="1"/>
  <c r="J128" i="1"/>
  <c r="K128" i="1"/>
  <c r="L128" i="1"/>
  <c r="M128" i="1" s="1"/>
  <c r="N128" i="1"/>
  <c r="J129" i="1"/>
  <c r="K129" i="1"/>
  <c r="L129" i="1"/>
  <c r="M129" i="1" s="1"/>
  <c r="N129" i="1"/>
  <c r="J130" i="1"/>
  <c r="K130" i="1"/>
  <c r="L130" i="1"/>
  <c r="M130" i="1" s="1"/>
  <c r="N130" i="1"/>
  <c r="J131" i="1"/>
  <c r="K131" i="1"/>
  <c r="L131" i="1"/>
  <c r="M131" i="1" s="1"/>
  <c r="N131" i="1"/>
  <c r="J132" i="1"/>
  <c r="K132" i="1"/>
  <c r="L132" i="1"/>
  <c r="M132" i="1" s="1"/>
  <c r="N132" i="1"/>
  <c r="J133" i="1"/>
  <c r="K133" i="1"/>
  <c r="L133" i="1"/>
  <c r="M133" i="1" s="1"/>
  <c r="N133" i="1"/>
  <c r="J134" i="1"/>
  <c r="K134" i="1"/>
  <c r="L134" i="1"/>
  <c r="M134" i="1" s="1"/>
  <c r="N134" i="1"/>
  <c r="J135" i="1"/>
  <c r="K135" i="1"/>
  <c r="L135" i="1"/>
  <c r="M135" i="1" s="1"/>
  <c r="N135" i="1"/>
  <c r="J136" i="1"/>
  <c r="K136" i="1"/>
  <c r="L136" i="1"/>
  <c r="M136" i="1" s="1"/>
  <c r="N136" i="1"/>
  <c r="J137" i="1"/>
  <c r="K137" i="1"/>
  <c r="L137" i="1"/>
  <c r="M137" i="1" s="1"/>
  <c r="N137" i="1"/>
  <c r="J138" i="1"/>
  <c r="K138" i="1"/>
  <c r="L138" i="1"/>
  <c r="M138" i="1" s="1"/>
  <c r="N138" i="1"/>
  <c r="J139" i="1"/>
  <c r="K139" i="1"/>
  <c r="L139" i="1"/>
  <c r="M139" i="1" s="1"/>
  <c r="N139" i="1"/>
  <c r="J140" i="1"/>
  <c r="K140" i="1"/>
  <c r="L140" i="1"/>
  <c r="M140" i="1" s="1"/>
  <c r="N140" i="1"/>
  <c r="J141" i="1"/>
  <c r="K141" i="1"/>
  <c r="L141" i="1"/>
  <c r="M141" i="1" s="1"/>
  <c r="N141" i="1"/>
  <c r="J142" i="1"/>
  <c r="K142" i="1"/>
  <c r="L142" i="1"/>
  <c r="M142" i="1" s="1"/>
  <c r="N142" i="1"/>
  <c r="J143" i="1"/>
  <c r="K143" i="1"/>
  <c r="L143" i="1"/>
  <c r="M143" i="1" s="1"/>
  <c r="N143" i="1"/>
  <c r="J144" i="1"/>
  <c r="K144" i="1"/>
  <c r="L144" i="1"/>
  <c r="M144" i="1" s="1"/>
  <c r="N144" i="1"/>
  <c r="J145" i="1"/>
  <c r="K145" i="1"/>
  <c r="L145" i="1"/>
  <c r="M145" i="1" s="1"/>
  <c r="N145" i="1"/>
  <c r="J146" i="1"/>
  <c r="K146" i="1"/>
  <c r="L146" i="1"/>
  <c r="M146" i="1" s="1"/>
  <c r="N146" i="1"/>
  <c r="J147" i="1"/>
  <c r="K147" i="1"/>
  <c r="L147" i="1"/>
  <c r="M147" i="1" s="1"/>
  <c r="N147" i="1"/>
  <c r="J148" i="1"/>
  <c r="K148" i="1"/>
  <c r="L148" i="1"/>
  <c r="M148" i="1" s="1"/>
  <c r="N148" i="1"/>
  <c r="J149" i="1"/>
  <c r="K149" i="1"/>
  <c r="L149" i="1"/>
  <c r="M149" i="1" s="1"/>
  <c r="N149" i="1"/>
  <c r="J150" i="1"/>
  <c r="K150" i="1"/>
  <c r="L150" i="1"/>
  <c r="M150" i="1" s="1"/>
  <c r="N150" i="1"/>
  <c r="J151" i="1"/>
  <c r="K151" i="1"/>
  <c r="L151" i="1"/>
  <c r="M151" i="1" s="1"/>
  <c r="N151" i="1"/>
  <c r="J152" i="1"/>
  <c r="K152" i="1"/>
  <c r="L152" i="1"/>
  <c r="M152" i="1" s="1"/>
  <c r="N152" i="1"/>
  <c r="J153" i="1"/>
  <c r="K153" i="1"/>
  <c r="L153" i="1"/>
  <c r="M153" i="1" s="1"/>
  <c r="N153" i="1"/>
  <c r="J154" i="1"/>
  <c r="K154" i="1"/>
  <c r="L154" i="1"/>
  <c r="M154" i="1" s="1"/>
  <c r="N154" i="1"/>
  <c r="J155" i="1"/>
  <c r="K155" i="1"/>
  <c r="L155" i="1"/>
  <c r="M155" i="1" s="1"/>
  <c r="N155" i="1"/>
  <c r="J156" i="1"/>
  <c r="K156" i="1"/>
  <c r="L156" i="1"/>
  <c r="M156" i="1" s="1"/>
  <c r="N156" i="1"/>
  <c r="J157" i="1"/>
  <c r="K157" i="1"/>
  <c r="L157" i="1"/>
  <c r="M157" i="1" s="1"/>
  <c r="N157" i="1"/>
  <c r="J158" i="1"/>
  <c r="K158" i="1"/>
  <c r="L158" i="1"/>
  <c r="M158" i="1" s="1"/>
  <c r="N158" i="1"/>
  <c r="J159" i="1"/>
  <c r="K159" i="1"/>
  <c r="L159" i="1"/>
  <c r="M159" i="1" s="1"/>
  <c r="N159" i="1"/>
  <c r="J160" i="1"/>
  <c r="K160" i="1"/>
  <c r="L160" i="1"/>
  <c r="M160" i="1" s="1"/>
  <c r="N160" i="1"/>
  <c r="J161" i="1"/>
  <c r="K161" i="1"/>
  <c r="L161" i="1"/>
  <c r="M161" i="1" s="1"/>
  <c r="N161" i="1"/>
  <c r="J162" i="1"/>
  <c r="K162" i="1"/>
  <c r="L162" i="1"/>
  <c r="M162" i="1" s="1"/>
  <c r="N162" i="1"/>
  <c r="J163" i="1"/>
  <c r="K163" i="1"/>
  <c r="L163" i="1"/>
  <c r="M163" i="1" s="1"/>
  <c r="N163" i="1"/>
  <c r="J164" i="1"/>
  <c r="K164" i="1"/>
  <c r="L164" i="1"/>
  <c r="M164" i="1" s="1"/>
  <c r="N164" i="1"/>
  <c r="J165" i="1"/>
  <c r="K165" i="1"/>
  <c r="L165" i="1"/>
  <c r="M165" i="1" s="1"/>
  <c r="N165" i="1"/>
  <c r="J166" i="1"/>
  <c r="K166" i="1"/>
  <c r="L166" i="1"/>
  <c r="M166" i="1" s="1"/>
  <c r="N166" i="1"/>
  <c r="J167" i="1"/>
  <c r="K167" i="1"/>
  <c r="L167" i="1"/>
  <c r="M167" i="1" s="1"/>
  <c r="N167" i="1"/>
  <c r="J168" i="1"/>
  <c r="K168" i="1"/>
  <c r="L168" i="1"/>
  <c r="M168" i="1" s="1"/>
  <c r="N168" i="1"/>
  <c r="J169" i="1"/>
  <c r="K169" i="1"/>
  <c r="L169" i="1"/>
  <c r="M169" i="1" s="1"/>
  <c r="N169" i="1"/>
  <c r="J170" i="1"/>
  <c r="K170" i="1"/>
  <c r="L170" i="1"/>
  <c r="M170" i="1" s="1"/>
  <c r="N170" i="1"/>
  <c r="J171" i="1"/>
  <c r="K171" i="1"/>
  <c r="L171" i="1"/>
  <c r="M171" i="1" s="1"/>
  <c r="N171" i="1"/>
  <c r="J172" i="1"/>
  <c r="K172" i="1"/>
  <c r="L172" i="1"/>
  <c r="M172" i="1" s="1"/>
  <c r="N172" i="1"/>
  <c r="J173" i="1"/>
  <c r="K173" i="1"/>
  <c r="L173" i="1"/>
  <c r="M173" i="1" s="1"/>
  <c r="N173" i="1"/>
  <c r="J174" i="1"/>
  <c r="K174" i="1"/>
  <c r="L174" i="1"/>
  <c r="M174" i="1" s="1"/>
  <c r="N174" i="1"/>
  <c r="J175" i="1"/>
  <c r="K175" i="1"/>
  <c r="L175" i="1"/>
  <c r="M175" i="1" s="1"/>
  <c r="N175" i="1"/>
  <c r="J176" i="1"/>
  <c r="K176" i="1"/>
  <c r="L176" i="1"/>
  <c r="M176" i="1" s="1"/>
  <c r="N176" i="1"/>
  <c r="J177" i="1"/>
  <c r="K177" i="1"/>
  <c r="L177" i="1"/>
  <c r="M177" i="1" s="1"/>
  <c r="N177" i="1"/>
  <c r="J178" i="1"/>
  <c r="K178" i="1"/>
  <c r="L178" i="1"/>
  <c r="M178" i="1" s="1"/>
  <c r="N178" i="1"/>
  <c r="J179" i="1"/>
  <c r="K179" i="1"/>
  <c r="L179" i="1"/>
  <c r="M179" i="1" s="1"/>
  <c r="N179" i="1"/>
  <c r="J180" i="1"/>
  <c r="K180" i="1"/>
  <c r="L180" i="1"/>
  <c r="M180" i="1" s="1"/>
  <c r="N180" i="1"/>
  <c r="J181" i="1"/>
  <c r="K181" i="1"/>
  <c r="L181" i="1"/>
  <c r="M181" i="1" s="1"/>
  <c r="N181" i="1"/>
  <c r="J182" i="1"/>
  <c r="K182" i="1"/>
  <c r="L182" i="1"/>
  <c r="M182" i="1" s="1"/>
  <c r="N182" i="1"/>
  <c r="J183" i="1"/>
  <c r="K183" i="1"/>
  <c r="L183" i="1"/>
  <c r="M183" i="1" s="1"/>
  <c r="N183" i="1"/>
  <c r="J184" i="1"/>
  <c r="K184" i="1"/>
  <c r="L184" i="1"/>
  <c r="M184" i="1" s="1"/>
  <c r="N184" i="1"/>
  <c r="J185" i="1"/>
  <c r="K185" i="1"/>
  <c r="L185" i="1"/>
  <c r="M185" i="1" s="1"/>
  <c r="N185" i="1"/>
  <c r="J186" i="1"/>
  <c r="K186" i="1"/>
  <c r="L186" i="1"/>
  <c r="M186" i="1" s="1"/>
  <c r="N186" i="1"/>
  <c r="J187" i="1"/>
  <c r="K187" i="1"/>
  <c r="L187" i="1"/>
  <c r="M187" i="1" s="1"/>
  <c r="N187" i="1"/>
  <c r="J188" i="1"/>
  <c r="K188" i="1"/>
  <c r="L188" i="1"/>
  <c r="M188" i="1" s="1"/>
  <c r="N188" i="1"/>
  <c r="J189" i="1"/>
  <c r="K189" i="1"/>
  <c r="L189" i="1"/>
  <c r="M189" i="1" s="1"/>
  <c r="N189" i="1"/>
  <c r="J190" i="1"/>
  <c r="K190" i="1"/>
  <c r="L190" i="1"/>
  <c r="M190" i="1" s="1"/>
  <c r="N190" i="1"/>
  <c r="J191" i="1"/>
  <c r="K191" i="1"/>
  <c r="L191" i="1"/>
  <c r="M191" i="1" s="1"/>
  <c r="N191" i="1"/>
  <c r="J192" i="1"/>
  <c r="K192" i="1"/>
  <c r="L192" i="1"/>
  <c r="M192" i="1" s="1"/>
  <c r="N192" i="1"/>
  <c r="J193" i="1"/>
  <c r="K193" i="1"/>
  <c r="L193" i="1"/>
  <c r="M193" i="1" s="1"/>
  <c r="N193" i="1"/>
  <c r="J194" i="1"/>
  <c r="K194" i="1"/>
  <c r="L194" i="1"/>
  <c r="M194" i="1" s="1"/>
  <c r="N194" i="1"/>
  <c r="J195" i="1"/>
  <c r="K195" i="1"/>
  <c r="L195" i="1"/>
  <c r="M195" i="1" s="1"/>
  <c r="N195" i="1"/>
  <c r="J196" i="1"/>
  <c r="K196" i="1"/>
  <c r="L196" i="1"/>
  <c r="M196" i="1" s="1"/>
  <c r="N196" i="1"/>
  <c r="J197" i="1"/>
  <c r="K197" i="1"/>
  <c r="L197" i="1"/>
  <c r="M197" i="1" s="1"/>
  <c r="N197" i="1"/>
  <c r="J198" i="1"/>
  <c r="K198" i="1"/>
  <c r="L198" i="1"/>
  <c r="M198" i="1" s="1"/>
  <c r="N198" i="1"/>
  <c r="J199" i="1"/>
  <c r="K199" i="1"/>
  <c r="L199" i="1"/>
  <c r="M199" i="1" s="1"/>
  <c r="N199" i="1"/>
  <c r="J200" i="1"/>
  <c r="K200" i="1"/>
  <c r="L200" i="1"/>
  <c r="M200" i="1" s="1"/>
  <c r="N200" i="1"/>
  <c r="J201" i="1"/>
  <c r="K201" i="1"/>
  <c r="L201" i="1"/>
  <c r="M201" i="1" s="1"/>
  <c r="N201" i="1"/>
  <c r="J202" i="1"/>
  <c r="K202" i="1"/>
  <c r="L202" i="1"/>
  <c r="M202" i="1" s="1"/>
  <c r="N202" i="1"/>
  <c r="J203" i="1"/>
  <c r="K203" i="1"/>
  <c r="L203" i="1"/>
  <c r="M203" i="1" s="1"/>
  <c r="N203" i="1"/>
  <c r="J204" i="1"/>
  <c r="K204" i="1"/>
  <c r="L204" i="1"/>
  <c r="M204" i="1" s="1"/>
  <c r="N204" i="1"/>
  <c r="J205" i="1"/>
  <c r="K205" i="1"/>
  <c r="L205" i="1"/>
  <c r="M205" i="1" s="1"/>
  <c r="N205" i="1"/>
  <c r="J206" i="1"/>
  <c r="K206" i="1"/>
  <c r="L206" i="1"/>
  <c r="M206" i="1" s="1"/>
  <c r="N206" i="1"/>
  <c r="J207" i="1"/>
  <c r="K207" i="1"/>
  <c r="L207" i="1"/>
  <c r="M207" i="1" s="1"/>
  <c r="N207" i="1"/>
  <c r="J208" i="1"/>
  <c r="K208" i="1"/>
  <c r="L208" i="1"/>
  <c r="M208" i="1" s="1"/>
  <c r="N208" i="1"/>
  <c r="J209" i="1"/>
  <c r="K209" i="1"/>
  <c r="L209" i="1"/>
  <c r="M209" i="1" s="1"/>
  <c r="N209" i="1"/>
  <c r="J210" i="1"/>
  <c r="K210" i="1"/>
  <c r="L210" i="1"/>
  <c r="M210" i="1" s="1"/>
  <c r="N210" i="1"/>
  <c r="J211" i="1"/>
  <c r="K211" i="1"/>
  <c r="L211" i="1"/>
  <c r="M211" i="1" s="1"/>
  <c r="N211" i="1"/>
  <c r="J212" i="1"/>
  <c r="K212" i="1"/>
  <c r="L212" i="1"/>
  <c r="M212" i="1" s="1"/>
  <c r="N212" i="1"/>
  <c r="J213" i="1"/>
  <c r="K213" i="1"/>
  <c r="L213" i="1"/>
  <c r="M213" i="1" s="1"/>
  <c r="N213" i="1"/>
  <c r="J214" i="1"/>
  <c r="K214" i="1"/>
  <c r="L214" i="1"/>
  <c r="M214" i="1" s="1"/>
  <c r="N214" i="1"/>
  <c r="J215" i="1"/>
  <c r="K215" i="1"/>
  <c r="L215" i="1"/>
  <c r="M215" i="1" s="1"/>
  <c r="N215" i="1"/>
  <c r="J216" i="1"/>
  <c r="K216" i="1"/>
  <c r="L216" i="1"/>
  <c r="M216" i="1" s="1"/>
  <c r="N216" i="1"/>
  <c r="J217" i="1"/>
  <c r="K217" i="1"/>
  <c r="L217" i="1"/>
  <c r="M217" i="1" s="1"/>
  <c r="N217" i="1"/>
  <c r="J218" i="1"/>
  <c r="K218" i="1"/>
  <c r="L218" i="1"/>
  <c r="M218" i="1" s="1"/>
  <c r="N218" i="1"/>
  <c r="J219" i="1"/>
  <c r="K219" i="1"/>
  <c r="L219" i="1"/>
  <c r="M219" i="1" s="1"/>
  <c r="N219" i="1"/>
  <c r="J220" i="1"/>
  <c r="K220" i="1"/>
  <c r="L220" i="1"/>
  <c r="M220" i="1" s="1"/>
  <c r="N220" i="1"/>
  <c r="J221" i="1"/>
  <c r="K221" i="1"/>
  <c r="L221" i="1"/>
  <c r="M221" i="1" s="1"/>
  <c r="N221" i="1"/>
  <c r="J222" i="1"/>
  <c r="K222" i="1"/>
  <c r="L222" i="1"/>
  <c r="M222" i="1" s="1"/>
  <c r="N222" i="1"/>
  <c r="J223" i="1"/>
  <c r="K223" i="1"/>
  <c r="L223" i="1"/>
  <c r="M223" i="1" s="1"/>
  <c r="N223" i="1"/>
  <c r="J224" i="1"/>
  <c r="K224" i="1"/>
  <c r="L224" i="1"/>
  <c r="M224" i="1" s="1"/>
  <c r="N224" i="1"/>
  <c r="J225" i="1"/>
  <c r="K225" i="1"/>
  <c r="L225" i="1"/>
  <c r="M225" i="1" s="1"/>
  <c r="N225" i="1"/>
  <c r="J226" i="1"/>
  <c r="K226" i="1"/>
  <c r="L226" i="1"/>
  <c r="M226" i="1" s="1"/>
  <c r="N226" i="1"/>
  <c r="J227" i="1"/>
  <c r="K227" i="1"/>
  <c r="L227" i="1"/>
  <c r="M227" i="1" s="1"/>
  <c r="N227" i="1"/>
  <c r="J228" i="1"/>
  <c r="K228" i="1"/>
  <c r="L228" i="1"/>
  <c r="M228" i="1" s="1"/>
  <c r="N228" i="1"/>
  <c r="J229" i="1"/>
  <c r="K229" i="1"/>
  <c r="L229" i="1"/>
  <c r="M229" i="1" s="1"/>
  <c r="N229" i="1"/>
  <c r="J230" i="1"/>
  <c r="K230" i="1"/>
  <c r="L230" i="1"/>
  <c r="M230" i="1" s="1"/>
  <c r="N230" i="1"/>
  <c r="J231" i="1"/>
  <c r="K231" i="1"/>
  <c r="L231" i="1"/>
  <c r="M231" i="1" s="1"/>
  <c r="N231" i="1"/>
  <c r="J232" i="1"/>
  <c r="K232" i="1"/>
  <c r="L232" i="1"/>
  <c r="M232" i="1" s="1"/>
  <c r="N232" i="1"/>
  <c r="J233" i="1"/>
  <c r="K233" i="1"/>
  <c r="L233" i="1"/>
  <c r="M233" i="1" s="1"/>
  <c r="N233" i="1"/>
  <c r="J234" i="1"/>
  <c r="K234" i="1"/>
  <c r="L234" i="1"/>
  <c r="M234" i="1" s="1"/>
  <c r="N234" i="1"/>
  <c r="J235" i="1"/>
  <c r="K235" i="1"/>
  <c r="L235" i="1"/>
  <c r="M235" i="1" s="1"/>
  <c r="N235" i="1"/>
  <c r="J236" i="1"/>
  <c r="K236" i="1"/>
  <c r="L236" i="1"/>
  <c r="M236" i="1" s="1"/>
  <c r="N236" i="1"/>
  <c r="J237" i="1"/>
  <c r="K237" i="1"/>
  <c r="L237" i="1"/>
  <c r="M237" i="1" s="1"/>
  <c r="N237" i="1"/>
  <c r="J238" i="1"/>
  <c r="K238" i="1"/>
  <c r="L238" i="1"/>
  <c r="M238" i="1" s="1"/>
  <c r="N238" i="1"/>
  <c r="J239" i="1"/>
  <c r="K239" i="1"/>
  <c r="L239" i="1"/>
  <c r="M239" i="1" s="1"/>
  <c r="N239" i="1"/>
  <c r="J240" i="1"/>
  <c r="K240" i="1"/>
  <c r="L240" i="1"/>
  <c r="M240" i="1" s="1"/>
  <c r="N240" i="1"/>
  <c r="J241" i="1"/>
  <c r="K241" i="1"/>
  <c r="L241" i="1"/>
  <c r="M241" i="1" s="1"/>
  <c r="N241" i="1"/>
  <c r="J242" i="1"/>
  <c r="K242" i="1"/>
  <c r="L242" i="1"/>
  <c r="M242" i="1" s="1"/>
  <c r="N242" i="1"/>
  <c r="J243" i="1"/>
  <c r="K243" i="1"/>
  <c r="L243" i="1"/>
  <c r="M243" i="1" s="1"/>
  <c r="N243" i="1"/>
  <c r="J244" i="1"/>
  <c r="K244" i="1"/>
  <c r="L244" i="1"/>
  <c r="M244" i="1" s="1"/>
  <c r="N244" i="1"/>
  <c r="J245" i="1"/>
  <c r="K245" i="1"/>
  <c r="L245" i="1"/>
  <c r="M245" i="1" s="1"/>
  <c r="N245" i="1"/>
  <c r="J246" i="1"/>
  <c r="K246" i="1"/>
  <c r="L246" i="1"/>
  <c r="M246" i="1" s="1"/>
  <c r="N246" i="1"/>
  <c r="J247" i="1"/>
  <c r="K247" i="1"/>
  <c r="L247" i="1"/>
  <c r="M247" i="1" s="1"/>
  <c r="N247" i="1"/>
  <c r="J248" i="1"/>
  <c r="K248" i="1"/>
  <c r="L248" i="1"/>
  <c r="M248" i="1" s="1"/>
  <c r="N248" i="1"/>
  <c r="J249" i="1"/>
  <c r="K249" i="1"/>
  <c r="L249" i="1"/>
  <c r="M249" i="1" s="1"/>
  <c r="N249" i="1"/>
  <c r="J250" i="1"/>
  <c r="K250" i="1"/>
  <c r="L250" i="1"/>
  <c r="M250" i="1" s="1"/>
  <c r="N250" i="1"/>
  <c r="J251" i="1"/>
  <c r="K251" i="1"/>
  <c r="L251" i="1"/>
  <c r="M251" i="1" s="1"/>
  <c r="N251" i="1"/>
  <c r="J252" i="1"/>
  <c r="K252" i="1"/>
  <c r="L252" i="1"/>
  <c r="M252" i="1" s="1"/>
  <c r="N252" i="1"/>
  <c r="J253" i="1"/>
  <c r="K253" i="1"/>
  <c r="L253" i="1"/>
  <c r="M253" i="1" s="1"/>
  <c r="N253" i="1"/>
  <c r="J254" i="1"/>
  <c r="K254" i="1"/>
  <c r="L254" i="1"/>
  <c r="M254" i="1" s="1"/>
  <c r="N254" i="1"/>
  <c r="J255" i="1"/>
  <c r="K255" i="1"/>
  <c r="L255" i="1"/>
  <c r="M255" i="1" s="1"/>
  <c r="N255" i="1"/>
  <c r="J256" i="1"/>
  <c r="K256" i="1"/>
  <c r="L256" i="1"/>
  <c r="M256" i="1" s="1"/>
  <c r="N256" i="1"/>
  <c r="J257" i="1"/>
  <c r="K257" i="1"/>
  <c r="L257" i="1"/>
  <c r="M257" i="1" s="1"/>
  <c r="N257" i="1"/>
  <c r="J258" i="1"/>
  <c r="K258" i="1"/>
  <c r="L258" i="1"/>
  <c r="M258" i="1" s="1"/>
  <c r="N258" i="1"/>
  <c r="J259" i="1"/>
  <c r="K259" i="1"/>
  <c r="L259" i="1"/>
  <c r="M259" i="1" s="1"/>
  <c r="N259" i="1"/>
  <c r="J260" i="1"/>
  <c r="K260" i="1"/>
  <c r="L260" i="1"/>
  <c r="M260" i="1" s="1"/>
  <c r="N260" i="1"/>
  <c r="J261" i="1"/>
  <c r="K261" i="1"/>
  <c r="L261" i="1"/>
  <c r="M261" i="1" s="1"/>
  <c r="N261" i="1"/>
  <c r="J262" i="1"/>
  <c r="K262" i="1"/>
  <c r="L262" i="1"/>
  <c r="M262" i="1" s="1"/>
  <c r="N262" i="1"/>
  <c r="J263" i="1"/>
  <c r="K263" i="1"/>
  <c r="L263" i="1"/>
  <c r="M263" i="1" s="1"/>
  <c r="N263" i="1"/>
  <c r="J264" i="1"/>
  <c r="K264" i="1"/>
  <c r="L264" i="1"/>
  <c r="M264" i="1" s="1"/>
  <c r="N264" i="1"/>
  <c r="J265" i="1"/>
  <c r="K265" i="1"/>
  <c r="L265" i="1"/>
  <c r="M265" i="1" s="1"/>
  <c r="N265" i="1"/>
  <c r="J266" i="1"/>
  <c r="K266" i="1"/>
  <c r="L266" i="1"/>
  <c r="M266" i="1" s="1"/>
  <c r="N266" i="1"/>
  <c r="J267" i="1"/>
  <c r="K267" i="1"/>
  <c r="L267" i="1"/>
  <c r="M267" i="1" s="1"/>
  <c r="N267" i="1"/>
  <c r="J268" i="1"/>
  <c r="K268" i="1"/>
  <c r="L268" i="1"/>
  <c r="M268" i="1" s="1"/>
  <c r="N268" i="1"/>
  <c r="J269" i="1"/>
  <c r="K269" i="1"/>
  <c r="L269" i="1"/>
  <c r="M269" i="1" s="1"/>
  <c r="N269" i="1"/>
  <c r="J270" i="1"/>
  <c r="K270" i="1"/>
  <c r="L270" i="1"/>
  <c r="M270" i="1" s="1"/>
  <c r="N270" i="1"/>
  <c r="J271" i="1"/>
  <c r="K271" i="1"/>
  <c r="L271" i="1"/>
  <c r="M271" i="1" s="1"/>
  <c r="N271" i="1"/>
  <c r="J272" i="1"/>
  <c r="K272" i="1"/>
  <c r="L272" i="1"/>
  <c r="M272" i="1" s="1"/>
  <c r="N272" i="1"/>
  <c r="J273" i="1"/>
  <c r="K273" i="1"/>
  <c r="L273" i="1"/>
  <c r="M273" i="1" s="1"/>
  <c r="N273" i="1"/>
  <c r="J274" i="1"/>
  <c r="K274" i="1"/>
  <c r="L274" i="1"/>
  <c r="M274" i="1" s="1"/>
  <c r="N274" i="1"/>
  <c r="J275" i="1"/>
  <c r="K275" i="1"/>
  <c r="L275" i="1"/>
  <c r="M275" i="1" s="1"/>
  <c r="N275" i="1"/>
  <c r="J276" i="1"/>
  <c r="K276" i="1"/>
  <c r="L276" i="1"/>
  <c r="M276" i="1" s="1"/>
  <c r="N276" i="1"/>
  <c r="J277" i="1"/>
  <c r="K277" i="1"/>
  <c r="L277" i="1"/>
  <c r="M277" i="1" s="1"/>
  <c r="N277" i="1"/>
  <c r="J278" i="1"/>
  <c r="K278" i="1"/>
  <c r="L278" i="1"/>
  <c r="M278" i="1" s="1"/>
  <c r="N278" i="1"/>
  <c r="J279" i="1"/>
  <c r="K279" i="1"/>
  <c r="L279" i="1"/>
  <c r="M279" i="1" s="1"/>
  <c r="N279" i="1"/>
  <c r="J280" i="1"/>
  <c r="K280" i="1"/>
  <c r="L280" i="1"/>
  <c r="M280" i="1" s="1"/>
  <c r="N280" i="1"/>
  <c r="J281" i="1"/>
  <c r="K281" i="1"/>
  <c r="L281" i="1"/>
  <c r="M281" i="1" s="1"/>
  <c r="N281" i="1"/>
  <c r="J282" i="1"/>
  <c r="K282" i="1"/>
  <c r="L282" i="1"/>
  <c r="M282" i="1" s="1"/>
  <c r="N282" i="1"/>
  <c r="J283" i="1"/>
  <c r="K283" i="1"/>
  <c r="L283" i="1"/>
  <c r="M283" i="1" s="1"/>
  <c r="N283" i="1"/>
  <c r="J284" i="1"/>
  <c r="K284" i="1"/>
  <c r="L284" i="1"/>
  <c r="M284" i="1" s="1"/>
  <c r="N284" i="1"/>
  <c r="J285" i="1"/>
  <c r="K285" i="1"/>
  <c r="L285" i="1"/>
  <c r="M285" i="1" s="1"/>
  <c r="N285" i="1"/>
  <c r="J286" i="1"/>
  <c r="K286" i="1"/>
  <c r="L286" i="1"/>
  <c r="M286" i="1" s="1"/>
  <c r="N286" i="1"/>
  <c r="J287" i="1"/>
  <c r="K287" i="1"/>
  <c r="L287" i="1"/>
  <c r="M287" i="1" s="1"/>
  <c r="N287" i="1"/>
  <c r="J288" i="1"/>
  <c r="K288" i="1"/>
  <c r="L288" i="1"/>
  <c r="M288" i="1" s="1"/>
  <c r="N288" i="1"/>
  <c r="J289" i="1"/>
  <c r="K289" i="1"/>
  <c r="L289" i="1"/>
  <c r="M289" i="1" s="1"/>
  <c r="N289" i="1"/>
  <c r="J290" i="1"/>
  <c r="K290" i="1"/>
  <c r="L290" i="1"/>
  <c r="M290" i="1" s="1"/>
  <c r="N290" i="1"/>
  <c r="J291" i="1"/>
  <c r="K291" i="1"/>
  <c r="L291" i="1"/>
  <c r="M291" i="1" s="1"/>
  <c r="N291" i="1"/>
  <c r="J292" i="1"/>
  <c r="K292" i="1"/>
  <c r="L292" i="1"/>
  <c r="M292" i="1" s="1"/>
  <c r="N292" i="1"/>
  <c r="J293" i="1"/>
  <c r="K293" i="1"/>
  <c r="L293" i="1"/>
  <c r="M293" i="1" s="1"/>
  <c r="N293" i="1"/>
  <c r="J294" i="1"/>
  <c r="K294" i="1"/>
  <c r="L294" i="1"/>
  <c r="M294" i="1" s="1"/>
  <c r="N294" i="1"/>
  <c r="J295" i="1"/>
  <c r="K295" i="1"/>
  <c r="L295" i="1"/>
  <c r="M295" i="1" s="1"/>
  <c r="N295" i="1"/>
  <c r="J296" i="1"/>
  <c r="K296" i="1"/>
  <c r="L296" i="1"/>
  <c r="M296" i="1" s="1"/>
  <c r="N296" i="1"/>
  <c r="J297" i="1"/>
  <c r="K297" i="1"/>
  <c r="L297" i="1"/>
  <c r="M297" i="1" s="1"/>
  <c r="N297" i="1"/>
  <c r="J298" i="1"/>
  <c r="K298" i="1"/>
  <c r="L298" i="1"/>
  <c r="M298" i="1" s="1"/>
  <c r="N298" i="1"/>
  <c r="J299" i="1"/>
  <c r="K299" i="1"/>
  <c r="L299" i="1"/>
  <c r="M299" i="1" s="1"/>
  <c r="N299" i="1"/>
  <c r="J300" i="1"/>
  <c r="K300" i="1"/>
  <c r="L300" i="1"/>
  <c r="M300" i="1" s="1"/>
  <c r="N300" i="1"/>
  <c r="J301" i="1"/>
  <c r="K301" i="1"/>
  <c r="L301" i="1"/>
  <c r="M301" i="1" s="1"/>
  <c r="N301" i="1"/>
  <c r="J302" i="1"/>
  <c r="K302" i="1"/>
  <c r="L302" i="1"/>
  <c r="M302" i="1" s="1"/>
  <c r="N302" i="1"/>
  <c r="J303" i="1"/>
  <c r="K303" i="1"/>
  <c r="L303" i="1"/>
  <c r="M303" i="1" s="1"/>
  <c r="N303" i="1"/>
  <c r="J304" i="1"/>
  <c r="K304" i="1"/>
  <c r="L304" i="1"/>
  <c r="M304" i="1" s="1"/>
  <c r="N304" i="1"/>
  <c r="J305" i="1"/>
  <c r="K305" i="1"/>
  <c r="L305" i="1"/>
  <c r="M305" i="1" s="1"/>
  <c r="N305" i="1"/>
  <c r="J306" i="1"/>
  <c r="K306" i="1"/>
  <c r="L306" i="1"/>
  <c r="M306" i="1" s="1"/>
  <c r="N306" i="1"/>
  <c r="J307" i="1"/>
  <c r="K307" i="1"/>
  <c r="L307" i="1"/>
  <c r="M307" i="1" s="1"/>
  <c r="N307" i="1"/>
  <c r="J308" i="1"/>
  <c r="K308" i="1"/>
  <c r="L308" i="1"/>
  <c r="M308" i="1" s="1"/>
  <c r="N308" i="1"/>
  <c r="J309" i="1"/>
  <c r="K309" i="1"/>
  <c r="L309" i="1"/>
  <c r="M309" i="1" s="1"/>
  <c r="N309" i="1"/>
  <c r="J310" i="1"/>
  <c r="K310" i="1"/>
  <c r="L310" i="1"/>
  <c r="M310" i="1" s="1"/>
  <c r="N310" i="1"/>
  <c r="J311" i="1"/>
  <c r="K311" i="1"/>
  <c r="L311" i="1"/>
  <c r="M311" i="1" s="1"/>
  <c r="N311" i="1"/>
  <c r="J312" i="1"/>
  <c r="K312" i="1"/>
  <c r="L312" i="1"/>
  <c r="M312" i="1" s="1"/>
  <c r="N312" i="1"/>
  <c r="J313" i="1"/>
  <c r="K313" i="1"/>
  <c r="L313" i="1"/>
  <c r="M313" i="1" s="1"/>
  <c r="N313" i="1"/>
  <c r="J314" i="1"/>
  <c r="K314" i="1"/>
  <c r="L314" i="1"/>
  <c r="M314" i="1" s="1"/>
  <c r="N314" i="1"/>
  <c r="J315" i="1"/>
  <c r="K315" i="1"/>
  <c r="L315" i="1"/>
  <c r="M315" i="1" s="1"/>
  <c r="N315" i="1"/>
  <c r="J316" i="1"/>
  <c r="K316" i="1"/>
  <c r="L316" i="1"/>
  <c r="M316" i="1" s="1"/>
  <c r="N316" i="1"/>
  <c r="J317" i="1"/>
  <c r="K317" i="1"/>
  <c r="L317" i="1"/>
  <c r="M317" i="1" s="1"/>
  <c r="N317" i="1"/>
  <c r="J318" i="1"/>
  <c r="K318" i="1"/>
  <c r="L318" i="1"/>
  <c r="M318" i="1" s="1"/>
  <c r="N318" i="1"/>
  <c r="J319" i="1"/>
  <c r="K319" i="1"/>
  <c r="L319" i="1"/>
  <c r="M319" i="1" s="1"/>
  <c r="N319" i="1"/>
  <c r="J320" i="1"/>
  <c r="K320" i="1"/>
  <c r="L320" i="1"/>
  <c r="M320" i="1" s="1"/>
  <c r="N320" i="1"/>
  <c r="J321" i="1"/>
  <c r="K321" i="1"/>
  <c r="L321" i="1"/>
  <c r="M321" i="1" s="1"/>
  <c r="N321" i="1"/>
  <c r="J322" i="1"/>
  <c r="K322" i="1"/>
  <c r="L322" i="1"/>
  <c r="M322" i="1" s="1"/>
  <c r="N322" i="1"/>
  <c r="J323" i="1"/>
  <c r="K323" i="1"/>
  <c r="L323" i="1"/>
  <c r="M323" i="1" s="1"/>
  <c r="N323" i="1"/>
  <c r="J324" i="1"/>
  <c r="K324" i="1"/>
  <c r="L324" i="1"/>
  <c r="M324" i="1" s="1"/>
  <c r="N324" i="1"/>
  <c r="J325" i="1"/>
  <c r="K325" i="1"/>
  <c r="L325" i="1"/>
  <c r="M325" i="1" s="1"/>
  <c r="N325" i="1"/>
  <c r="J326" i="1"/>
  <c r="K326" i="1"/>
  <c r="L326" i="1"/>
  <c r="M326" i="1" s="1"/>
  <c r="N326" i="1"/>
  <c r="J327" i="1"/>
  <c r="K327" i="1"/>
  <c r="L327" i="1"/>
  <c r="M327" i="1" s="1"/>
  <c r="N327" i="1"/>
  <c r="J328" i="1"/>
  <c r="K328" i="1"/>
  <c r="L328" i="1"/>
  <c r="M328" i="1" s="1"/>
  <c r="N328" i="1"/>
  <c r="J329" i="1"/>
  <c r="K329" i="1"/>
  <c r="L329" i="1"/>
  <c r="M329" i="1" s="1"/>
  <c r="N329" i="1"/>
  <c r="J330" i="1"/>
  <c r="K330" i="1"/>
  <c r="L330" i="1"/>
  <c r="M330" i="1" s="1"/>
  <c r="N330" i="1"/>
  <c r="J331" i="1"/>
  <c r="K331" i="1"/>
  <c r="L331" i="1"/>
  <c r="M331" i="1" s="1"/>
  <c r="N331" i="1"/>
  <c r="J332" i="1"/>
  <c r="K332" i="1"/>
  <c r="L332" i="1"/>
  <c r="M332" i="1" s="1"/>
  <c r="N332" i="1"/>
  <c r="J333" i="1"/>
  <c r="K333" i="1"/>
  <c r="L333" i="1"/>
  <c r="M333" i="1" s="1"/>
  <c r="N333" i="1"/>
  <c r="J334" i="1"/>
  <c r="K334" i="1"/>
  <c r="L334" i="1"/>
  <c r="M334" i="1" s="1"/>
  <c r="N334" i="1"/>
  <c r="J335" i="1"/>
  <c r="K335" i="1"/>
  <c r="L335" i="1"/>
  <c r="M335" i="1" s="1"/>
  <c r="N335" i="1"/>
  <c r="J336" i="1"/>
  <c r="K336" i="1"/>
  <c r="L336" i="1"/>
  <c r="M336" i="1" s="1"/>
  <c r="N336" i="1"/>
  <c r="J337" i="1"/>
  <c r="K337" i="1"/>
  <c r="L337" i="1"/>
  <c r="M337" i="1" s="1"/>
  <c r="N337" i="1"/>
  <c r="J338" i="1"/>
  <c r="K338" i="1"/>
  <c r="L338" i="1"/>
  <c r="M338" i="1" s="1"/>
  <c r="N338" i="1"/>
  <c r="J339" i="1"/>
  <c r="K339" i="1"/>
  <c r="L339" i="1"/>
  <c r="M339" i="1" s="1"/>
  <c r="N339" i="1"/>
  <c r="J340" i="1"/>
  <c r="K340" i="1"/>
  <c r="L340" i="1"/>
  <c r="M340" i="1" s="1"/>
  <c r="N340" i="1"/>
  <c r="J341" i="1"/>
  <c r="K341" i="1"/>
  <c r="L341" i="1"/>
  <c r="M341" i="1" s="1"/>
  <c r="N341" i="1"/>
  <c r="J342" i="1"/>
  <c r="K342" i="1"/>
  <c r="L342" i="1"/>
  <c r="M342" i="1" s="1"/>
  <c r="N342" i="1"/>
  <c r="J343" i="1"/>
  <c r="K343" i="1"/>
  <c r="L343" i="1"/>
  <c r="M343" i="1" s="1"/>
  <c r="N343" i="1"/>
  <c r="J344" i="1"/>
  <c r="K344" i="1"/>
  <c r="L344" i="1"/>
  <c r="M344" i="1" s="1"/>
  <c r="N344" i="1"/>
  <c r="J345" i="1"/>
  <c r="K345" i="1"/>
  <c r="L345" i="1"/>
  <c r="M345" i="1" s="1"/>
  <c r="N345" i="1"/>
  <c r="J346" i="1"/>
  <c r="K346" i="1"/>
  <c r="L346" i="1"/>
  <c r="M346" i="1" s="1"/>
  <c r="N346" i="1"/>
  <c r="J347" i="1"/>
  <c r="K347" i="1"/>
  <c r="L347" i="1"/>
  <c r="M347" i="1" s="1"/>
  <c r="N347" i="1"/>
  <c r="J348" i="1"/>
  <c r="K348" i="1"/>
  <c r="L348" i="1"/>
  <c r="M348" i="1" s="1"/>
  <c r="N348" i="1"/>
  <c r="J349" i="1"/>
  <c r="K349" i="1"/>
  <c r="L349" i="1"/>
  <c r="M349" i="1" s="1"/>
  <c r="N349" i="1"/>
  <c r="J350" i="1"/>
  <c r="K350" i="1"/>
  <c r="L350" i="1"/>
  <c r="M350" i="1" s="1"/>
  <c r="N350" i="1"/>
  <c r="J351" i="1"/>
  <c r="K351" i="1"/>
  <c r="L351" i="1"/>
  <c r="M351" i="1" s="1"/>
  <c r="N351" i="1"/>
  <c r="J352" i="1"/>
  <c r="K352" i="1"/>
  <c r="L352" i="1"/>
  <c r="M352" i="1" s="1"/>
  <c r="N352" i="1"/>
  <c r="J353" i="1"/>
  <c r="K353" i="1"/>
  <c r="L353" i="1"/>
  <c r="M353" i="1" s="1"/>
  <c r="N353" i="1"/>
  <c r="J354" i="1"/>
  <c r="K354" i="1"/>
  <c r="L354" i="1"/>
  <c r="M354" i="1" s="1"/>
  <c r="N354" i="1"/>
  <c r="J355" i="1"/>
  <c r="K355" i="1"/>
  <c r="L355" i="1"/>
  <c r="M355" i="1" s="1"/>
  <c r="N355" i="1"/>
  <c r="J356" i="1"/>
  <c r="K356" i="1"/>
  <c r="L356" i="1"/>
  <c r="M356" i="1" s="1"/>
  <c r="N356" i="1"/>
  <c r="J357" i="1"/>
  <c r="K357" i="1"/>
  <c r="L357" i="1"/>
  <c r="M357" i="1" s="1"/>
  <c r="N357" i="1"/>
  <c r="J358" i="1"/>
  <c r="K358" i="1"/>
  <c r="L358" i="1"/>
  <c r="M358" i="1" s="1"/>
  <c r="N358" i="1"/>
  <c r="J359" i="1"/>
  <c r="K359" i="1"/>
  <c r="L359" i="1"/>
  <c r="M359" i="1" s="1"/>
  <c r="N359" i="1"/>
  <c r="J360" i="1"/>
  <c r="K360" i="1"/>
  <c r="L360" i="1"/>
  <c r="M360" i="1" s="1"/>
  <c r="N360" i="1"/>
  <c r="J361" i="1"/>
  <c r="K361" i="1"/>
  <c r="L361" i="1"/>
  <c r="M361" i="1" s="1"/>
  <c r="N361" i="1"/>
  <c r="J362" i="1"/>
  <c r="K362" i="1"/>
  <c r="L362" i="1"/>
  <c r="M362" i="1" s="1"/>
  <c r="N362" i="1"/>
  <c r="J363" i="1"/>
  <c r="K363" i="1"/>
  <c r="L363" i="1"/>
  <c r="M363" i="1" s="1"/>
  <c r="N363" i="1"/>
  <c r="J364" i="1"/>
  <c r="K364" i="1"/>
  <c r="L364" i="1"/>
  <c r="M364" i="1" s="1"/>
  <c r="N364" i="1"/>
  <c r="J365" i="1"/>
  <c r="K365" i="1"/>
  <c r="L365" i="1"/>
  <c r="M365" i="1" s="1"/>
  <c r="N365" i="1"/>
  <c r="J366" i="1"/>
  <c r="K366" i="1"/>
  <c r="L366" i="1"/>
  <c r="M366" i="1" s="1"/>
  <c r="N366" i="1"/>
  <c r="J367" i="1"/>
  <c r="K367" i="1"/>
  <c r="L367" i="1"/>
  <c r="M367" i="1" s="1"/>
  <c r="N367" i="1"/>
  <c r="J368" i="1"/>
  <c r="K368" i="1"/>
  <c r="L368" i="1"/>
  <c r="M368" i="1" s="1"/>
  <c r="N368" i="1"/>
  <c r="J369" i="1"/>
  <c r="K369" i="1"/>
  <c r="L369" i="1"/>
  <c r="M369" i="1" s="1"/>
  <c r="N369" i="1"/>
  <c r="J370" i="1"/>
  <c r="K370" i="1"/>
  <c r="L370" i="1"/>
  <c r="M370" i="1" s="1"/>
  <c r="N370" i="1"/>
  <c r="J371" i="1"/>
  <c r="K371" i="1"/>
  <c r="L371" i="1"/>
  <c r="M371" i="1" s="1"/>
  <c r="N371" i="1"/>
  <c r="J372" i="1"/>
  <c r="K372" i="1"/>
  <c r="L372" i="1"/>
  <c r="M372" i="1" s="1"/>
  <c r="N372" i="1"/>
  <c r="J373" i="1"/>
  <c r="K373" i="1"/>
  <c r="L373" i="1"/>
  <c r="M373" i="1" s="1"/>
  <c r="N373" i="1"/>
  <c r="J374" i="1"/>
  <c r="K374" i="1"/>
  <c r="L374" i="1"/>
  <c r="M374" i="1" s="1"/>
  <c r="N374" i="1"/>
  <c r="J375" i="1"/>
  <c r="K375" i="1"/>
  <c r="L375" i="1"/>
  <c r="M375" i="1" s="1"/>
  <c r="N375" i="1"/>
  <c r="J376" i="1"/>
  <c r="K376" i="1"/>
  <c r="L376" i="1"/>
  <c r="M376" i="1" s="1"/>
  <c r="N376" i="1"/>
  <c r="J377" i="1"/>
  <c r="K377" i="1"/>
  <c r="L377" i="1"/>
  <c r="M377" i="1" s="1"/>
  <c r="N377" i="1"/>
  <c r="J378" i="1"/>
  <c r="K378" i="1"/>
  <c r="L378" i="1"/>
  <c r="M378" i="1" s="1"/>
  <c r="N378" i="1"/>
  <c r="J379" i="1"/>
  <c r="K379" i="1"/>
  <c r="L379" i="1"/>
  <c r="M379" i="1" s="1"/>
  <c r="N379" i="1"/>
  <c r="J380" i="1"/>
  <c r="K380" i="1"/>
  <c r="L380" i="1"/>
  <c r="M380" i="1" s="1"/>
  <c r="N380" i="1"/>
  <c r="J381" i="1"/>
  <c r="K381" i="1"/>
  <c r="L381" i="1"/>
  <c r="M381" i="1" s="1"/>
  <c r="N381" i="1"/>
  <c r="J382" i="1"/>
  <c r="K382" i="1"/>
  <c r="L382" i="1"/>
  <c r="M382" i="1" s="1"/>
  <c r="N382" i="1"/>
  <c r="J383" i="1"/>
  <c r="K383" i="1"/>
  <c r="L383" i="1"/>
  <c r="M383" i="1" s="1"/>
  <c r="N383" i="1"/>
  <c r="J384" i="1"/>
  <c r="K384" i="1"/>
  <c r="L384" i="1"/>
  <c r="M384" i="1" s="1"/>
  <c r="N384" i="1"/>
  <c r="J385" i="1"/>
  <c r="K385" i="1"/>
  <c r="L385" i="1"/>
  <c r="M385" i="1" s="1"/>
  <c r="N385" i="1"/>
  <c r="J386" i="1"/>
  <c r="K386" i="1"/>
  <c r="L386" i="1"/>
  <c r="M386" i="1" s="1"/>
  <c r="N386" i="1"/>
  <c r="J387" i="1"/>
  <c r="K387" i="1"/>
  <c r="L387" i="1"/>
  <c r="M387" i="1" s="1"/>
  <c r="N387" i="1"/>
  <c r="J388" i="1"/>
  <c r="K388" i="1"/>
  <c r="L388" i="1"/>
  <c r="M388" i="1" s="1"/>
  <c r="N388" i="1"/>
  <c r="J389" i="1"/>
  <c r="K389" i="1"/>
  <c r="L389" i="1"/>
  <c r="M389" i="1" s="1"/>
  <c r="N389" i="1"/>
  <c r="J390" i="1"/>
  <c r="K390" i="1"/>
  <c r="L390" i="1"/>
  <c r="M390" i="1" s="1"/>
  <c r="N390" i="1"/>
  <c r="J391" i="1"/>
  <c r="K391" i="1"/>
  <c r="L391" i="1"/>
  <c r="M391" i="1" s="1"/>
  <c r="N391" i="1"/>
  <c r="J392" i="1"/>
  <c r="K392" i="1"/>
  <c r="L392" i="1"/>
  <c r="M392" i="1" s="1"/>
  <c r="N392" i="1"/>
  <c r="J393" i="1"/>
  <c r="K393" i="1"/>
  <c r="L393" i="1"/>
  <c r="M393" i="1" s="1"/>
  <c r="N393" i="1"/>
  <c r="J394" i="1"/>
  <c r="K394" i="1"/>
  <c r="L394" i="1"/>
  <c r="M394" i="1" s="1"/>
  <c r="N394" i="1"/>
  <c r="J395" i="1"/>
  <c r="K395" i="1"/>
  <c r="L395" i="1"/>
  <c r="M395" i="1" s="1"/>
  <c r="N395" i="1"/>
  <c r="J396" i="1"/>
  <c r="K396" i="1"/>
  <c r="L396" i="1"/>
  <c r="M396" i="1" s="1"/>
  <c r="N396" i="1"/>
  <c r="J397" i="1"/>
  <c r="K397" i="1"/>
  <c r="L397" i="1"/>
  <c r="M397" i="1" s="1"/>
  <c r="N397" i="1"/>
  <c r="J398" i="1"/>
  <c r="K398" i="1"/>
  <c r="L398" i="1"/>
  <c r="M398" i="1" s="1"/>
  <c r="N398" i="1"/>
  <c r="J399" i="1"/>
  <c r="K399" i="1"/>
  <c r="L399" i="1"/>
  <c r="M399" i="1" s="1"/>
  <c r="N399" i="1"/>
  <c r="J400" i="1"/>
  <c r="K400" i="1"/>
  <c r="L400" i="1"/>
  <c r="M400" i="1" s="1"/>
  <c r="N400" i="1"/>
  <c r="J401" i="1"/>
  <c r="K401" i="1"/>
  <c r="L401" i="1"/>
  <c r="M401" i="1" s="1"/>
  <c r="N401" i="1"/>
  <c r="J402" i="1"/>
  <c r="K402" i="1"/>
  <c r="L402" i="1"/>
  <c r="M402" i="1" s="1"/>
  <c r="N402" i="1"/>
  <c r="J403" i="1"/>
  <c r="K403" i="1"/>
  <c r="L403" i="1"/>
  <c r="M403" i="1" s="1"/>
  <c r="N403" i="1"/>
  <c r="J404" i="1"/>
  <c r="K404" i="1"/>
  <c r="L404" i="1"/>
  <c r="M404" i="1" s="1"/>
  <c r="N404" i="1"/>
  <c r="J405" i="1"/>
  <c r="K405" i="1"/>
  <c r="L405" i="1"/>
  <c r="M405" i="1" s="1"/>
  <c r="N405" i="1"/>
  <c r="J406" i="1"/>
  <c r="K406" i="1"/>
  <c r="L406" i="1"/>
  <c r="M406" i="1" s="1"/>
  <c r="N406" i="1"/>
  <c r="J407" i="1"/>
  <c r="K407" i="1"/>
  <c r="L407" i="1"/>
  <c r="M407" i="1" s="1"/>
  <c r="N407" i="1"/>
  <c r="J408" i="1"/>
  <c r="K408" i="1"/>
  <c r="L408" i="1"/>
  <c r="M408" i="1" s="1"/>
  <c r="N408" i="1"/>
  <c r="J409" i="1"/>
  <c r="K409" i="1"/>
  <c r="L409" i="1"/>
  <c r="M409" i="1" s="1"/>
  <c r="N409" i="1"/>
  <c r="J410" i="1"/>
  <c r="K410" i="1"/>
  <c r="L410" i="1"/>
  <c r="M410" i="1" s="1"/>
  <c r="N410" i="1"/>
  <c r="J411" i="1"/>
  <c r="K411" i="1"/>
  <c r="L411" i="1"/>
  <c r="M411" i="1" s="1"/>
  <c r="N411" i="1"/>
  <c r="J412" i="1"/>
  <c r="K412" i="1"/>
  <c r="L412" i="1"/>
  <c r="M412" i="1" s="1"/>
  <c r="N412" i="1"/>
  <c r="J413" i="1"/>
  <c r="K413" i="1"/>
  <c r="L413" i="1"/>
  <c r="M413" i="1" s="1"/>
  <c r="N413" i="1"/>
  <c r="J414" i="1"/>
  <c r="K414" i="1"/>
  <c r="L414" i="1"/>
  <c r="M414" i="1" s="1"/>
  <c r="N414" i="1"/>
  <c r="J415" i="1"/>
  <c r="K415" i="1"/>
  <c r="L415" i="1"/>
  <c r="M415" i="1" s="1"/>
  <c r="N415" i="1"/>
  <c r="J416" i="1"/>
  <c r="K416" i="1"/>
  <c r="L416" i="1"/>
  <c r="M416" i="1" s="1"/>
  <c r="N416" i="1"/>
  <c r="J417" i="1"/>
  <c r="K417" i="1"/>
  <c r="L417" i="1"/>
  <c r="M417" i="1" s="1"/>
  <c r="N417" i="1"/>
  <c r="J418" i="1"/>
  <c r="K418" i="1"/>
  <c r="L418" i="1"/>
  <c r="M418" i="1" s="1"/>
  <c r="N418" i="1"/>
  <c r="J419" i="1"/>
  <c r="K419" i="1"/>
  <c r="L419" i="1"/>
  <c r="M419" i="1" s="1"/>
  <c r="N419" i="1"/>
  <c r="J420" i="1"/>
  <c r="K420" i="1"/>
  <c r="L420" i="1"/>
  <c r="M420" i="1" s="1"/>
  <c r="N420" i="1"/>
  <c r="J421" i="1"/>
  <c r="K421" i="1"/>
  <c r="L421" i="1"/>
  <c r="M421" i="1" s="1"/>
  <c r="N421" i="1"/>
  <c r="J422" i="1"/>
  <c r="K422" i="1"/>
  <c r="L422" i="1"/>
  <c r="M422" i="1" s="1"/>
  <c r="N422" i="1"/>
  <c r="J423" i="1"/>
  <c r="K423" i="1"/>
  <c r="L423" i="1"/>
  <c r="M423" i="1" s="1"/>
  <c r="N423" i="1"/>
  <c r="J424" i="1"/>
  <c r="K424" i="1"/>
  <c r="L424" i="1"/>
  <c r="M424" i="1" s="1"/>
  <c r="N424" i="1"/>
  <c r="J425" i="1"/>
  <c r="K425" i="1"/>
  <c r="L425" i="1"/>
  <c r="M425" i="1" s="1"/>
  <c r="N425" i="1"/>
  <c r="J426" i="1"/>
  <c r="K426" i="1"/>
  <c r="L426" i="1"/>
  <c r="M426" i="1" s="1"/>
  <c r="N426" i="1"/>
  <c r="J427" i="1"/>
  <c r="K427" i="1"/>
  <c r="L427" i="1"/>
  <c r="M427" i="1" s="1"/>
  <c r="N427" i="1"/>
  <c r="J428" i="1"/>
  <c r="K428" i="1"/>
  <c r="L428" i="1"/>
  <c r="M428" i="1" s="1"/>
  <c r="N428" i="1"/>
  <c r="J429" i="1"/>
  <c r="K429" i="1"/>
  <c r="L429" i="1"/>
  <c r="M429" i="1" s="1"/>
  <c r="N429" i="1"/>
  <c r="J430" i="1"/>
  <c r="K430" i="1"/>
  <c r="L430" i="1"/>
  <c r="M430" i="1" s="1"/>
  <c r="N430" i="1"/>
  <c r="J431" i="1"/>
  <c r="K431" i="1"/>
  <c r="L431" i="1"/>
  <c r="M431" i="1" s="1"/>
  <c r="N431" i="1"/>
  <c r="J432" i="1"/>
  <c r="K432" i="1"/>
  <c r="L432" i="1"/>
  <c r="M432" i="1" s="1"/>
  <c r="N432" i="1"/>
  <c r="J433" i="1"/>
  <c r="K433" i="1"/>
  <c r="L433" i="1"/>
  <c r="M433" i="1" s="1"/>
  <c r="N433" i="1"/>
  <c r="J434" i="1"/>
  <c r="K434" i="1"/>
  <c r="L434" i="1"/>
  <c r="M434" i="1" s="1"/>
  <c r="N434" i="1"/>
  <c r="J435" i="1"/>
  <c r="K435" i="1"/>
  <c r="L435" i="1"/>
  <c r="M435" i="1" s="1"/>
  <c r="N435" i="1"/>
  <c r="J436" i="1"/>
  <c r="K436" i="1"/>
  <c r="L436" i="1"/>
  <c r="M436" i="1" s="1"/>
  <c r="N436" i="1"/>
  <c r="J437" i="1"/>
  <c r="K437" i="1"/>
  <c r="L437" i="1"/>
  <c r="M437" i="1" s="1"/>
  <c r="N437" i="1"/>
  <c r="J438" i="1"/>
  <c r="K438" i="1"/>
  <c r="L438" i="1"/>
  <c r="M438" i="1" s="1"/>
  <c r="N438" i="1"/>
  <c r="J439" i="1"/>
  <c r="K439" i="1"/>
  <c r="L439" i="1"/>
  <c r="M439" i="1" s="1"/>
  <c r="N439" i="1"/>
  <c r="J440" i="1"/>
  <c r="K440" i="1"/>
  <c r="L440" i="1"/>
  <c r="M440" i="1" s="1"/>
  <c r="N440" i="1"/>
  <c r="J441" i="1"/>
  <c r="K441" i="1"/>
  <c r="L441" i="1"/>
  <c r="M441" i="1" s="1"/>
  <c r="N441" i="1"/>
  <c r="J442" i="1"/>
  <c r="K442" i="1"/>
  <c r="L442" i="1"/>
  <c r="M442" i="1" s="1"/>
  <c r="N442" i="1"/>
  <c r="J443" i="1"/>
  <c r="K443" i="1"/>
  <c r="L443" i="1"/>
  <c r="M443" i="1" s="1"/>
  <c r="N443" i="1"/>
  <c r="J444" i="1"/>
  <c r="K444" i="1"/>
  <c r="L444" i="1"/>
  <c r="M444" i="1" s="1"/>
  <c r="N444" i="1"/>
  <c r="J445" i="1"/>
  <c r="K445" i="1"/>
  <c r="L445" i="1"/>
  <c r="M445" i="1" s="1"/>
  <c r="N445" i="1"/>
  <c r="J446" i="1"/>
  <c r="K446" i="1"/>
  <c r="L446" i="1"/>
  <c r="M446" i="1" s="1"/>
  <c r="N446" i="1"/>
  <c r="J447" i="1"/>
  <c r="K447" i="1"/>
  <c r="L447" i="1"/>
  <c r="M447" i="1" s="1"/>
  <c r="N447" i="1"/>
  <c r="J448" i="1"/>
  <c r="K448" i="1"/>
  <c r="L448" i="1"/>
  <c r="M448" i="1" s="1"/>
  <c r="N448" i="1"/>
  <c r="J449" i="1"/>
  <c r="K449" i="1"/>
  <c r="L449" i="1"/>
  <c r="M449" i="1" s="1"/>
  <c r="N449" i="1"/>
  <c r="J450" i="1"/>
  <c r="K450" i="1"/>
  <c r="L450" i="1"/>
  <c r="M450" i="1" s="1"/>
  <c r="N450" i="1"/>
  <c r="J451" i="1"/>
  <c r="K451" i="1"/>
  <c r="L451" i="1"/>
  <c r="M451" i="1" s="1"/>
  <c r="N451" i="1"/>
  <c r="J452" i="1"/>
  <c r="K452" i="1"/>
  <c r="L452" i="1"/>
  <c r="M452" i="1" s="1"/>
  <c r="N452" i="1"/>
  <c r="J453" i="1"/>
  <c r="K453" i="1"/>
  <c r="L453" i="1"/>
  <c r="M453" i="1" s="1"/>
  <c r="N453" i="1"/>
  <c r="J454" i="1"/>
  <c r="K454" i="1"/>
  <c r="L454" i="1"/>
  <c r="M454" i="1" s="1"/>
  <c r="N454" i="1"/>
  <c r="J455" i="1"/>
  <c r="K455" i="1"/>
  <c r="L455" i="1"/>
  <c r="M455" i="1" s="1"/>
  <c r="N455" i="1"/>
  <c r="J456" i="1"/>
  <c r="K456" i="1"/>
  <c r="L456" i="1"/>
  <c r="M456" i="1" s="1"/>
  <c r="N456" i="1"/>
  <c r="J457" i="1"/>
  <c r="K457" i="1"/>
  <c r="L457" i="1"/>
  <c r="M457" i="1" s="1"/>
  <c r="N457" i="1"/>
  <c r="J458" i="1"/>
  <c r="K458" i="1"/>
  <c r="L458" i="1"/>
  <c r="M458" i="1" s="1"/>
  <c r="N458" i="1"/>
  <c r="J459" i="1"/>
  <c r="K459" i="1"/>
  <c r="L459" i="1"/>
  <c r="M459" i="1" s="1"/>
  <c r="N459" i="1"/>
  <c r="J460" i="1"/>
  <c r="K460" i="1"/>
  <c r="L460" i="1"/>
  <c r="M460" i="1" s="1"/>
  <c r="N460" i="1"/>
  <c r="J461" i="1"/>
  <c r="K461" i="1"/>
  <c r="L461" i="1"/>
  <c r="M461" i="1" s="1"/>
  <c r="N461" i="1"/>
  <c r="J462" i="1"/>
  <c r="K462" i="1"/>
  <c r="L462" i="1"/>
  <c r="M462" i="1" s="1"/>
  <c r="N462" i="1"/>
  <c r="J463" i="1"/>
  <c r="K463" i="1"/>
  <c r="L463" i="1"/>
  <c r="M463" i="1" s="1"/>
  <c r="N463" i="1"/>
  <c r="J464" i="1"/>
  <c r="K464" i="1"/>
  <c r="L464" i="1"/>
  <c r="M464" i="1" s="1"/>
  <c r="N464" i="1"/>
  <c r="J465" i="1"/>
  <c r="K465" i="1"/>
  <c r="L465" i="1"/>
  <c r="M465" i="1" s="1"/>
  <c r="N465" i="1"/>
  <c r="J466" i="1"/>
  <c r="K466" i="1"/>
  <c r="L466" i="1"/>
  <c r="M466" i="1" s="1"/>
  <c r="N466" i="1"/>
  <c r="J467" i="1"/>
  <c r="K467" i="1"/>
  <c r="L467" i="1"/>
  <c r="M467" i="1" s="1"/>
  <c r="N467" i="1"/>
  <c r="J468" i="1"/>
  <c r="K468" i="1"/>
  <c r="L468" i="1"/>
  <c r="M468" i="1" s="1"/>
  <c r="N468" i="1"/>
  <c r="J469" i="1"/>
  <c r="K469" i="1"/>
  <c r="L469" i="1"/>
  <c r="M469" i="1" s="1"/>
  <c r="N469" i="1"/>
  <c r="J470" i="1"/>
  <c r="K470" i="1"/>
  <c r="L470" i="1"/>
  <c r="M470" i="1" s="1"/>
  <c r="N470" i="1"/>
  <c r="J471" i="1"/>
  <c r="K471" i="1"/>
  <c r="L471" i="1"/>
  <c r="M471" i="1" s="1"/>
  <c r="N471" i="1"/>
  <c r="J472" i="1"/>
  <c r="K472" i="1"/>
  <c r="L472" i="1"/>
  <c r="M472" i="1" s="1"/>
  <c r="N472" i="1"/>
  <c r="J473" i="1"/>
  <c r="K473" i="1"/>
  <c r="L473" i="1"/>
  <c r="M473" i="1" s="1"/>
  <c r="N473" i="1"/>
  <c r="J474" i="1"/>
  <c r="K474" i="1"/>
  <c r="L474" i="1"/>
  <c r="M474" i="1" s="1"/>
  <c r="N474" i="1"/>
  <c r="J475" i="1"/>
  <c r="K475" i="1"/>
  <c r="L475" i="1"/>
  <c r="M475" i="1" s="1"/>
  <c r="N475" i="1"/>
  <c r="J476" i="1"/>
  <c r="K476" i="1"/>
  <c r="L476" i="1"/>
  <c r="M476" i="1" s="1"/>
  <c r="N476" i="1"/>
  <c r="J477" i="1"/>
  <c r="K477" i="1"/>
  <c r="L477" i="1"/>
  <c r="M477" i="1" s="1"/>
  <c r="N477" i="1"/>
  <c r="J478" i="1"/>
  <c r="K478" i="1"/>
  <c r="L478" i="1"/>
  <c r="M478" i="1" s="1"/>
  <c r="N478" i="1"/>
  <c r="J479" i="1"/>
  <c r="K479" i="1"/>
  <c r="L479" i="1"/>
  <c r="M479" i="1" s="1"/>
  <c r="N479" i="1"/>
  <c r="J480" i="1"/>
  <c r="K480" i="1"/>
  <c r="L480" i="1"/>
  <c r="M480" i="1" s="1"/>
  <c r="N480" i="1"/>
  <c r="J481" i="1"/>
  <c r="K481" i="1"/>
  <c r="L481" i="1"/>
  <c r="M481" i="1" s="1"/>
  <c r="N481" i="1"/>
  <c r="J482" i="1"/>
  <c r="K482" i="1"/>
  <c r="L482" i="1"/>
  <c r="M482" i="1" s="1"/>
  <c r="N482" i="1"/>
  <c r="J483" i="1"/>
  <c r="K483" i="1"/>
  <c r="L483" i="1"/>
  <c r="M483" i="1" s="1"/>
  <c r="N483" i="1"/>
  <c r="J484" i="1"/>
  <c r="K484" i="1"/>
  <c r="L484" i="1"/>
  <c r="M484" i="1" s="1"/>
  <c r="N484" i="1"/>
  <c r="J485" i="1"/>
  <c r="K485" i="1"/>
  <c r="L485" i="1"/>
  <c r="M485" i="1" s="1"/>
  <c r="N485" i="1"/>
  <c r="J486" i="1"/>
  <c r="K486" i="1"/>
  <c r="L486" i="1"/>
  <c r="M486" i="1" s="1"/>
  <c r="N486" i="1"/>
  <c r="J487" i="1"/>
  <c r="K487" i="1"/>
  <c r="L487" i="1"/>
  <c r="M487" i="1" s="1"/>
  <c r="N487" i="1"/>
  <c r="J488" i="1"/>
  <c r="K488" i="1"/>
  <c r="L488" i="1"/>
  <c r="M488" i="1" s="1"/>
  <c r="N488" i="1"/>
  <c r="J489" i="1"/>
  <c r="K489" i="1"/>
  <c r="L489" i="1"/>
  <c r="M489" i="1" s="1"/>
  <c r="N489" i="1"/>
  <c r="J490" i="1"/>
  <c r="K490" i="1"/>
  <c r="L490" i="1"/>
  <c r="M490" i="1" s="1"/>
  <c r="N490" i="1"/>
  <c r="J491" i="1"/>
  <c r="K491" i="1"/>
  <c r="L491" i="1"/>
  <c r="M491" i="1" s="1"/>
  <c r="N491" i="1"/>
  <c r="J492" i="1"/>
  <c r="K492" i="1"/>
  <c r="L492" i="1"/>
  <c r="M492" i="1" s="1"/>
  <c r="N492" i="1"/>
  <c r="J493" i="1"/>
  <c r="K493" i="1"/>
  <c r="L493" i="1"/>
  <c r="M493" i="1" s="1"/>
  <c r="N493" i="1"/>
  <c r="J494" i="1"/>
  <c r="K494" i="1"/>
  <c r="L494" i="1"/>
  <c r="M494" i="1" s="1"/>
  <c r="N494" i="1"/>
  <c r="J495" i="1"/>
  <c r="K495" i="1"/>
  <c r="L495" i="1"/>
  <c r="M495" i="1" s="1"/>
  <c r="N495" i="1"/>
  <c r="J496" i="1"/>
  <c r="K496" i="1"/>
  <c r="L496" i="1"/>
  <c r="M496" i="1" s="1"/>
  <c r="N496" i="1"/>
  <c r="J497" i="1"/>
  <c r="K497" i="1"/>
  <c r="L497" i="1"/>
  <c r="M497" i="1" s="1"/>
  <c r="N497" i="1"/>
  <c r="J498" i="1"/>
  <c r="K498" i="1"/>
  <c r="L498" i="1"/>
  <c r="M498" i="1" s="1"/>
  <c r="N498" i="1"/>
  <c r="J499" i="1"/>
  <c r="K499" i="1"/>
  <c r="L499" i="1"/>
  <c r="M499" i="1" s="1"/>
  <c r="N499" i="1"/>
  <c r="J500" i="1"/>
  <c r="K500" i="1"/>
  <c r="L500" i="1"/>
  <c r="M500" i="1" s="1"/>
  <c r="N500" i="1"/>
  <c r="J501" i="1"/>
  <c r="K501" i="1"/>
  <c r="L501" i="1"/>
  <c r="M501" i="1" s="1"/>
  <c r="N501" i="1"/>
  <c r="J502" i="1"/>
  <c r="K502" i="1"/>
  <c r="L502" i="1"/>
  <c r="M502" i="1" s="1"/>
  <c r="N502" i="1"/>
  <c r="J503" i="1"/>
  <c r="K503" i="1"/>
  <c r="L503" i="1"/>
  <c r="M503" i="1" s="1"/>
  <c r="N503" i="1"/>
  <c r="J504" i="1"/>
  <c r="K504" i="1"/>
  <c r="L504" i="1"/>
  <c r="M504" i="1" s="1"/>
  <c r="N504" i="1"/>
  <c r="J505" i="1"/>
  <c r="K505" i="1"/>
  <c r="L505" i="1"/>
  <c r="M505" i="1" s="1"/>
  <c r="N505" i="1"/>
  <c r="J506" i="1"/>
  <c r="K506" i="1"/>
  <c r="L506" i="1"/>
  <c r="M506" i="1" s="1"/>
  <c r="N506" i="1"/>
  <c r="J507" i="1"/>
  <c r="K507" i="1"/>
  <c r="L507" i="1"/>
  <c r="M507" i="1" s="1"/>
  <c r="N507" i="1"/>
  <c r="J508" i="1"/>
  <c r="K508" i="1"/>
  <c r="L508" i="1"/>
  <c r="M508" i="1" s="1"/>
  <c r="N508" i="1"/>
  <c r="J509" i="1"/>
  <c r="K509" i="1"/>
  <c r="L509" i="1"/>
  <c r="M509" i="1" s="1"/>
  <c r="N509" i="1"/>
  <c r="J510" i="1"/>
  <c r="K510" i="1"/>
  <c r="L510" i="1"/>
  <c r="M510" i="1" s="1"/>
  <c r="N510" i="1"/>
  <c r="J511" i="1"/>
  <c r="K511" i="1"/>
  <c r="L511" i="1"/>
  <c r="M511" i="1" s="1"/>
  <c r="N511" i="1"/>
  <c r="J512" i="1"/>
  <c r="K512" i="1"/>
  <c r="L512" i="1"/>
  <c r="M512" i="1" s="1"/>
  <c r="N512" i="1"/>
  <c r="J513" i="1"/>
  <c r="K513" i="1"/>
  <c r="L513" i="1"/>
  <c r="M513" i="1" s="1"/>
  <c r="N513" i="1"/>
  <c r="J514" i="1"/>
  <c r="K514" i="1"/>
  <c r="L514" i="1"/>
  <c r="M514" i="1" s="1"/>
  <c r="N514" i="1"/>
  <c r="J515" i="1"/>
  <c r="K515" i="1"/>
  <c r="L515" i="1"/>
  <c r="M515" i="1" s="1"/>
  <c r="N515" i="1"/>
  <c r="J516" i="1"/>
  <c r="K516" i="1"/>
  <c r="L516" i="1"/>
  <c r="M516" i="1" s="1"/>
  <c r="N516" i="1"/>
  <c r="J517" i="1"/>
  <c r="K517" i="1"/>
  <c r="L517" i="1"/>
  <c r="M517" i="1" s="1"/>
  <c r="N517" i="1"/>
  <c r="J518" i="1"/>
  <c r="K518" i="1"/>
  <c r="L518" i="1"/>
  <c r="M518" i="1" s="1"/>
  <c r="N518" i="1"/>
  <c r="J519" i="1"/>
  <c r="K519" i="1"/>
  <c r="L519" i="1"/>
  <c r="M519" i="1" s="1"/>
  <c r="N519" i="1"/>
  <c r="J520" i="1"/>
  <c r="K520" i="1"/>
  <c r="L520" i="1"/>
  <c r="M520" i="1" s="1"/>
  <c r="N520" i="1"/>
  <c r="J521" i="1"/>
  <c r="K521" i="1"/>
  <c r="L521" i="1"/>
  <c r="M521" i="1" s="1"/>
  <c r="N521" i="1"/>
  <c r="J522" i="1"/>
  <c r="K522" i="1"/>
  <c r="L522" i="1"/>
  <c r="M522" i="1" s="1"/>
  <c r="N522" i="1"/>
  <c r="J523" i="1"/>
  <c r="K523" i="1"/>
  <c r="L523" i="1"/>
  <c r="M523" i="1" s="1"/>
  <c r="N523" i="1"/>
  <c r="J524" i="1"/>
  <c r="K524" i="1"/>
  <c r="L524" i="1"/>
  <c r="M524" i="1" s="1"/>
  <c r="N524" i="1"/>
  <c r="J525" i="1"/>
  <c r="K525" i="1"/>
  <c r="L525" i="1"/>
  <c r="M525" i="1" s="1"/>
  <c r="N525" i="1"/>
  <c r="J526" i="1"/>
  <c r="K526" i="1"/>
  <c r="L526" i="1"/>
  <c r="M526" i="1" s="1"/>
  <c r="N526" i="1"/>
  <c r="J527" i="1"/>
  <c r="K527" i="1"/>
  <c r="L527" i="1"/>
  <c r="M527" i="1" s="1"/>
  <c r="N527" i="1"/>
  <c r="J528" i="1"/>
  <c r="K528" i="1"/>
  <c r="L528" i="1"/>
  <c r="M528" i="1" s="1"/>
  <c r="N528" i="1"/>
  <c r="J529" i="1"/>
  <c r="K529" i="1"/>
  <c r="L529" i="1"/>
  <c r="M529" i="1" s="1"/>
  <c r="N529" i="1"/>
  <c r="J530" i="1"/>
  <c r="K530" i="1"/>
  <c r="L530" i="1"/>
  <c r="M530" i="1" s="1"/>
  <c r="N530" i="1"/>
  <c r="J531" i="1"/>
  <c r="K531" i="1"/>
  <c r="L531" i="1"/>
  <c r="M531" i="1" s="1"/>
  <c r="N531" i="1"/>
  <c r="J532" i="1"/>
  <c r="K532" i="1"/>
  <c r="L532" i="1"/>
  <c r="M532" i="1" s="1"/>
  <c r="N532" i="1"/>
  <c r="J533" i="1"/>
  <c r="K533" i="1"/>
  <c r="L533" i="1"/>
  <c r="M533" i="1" s="1"/>
  <c r="N533" i="1"/>
  <c r="J534" i="1"/>
  <c r="K534" i="1"/>
  <c r="L534" i="1"/>
  <c r="M534" i="1" s="1"/>
  <c r="N534" i="1"/>
  <c r="J535" i="1"/>
  <c r="K535" i="1"/>
  <c r="L535" i="1"/>
  <c r="M535" i="1" s="1"/>
  <c r="N535" i="1"/>
  <c r="J536" i="1"/>
  <c r="K536" i="1"/>
  <c r="L536" i="1"/>
  <c r="M536" i="1" s="1"/>
  <c r="N536" i="1"/>
  <c r="J537" i="1"/>
  <c r="K537" i="1"/>
  <c r="L537" i="1"/>
  <c r="M537" i="1" s="1"/>
  <c r="N537" i="1"/>
  <c r="J538" i="1"/>
  <c r="K538" i="1"/>
  <c r="L538" i="1"/>
  <c r="M538" i="1" s="1"/>
  <c r="N538" i="1"/>
  <c r="J539" i="1"/>
  <c r="K539" i="1"/>
  <c r="L539" i="1"/>
  <c r="M539" i="1" s="1"/>
  <c r="N539" i="1"/>
  <c r="J540" i="1"/>
  <c r="K540" i="1"/>
  <c r="L540" i="1"/>
  <c r="M540" i="1" s="1"/>
  <c r="N540" i="1"/>
  <c r="J541" i="1"/>
  <c r="K541" i="1"/>
  <c r="L541" i="1"/>
  <c r="M541" i="1" s="1"/>
  <c r="N541" i="1"/>
  <c r="J542" i="1"/>
  <c r="K542" i="1"/>
  <c r="L542" i="1"/>
  <c r="M542" i="1" s="1"/>
  <c r="N542" i="1"/>
  <c r="J543" i="1"/>
  <c r="K543" i="1"/>
  <c r="L543" i="1"/>
  <c r="M543" i="1" s="1"/>
  <c r="N543" i="1"/>
  <c r="J544" i="1"/>
  <c r="K544" i="1"/>
  <c r="L544" i="1"/>
  <c r="M544" i="1" s="1"/>
  <c r="N544" i="1"/>
  <c r="J545" i="1"/>
  <c r="K545" i="1"/>
  <c r="L545" i="1"/>
  <c r="M545" i="1" s="1"/>
  <c r="N545" i="1"/>
  <c r="J546" i="1"/>
  <c r="K546" i="1"/>
  <c r="L546" i="1"/>
  <c r="M546" i="1" s="1"/>
  <c r="N546" i="1"/>
  <c r="J547" i="1"/>
  <c r="K547" i="1"/>
  <c r="L547" i="1"/>
  <c r="M547" i="1" s="1"/>
  <c r="N547" i="1"/>
  <c r="J548" i="1"/>
  <c r="K548" i="1"/>
  <c r="L548" i="1"/>
  <c r="M548" i="1" s="1"/>
  <c r="N548" i="1"/>
  <c r="J549" i="1"/>
  <c r="K549" i="1"/>
  <c r="L549" i="1"/>
  <c r="M549" i="1" s="1"/>
  <c r="N549" i="1"/>
  <c r="J550" i="1"/>
  <c r="K550" i="1"/>
  <c r="L550" i="1"/>
  <c r="M550" i="1" s="1"/>
  <c r="N550" i="1"/>
  <c r="J551" i="1"/>
  <c r="K551" i="1"/>
  <c r="L551" i="1"/>
  <c r="M551" i="1" s="1"/>
  <c r="N551" i="1"/>
  <c r="J552" i="1"/>
  <c r="K552" i="1"/>
  <c r="L552" i="1"/>
  <c r="M552" i="1" s="1"/>
  <c r="N552" i="1"/>
  <c r="J553" i="1"/>
  <c r="K553" i="1"/>
  <c r="L553" i="1"/>
  <c r="M553" i="1" s="1"/>
  <c r="N553" i="1"/>
  <c r="J554" i="1"/>
  <c r="K554" i="1"/>
  <c r="L554" i="1"/>
  <c r="M554" i="1" s="1"/>
  <c r="N554" i="1"/>
  <c r="J555" i="1"/>
  <c r="K555" i="1"/>
  <c r="L555" i="1"/>
  <c r="M555" i="1" s="1"/>
  <c r="N555" i="1"/>
  <c r="J556" i="1"/>
  <c r="K556" i="1"/>
  <c r="L556" i="1"/>
  <c r="M556" i="1" s="1"/>
  <c r="N556" i="1"/>
  <c r="J557" i="1"/>
  <c r="K557" i="1"/>
  <c r="L557" i="1"/>
  <c r="M557" i="1" s="1"/>
  <c r="N557" i="1"/>
  <c r="J558" i="1"/>
  <c r="K558" i="1"/>
  <c r="L558" i="1"/>
  <c r="M558" i="1" s="1"/>
  <c r="N558" i="1"/>
  <c r="J559" i="1"/>
  <c r="K559" i="1"/>
  <c r="L559" i="1"/>
  <c r="M559" i="1" s="1"/>
  <c r="N559" i="1"/>
  <c r="J560" i="1"/>
  <c r="K560" i="1"/>
  <c r="L560" i="1"/>
  <c r="M560" i="1" s="1"/>
  <c r="N560" i="1"/>
  <c r="J561" i="1"/>
  <c r="K561" i="1"/>
  <c r="L561" i="1"/>
  <c r="M561" i="1" s="1"/>
  <c r="N561" i="1"/>
  <c r="J562" i="1"/>
  <c r="K562" i="1"/>
  <c r="L562" i="1"/>
  <c r="M562" i="1" s="1"/>
  <c r="N562" i="1"/>
  <c r="J563" i="1"/>
  <c r="K563" i="1"/>
  <c r="L563" i="1"/>
  <c r="M563" i="1" s="1"/>
  <c r="N563" i="1"/>
  <c r="J564" i="1"/>
  <c r="K564" i="1"/>
  <c r="L564" i="1"/>
  <c r="M564" i="1" s="1"/>
  <c r="N564" i="1"/>
  <c r="J565" i="1"/>
  <c r="K565" i="1"/>
  <c r="L565" i="1"/>
  <c r="M565" i="1" s="1"/>
  <c r="N565" i="1"/>
  <c r="J566" i="1"/>
  <c r="K566" i="1"/>
  <c r="L566" i="1"/>
  <c r="M566" i="1" s="1"/>
  <c r="N566" i="1"/>
  <c r="J567" i="1"/>
  <c r="K567" i="1"/>
  <c r="L567" i="1"/>
  <c r="M567" i="1" s="1"/>
  <c r="N567" i="1"/>
  <c r="J568" i="1"/>
  <c r="K568" i="1"/>
  <c r="L568" i="1"/>
  <c r="M568" i="1" s="1"/>
  <c r="N568" i="1"/>
  <c r="J569" i="1"/>
  <c r="K569" i="1"/>
  <c r="L569" i="1"/>
  <c r="M569" i="1" s="1"/>
  <c r="N569" i="1"/>
  <c r="J570" i="1"/>
  <c r="K570" i="1"/>
  <c r="L570" i="1"/>
  <c r="M570" i="1" s="1"/>
  <c r="N570" i="1"/>
  <c r="J571" i="1"/>
  <c r="K571" i="1"/>
  <c r="L571" i="1"/>
  <c r="M571" i="1" s="1"/>
  <c r="N571" i="1"/>
  <c r="J572" i="1"/>
  <c r="K572" i="1"/>
  <c r="L572" i="1"/>
  <c r="M572" i="1" s="1"/>
  <c r="N572" i="1"/>
  <c r="J573" i="1"/>
  <c r="K573" i="1"/>
  <c r="L573" i="1"/>
  <c r="M573" i="1" s="1"/>
  <c r="N573" i="1"/>
  <c r="J574" i="1"/>
  <c r="K574" i="1"/>
  <c r="L574" i="1"/>
  <c r="M574" i="1" s="1"/>
  <c r="N574" i="1"/>
  <c r="J575" i="1"/>
  <c r="K575" i="1"/>
  <c r="L575" i="1"/>
  <c r="M575" i="1" s="1"/>
  <c r="N575" i="1"/>
  <c r="J576" i="1"/>
  <c r="K576" i="1"/>
  <c r="L576" i="1"/>
  <c r="M576" i="1" s="1"/>
  <c r="N576" i="1"/>
  <c r="J577" i="1"/>
  <c r="K577" i="1"/>
  <c r="L577" i="1"/>
  <c r="M577" i="1" s="1"/>
  <c r="N577" i="1"/>
  <c r="J578" i="1"/>
  <c r="K578" i="1"/>
  <c r="L578" i="1"/>
  <c r="M578" i="1" s="1"/>
  <c r="N578" i="1"/>
  <c r="J579" i="1"/>
  <c r="K579" i="1"/>
  <c r="L579" i="1"/>
  <c r="M579" i="1" s="1"/>
  <c r="N579" i="1"/>
  <c r="J580" i="1"/>
  <c r="K580" i="1"/>
  <c r="L580" i="1"/>
  <c r="M580" i="1" s="1"/>
  <c r="N580" i="1"/>
  <c r="J581" i="1"/>
  <c r="K581" i="1"/>
  <c r="L581" i="1"/>
  <c r="M581" i="1" s="1"/>
  <c r="N581" i="1"/>
  <c r="J582" i="1"/>
  <c r="K582" i="1"/>
  <c r="L582" i="1"/>
  <c r="M582" i="1" s="1"/>
  <c r="N582" i="1"/>
  <c r="J583" i="1"/>
  <c r="K583" i="1"/>
  <c r="L583" i="1"/>
  <c r="M583" i="1" s="1"/>
  <c r="N583" i="1"/>
  <c r="J584" i="1"/>
  <c r="K584" i="1"/>
  <c r="L584" i="1"/>
  <c r="M584" i="1" s="1"/>
  <c r="N584" i="1"/>
  <c r="J585" i="1"/>
  <c r="K585" i="1"/>
  <c r="L585" i="1"/>
  <c r="M585" i="1" s="1"/>
  <c r="N585" i="1"/>
  <c r="J586" i="1"/>
  <c r="K586" i="1"/>
  <c r="L586" i="1"/>
  <c r="M586" i="1" s="1"/>
  <c r="N586" i="1"/>
  <c r="J587" i="1"/>
  <c r="K587" i="1"/>
  <c r="L587" i="1"/>
  <c r="M587" i="1" s="1"/>
  <c r="N587" i="1"/>
  <c r="J588" i="1"/>
  <c r="K588" i="1"/>
  <c r="L588" i="1"/>
  <c r="M588" i="1" s="1"/>
  <c r="N588" i="1"/>
  <c r="J589" i="1"/>
  <c r="K589" i="1"/>
  <c r="L589" i="1"/>
  <c r="M589" i="1" s="1"/>
  <c r="N589" i="1"/>
  <c r="J590" i="1"/>
  <c r="K590" i="1"/>
  <c r="L590" i="1"/>
  <c r="M590" i="1" s="1"/>
  <c r="N590" i="1"/>
  <c r="J591" i="1"/>
  <c r="K591" i="1"/>
  <c r="L591" i="1"/>
  <c r="M591" i="1" s="1"/>
  <c r="N591" i="1"/>
  <c r="J592" i="1"/>
  <c r="K592" i="1"/>
  <c r="L592" i="1"/>
  <c r="M592" i="1" s="1"/>
  <c r="N592" i="1"/>
  <c r="J593" i="1"/>
  <c r="K593" i="1"/>
  <c r="L593" i="1"/>
  <c r="M593" i="1" s="1"/>
  <c r="N593" i="1"/>
  <c r="J594" i="1"/>
  <c r="K594" i="1"/>
  <c r="L594" i="1"/>
  <c r="M594" i="1" s="1"/>
  <c r="N594" i="1"/>
  <c r="J595" i="1"/>
  <c r="K595" i="1"/>
  <c r="L595" i="1"/>
  <c r="M595" i="1" s="1"/>
  <c r="N595" i="1"/>
  <c r="J596" i="1"/>
  <c r="K596" i="1"/>
  <c r="L596" i="1"/>
  <c r="M596" i="1" s="1"/>
  <c r="N596" i="1"/>
  <c r="J597" i="1"/>
  <c r="K597" i="1"/>
  <c r="L597" i="1"/>
  <c r="M597" i="1" s="1"/>
  <c r="N597" i="1"/>
  <c r="J598" i="1"/>
  <c r="K598" i="1"/>
  <c r="L598" i="1"/>
  <c r="M598" i="1" s="1"/>
  <c r="N598" i="1"/>
  <c r="J599" i="1"/>
  <c r="K599" i="1"/>
  <c r="L599" i="1"/>
  <c r="M599" i="1" s="1"/>
  <c r="N599" i="1"/>
  <c r="J600" i="1"/>
  <c r="K600" i="1"/>
  <c r="L600" i="1"/>
  <c r="M600" i="1" s="1"/>
  <c r="N600" i="1"/>
  <c r="J601" i="1"/>
  <c r="K601" i="1"/>
  <c r="L601" i="1"/>
  <c r="M601" i="1" s="1"/>
  <c r="N601" i="1"/>
  <c r="J602" i="1"/>
  <c r="K602" i="1"/>
  <c r="L602" i="1"/>
  <c r="M602" i="1" s="1"/>
  <c r="N602" i="1"/>
  <c r="J603" i="1"/>
  <c r="K603" i="1"/>
  <c r="L603" i="1"/>
  <c r="M603" i="1" s="1"/>
  <c r="N603" i="1"/>
  <c r="J604" i="1"/>
  <c r="K604" i="1"/>
  <c r="L604" i="1"/>
  <c r="M604" i="1" s="1"/>
  <c r="N604" i="1"/>
  <c r="J605" i="1"/>
  <c r="K605" i="1"/>
  <c r="L605" i="1"/>
  <c r="M605" i="1" s="1"/>
  <c r="N605" i="1"/>
  <c r="J606" i="1"/>
  <c r="K606" i="1"/>
  <c r="L606" i="1"/>
  <c r="M606" i="1" s="1"/>
  <c r="N606" i="1"/>
  <c r="J607" i="1"/>
  <c r="K607" i="1"/>
  <c r="L607" i="1"/>
  <c r="M607" i="1" s="1"/>
  <c r="N607" i="1"/>
  <c r="J608" i="1"/>
  <c r="K608" i="1"/>
  <c r="L608" i="1"/>
  <c r="M608" i="1" s="1"/>
  <c r="N608" i="1"/>
  <c r="J609" i="1"/>
  <c r="K609" i="1"/>
  <c r="L609" i="1"/>
  <c r="M609" i="1" s="1"/>
  <c r="N609" i="1"/>
  <c r="J610" i="1"/>
  <c r="K610" i="1"/>
  <c r="L610" i="1"/>
  <c r="M610" i="1" s="1"/>
  <c r="N610" i="1"/>
  <c r="J611" i="1"/>
  <c r="K611" i="1"/>
  <c r="L611" i="1"/>
  <c r="M611" i="1" s="1"/>
  <c r="N611" i="1"/>
  <c r="J612" i="1"/>
  <c r="K612" i="1"/>
  <c r="L612" i="1"/>
  <c r="M612" i="1" s="1"/>
  <c r="N612" i="1"/>
  <c r="J613" i="1"/>
  <c r="K613" i="1"/>
  <c r="L613" i="1"/>
  <c r="M613" i="1" s="1"/>
  <c r="N613" i="1"/>
  <c r="J614" i="1"/>
  <c r="K614" i="1"/>
  <c r="L614" i="1"/>
  <c r="M614" i="1" s="1"/>
  <c r="N614" i="1"/>
  <c r="J615" i="1"/>
  <c r="K615" i="1"/>
  <c r="L615" i="1"/>
  <c r="M615" i="1" s="1"/>
  <c r="N615" i="1"/>
  <c r="J616" i="1"/>
  <c r="K616" i="1"/>
  <c r="L616" i="1"/>
  <c r="M616" i="1" s="1"/>
  <c r="N616" i="1"/>
  <c r="J617" i="1"/>
  <c r="K617" i="1"/>
  <c r="L617" i="1"/>
  <c r="M617" i="1" s="1"/>
  <c r="N617" i="1"/>
  <c r="J618" i="1"/>
  <c r="K618" i="1"/>
  <c r="L618" i="1"/>
  <c r="M618" i="1" s="1"/>
  <c r="N618" i="1"/>
  <c r="J619" i="1"/>
  <c r="K619" i="1"/>
  <c r="L619" i="1"/>
  <c r="M619" i="1" s="1"/>
  <c r="N619" i="1"/>
  <c r="J620" i="1"/>
  <c r="K620" i="1"/>
  <c r="L620" i="1"/>
  <c r="M620" i="1" s="1"/>
  <c r="N620" i="1"/>
  <c r="J621" i="1"/>
  <c r="K621" i="1"/>
  <c r="L621" i="1"/>
  <c r="M621" i="1" s="1"/>
  <c r="N621" i="1"/>
  <c r="J622" i="1"/>
  <c r="K622" i="1"/>
  <c r="L622" i="1"/>
  <c r="M622" i="1" s="1"/>
  <c r="N622" i="1"/>
  <c r="J623" i="1"/>
  <c r="K623" i="1"/>
  <c r="L623" i="1"/>
  <c r="M623" i="1" s="1"/>
  <c r="N623" i="1"/>
  <c r="J624" i="1"/>
  <c r="K624" i="1"/>
  <c r="L624" i="1"/>
  <c r="M624" i="1" s="1"/>
  <c r="N624" i="1"/>
  <c r="J625" i="1"/>
  <c r="K625" i="1"/>
  <c r="L625" i="1"/>
  <c r="M625" i="1" s="1"/>
  <c r="N625" i="1"/>
  <c r="J626" i="1"/>
  <c r="K626" i="1"/>
  <c r="L626" i="1"/>
  <c r="M626" i="1" s="1"/>
  <c r="N626" i="1"/>
  <c r="J627" i="1"/>
  <c r="K627" i="1"/>
  <c r="L627" i="1"/>
  <c r="M627" i="1" s="1"/>
  <c r="N627" i="1"/>
  <c r="J628" i="1"/>
  <c r="K628" i="1"/>
  <c r="L628" i="1"/>
  <c r="M628" i="1" s="1"/>
  <c r="N628" i="1"/>
  <c r="J629" i="1"/>
  <c r="K629" i="1"/>
  <c r="L629" i="1"/>
  <c r="M629" i="1" s="1"/>
  <c r="N629" i="1"/>
  <c r="J630" i="1"/>
  <c r="K630" i="1"/>
  <c r="L630" i="1"/>
  <c r="M630" i="1" s="1"/>
  <c r="N630" i="1"/>
  <c r="J631" i="1"/>
  <c r="K631" i="1"/>
  <c r="L631" i="1"/>
  <c r="M631" i="1" s="1"/>
  <c r="N631" i="1"/>
  <c r="J632" i="1"/>
  <c r="K632" i="1"/>
  <c r="L632" i="1"/>
  <c r="M632" i="1" s="1"/>
  <c r="N632" i="1"/>
  <c r="J633" i="1"/>
  <c r="K633" i="1"/>
  <c r="L633" i="1"/>
  <c r="M633" i="1" s="1"/>
  <c r="N633" i="1"/>
  <c r="J634" i="1"/>
  <c r="K634" i="1"/>
  <c r="L634" i="1"/>
  <c r="M634" i="1" s="1"/>
  <c r="N634" i="1"/>
  <c r="J635" i="1"/>
  <c r="K635" i="1"/>
  <c r="L635" i="1"/>
  <c r="M635" i="1" s="1"/>
  <c r="N635" i="1"/>
  <c r="J636" i="1"/>
  <c r="K636" i="1"/>
  <c r="L636" i="1"/>
  <c r="M636" i="1" s="1"/>
  <c r="N636" i="1"/>
  <c r="J637" i="1"/>
  <c r="K637" i="1"/>
  <c r="L637" i="1"/>
  <c r="M637" i="1" s="1"/>
  <c r="N637" i="1"/>
  <c r="J638" i="1"/>
  <c r="K638" i="1"/>
  <c r="L638" i="1"/>
  <c r="M638" i="1" s="1"/>
  <c r="N638" i="1"/>
  <c r="J639" i="1"/>
  <c r="K639" i="1"/>
  <c r="L639" i="1"/>
  <c r="M639" i="1" s="1"/>
  <c r="N639" i="1"/>
  <c r="J640" i="1"/>
  <c r="K640" i="1"/>
  <c r="L640" i="1"/>
  <c r="M640" i="1" s="1"/>
  <c r="N640" i="1"/>
  <c r="J641" i="1"/>
  <c r="K641" i="1"/>
  <c r="L641" i="1"/>
  <c r="M641" i="1" s="1"/>
  <c r="N641" i="1"/>
  <c r="J642" i="1"/>
  <c r="K642" i="1"/>
  <c r="L642" i="1"/>
  <c r="M642" i="1" s="1"/>
  <c r="N642" i="1"/>
  <c r="J643" i="1"/>
  <c r="K643" i="1"/>
  <c r="L643" i="1"/>
  <c r="M643" i="1" s="1"/>
  <c r="N643" i="1"/>
  <c r="J644" i="1"/>
  <c r="K644" i="1"/>
  <c r="L644" i="1"/>
  <c r="M644" i="1" s="1"/>
  <c r="N644" i="1"/>
  <c r="J645" i="1"/>
  <c r="K645" i="1"/>
  <c r="L645" i="1"/>
  <c r="M645" i="1" s="1"/>
  <c r="N645" i="1"/>
  <c r="J646" i="1"/>
  <c r="K646" i="1"/>
  <c r="L646" i="1"/>
  <c r="M646" i="1" s="1"/>
  <c r="N646" i="1"/>
  <c r="J647" i="1"/>
  <c r="K647" i="1"/>
  <c r="L647" i="1"/>
  <c r="M647" i="1" s="1"/>
  <c r="N647" i="1"/>
  <c r="J648" i="1"/>
  <c r="K648" i="1"/>
  <c r="L648" i="1"/>
  <c r="M648" i="1" s="1"/>
  <c r="N648" i="1"/>
  <c r="J649" i="1"/>
  <c r="K649" i="1"/>
  <c r="L649" i="1"/>
  <c r="M649" i="1" s="1"/>
  <c r="N649" i="1"/>
  <c r="J650" i="1"/>
  <c r="K650" i="1"/>
  <c r="L650" i="1"/>
  <c r="M650" i="1" s="1"/>
  <c r="N650" i="1"/>
  <c r="J651" i="1"/>
  <c r="K651" i="1"/>
  <c r="L651" i="1"/>
  <c r="M651" i="1" s="1"/>
  <c r="N651" i="1"/>
  <c r="J652" i="1"/>
  <c r="K652" i="1"/>
  <c r="L652" i="1"/>
  <c r="M652" i="1" s="1"/>
  <c r="N652" i="1"/>
  <c r="J653" i="1"/>
  <c r="K653" i="1"/>
  <c r="L653" i="1"/>
  <c r="M653" i="1" s="1"/>
  <c r="N653" i="1"/>
  <c r="J654" i="1"/>
  <c r="K654" i="1"/>
  <c r="L654" i="1"/>
  <c r="M654" i="1" s="1"/>
  <c r="N654" i="1"/>
  <c r="J655" i="1"/>
  <c r="K655" i="1"/>
  <c r="L655" i="1"/>
  <c r="M655" i="1" s="1"/>
  <c r="N655" i="1"/>
  <c r="J656" i="1"/>
  <c r="K656" i="1"/>
  <c r="L656" i="1"/>
  <c r="M656" i="1" s="1"/>
  <c r="N656" i="1"/>
  <c r="J657" i="1"/>
  <c r="K657" i="1"/>
  <c r="L657" i="1"/>
  <c r="M657" i="1" s="1"/>
  <c r="N657" i="1"/>
  <c r="J658" i="1"/>
  <c r="K658" i="1"/>
  <c r="L658" i="1"/>
  <c r="M658" i="1" s="1"/>
  <c r="N658" i="1"/>
  <c r="J659" i="1"/>
  <c r="K659" i="1"/>
  <c r="L659" i="1"/>
  <c r="M659" i="1" s="1"/>
  <c r="N659" i="1"/>
  <c r="J660" i="1"/>
  <c r="K660" i="1"/>
  <c r="L660" i="1"/>
  <c r="M660" i="1" s="1"/>
  <c r="N660" i="1"/>
  <c r="J661" i="1"/>
  <c r="K661" i="1"/>
  <c r="L661" i="1"/>
  <c r="M661" i="1" s="1"/>
  <c r="N661" i="1"/>
  <c r="J662" i="1"/>
  <c r="K662" i="1"/>
  <c r="L662" i="1"/>
  <c r="M662" i="1" s="1"/>
  <c r="N662" i="1"/>
  <c r="J663" i="1"/>
  <c r="K663" i="1"/>
  <c r="L663" i="1"/>
  <c r="M663" i="1" s="1"/>
  <c r="N663" i="1"/>
  <c r="J664" i="1"/>
  <c r="K664" i="1"/>
  <c r="L664" i="1"/>
  <c r="M664" i="1" s="1"/>
  <c r="N664" i="1"/>
  <c r="J665" i="1"/>
  <c r="K665" i="1"/>
  <c r="L665" i="1"/>
  <c r="M665" i="1" s="1"/>
  <c r="N665" i="1"/>
  <c r="J666" i="1"/>
  <c r="K666" i="1"/>
  <c r="L666" i="1"/>
  <c r="M666" i="1" s="1"/>
  <c r="N666" i="1"/>
  <c r="J667" i="1"/>
  <c r="K667" i="1"/>
  <c r="L667" i="1"/>
  <c r="M667" i="1" s="1"/>
  <c r="N667" i="1"/>
  <c r="J668" i="1"/>
  <c r="K668" i="1"/>
  <c r="L668" i="1"/>
  <c r="M668" i="1" s="1"/>
  <c r="N668" i="1"/>
  <c r="J669" i="1"/>
  <c r="K669" i="1"/>
  <c r="L669" i="1"/>
  <c r="M669" i="1" s="1"/>
  <c r="N669" i="1"/>
  <c r="J670" i="1"/>
  <c r="K670" i="1"/>
  <c r="L670" i="1"/>
  <c r="M670" i="1" s="1"/>
  <c r="N670" i="1"/>
  <c r="J671" i="1"/>
  <c r="K671" i="1"/>
  <c r="L671" i="1"/>
  <c r="M671" i="1" s="1"/>
  <c r="N671" i="1"/>
  <c r="J672" i="1"/>
  <c r="K672" i="1"/>
  <c r="L672" i="1"/>
  <c r="M672" i="1" s="1"/>
  <c r="N672" i="1"/>
  <c r="J673" i="1"/>
  <c r="K673" i="1"/>
  <c r="L673" i="1"/>
  <c r="M673" i="1" s="1"/>
  <c r="N673" i="1"/>
  <c r="J674" i="1"/>
  <c r="K674" i="1"/>
  <c r="L674" i="1"/>
  <c r="M674" i="1" s="1"/>
  <c r="N674" i="1"/>
  <c r="J675" i="1"/>
  <c r="K675" i="1"/>
  <c r="L675" i="1"/>
  <c r="M675" i="1" s="1"/>
  <c r="N675" i="1"/>
  <c r="J676" i="1"/>
  <c r="K676" i="1"/>
  <c r="L676" i="1"/>
  <c r="M676" i="1" s="1"/>
  <c r="N676" i="1"/>
  <c r="J677" i="1"/>
  <c r="K677" i="1"/>
  <c r="L677" i="1"/>
  <c r="M677" i="1" s="1"/>
  <c r="N677" i="1"/>
  <c r="J678" i="1"/>
  <c r="K678" i="1"/>
  <c r="L678" i="1"/>
  <c r="M678" i="1" s="1"/>
  <c r="N678" i="1"/>
  <c r="J679" i="1"/>
  <c r="K679" i="1"/>
  <c r="L679" i="1"/>
  <c r="M679" i="1" s="1"/>
  <c r="N679" i="1"/>
  <c r="J680" i="1"/>
  <c r="K680" i="1"/>
  <c r="L680" i="1"/>
  <c r="M680" i="1" s="1"/>
  <c r="N680" i="1"/>
  <c r="J681" i="1"/>
  <c r="K681" i="1"/>
  <c r="L681" i="1"/>
  <c r="M681" i="1" s="1"/>
  <c r="N681" i="1"/>
  <c r="J682" i="1"/>
  <c r="K682" i="1"/>
  <c r="L682" i="1"/>
  <c r="M682" i="1" s="1"/>
  <c r="N682" i="1"/>
  <c r="J683" i="1"/>
  <c r="K683" i="1"/>
  <c r="L683" i="1"/>
  <c r="M683" i="1" s="1"/>
  <c r="N683" i="1"/>
  <c r="J684" i="1"/>
  <c r="K684" i="1"/>
  <c r="L684" i="1"/>
  <c r="M684" i="1" s="1"/>
  <c r="N684" i="1"/>
  <c r="J685" i="1"/>
  <c r="K685" i="1"/>
  <c r="L685" i="1"/>
  <c r="M685" i="1" s="1"/>
  <c r="N685" i="1"/>
  <c r="J686" i="1"/>
  <c r="K686" i="1"/>
  <c r="L686" i="1"/>
  <c r="M686" i="1" s="1"/>
  <c r="N686" i="1"/>
  <c r="J687" i="1"/>
  <c r="K687" i="1"/>
  <c r="L687" i="1"/>
  <c r="M687" i="1" s="1"/>
  <c r="N687" i="1"/>
  <c r="J688" i="1"/>
  <c r="K688" i="1"/>
  <c r="L688" i="1"/>
  <c r="M688" i="1" s="1"/>
  <c r="N688" i="1"/>
  <c r="J689" i="1"/>
  <c r="K689" i="1"/>
  <c r="L689" i="1"/>
  <c r="M689" i="1" s="1"/>
  <c r="N689" i="1"/>
  <c r="J690" i="1"/>
  <c r="K690" i="1"/>
  <c r="L690" i="1"/>
  <c r="M690" i="1" s="1"/>
  <c r="N690" i="1"/>
  <c r="J691" i="1"/>
  <c r="K691" i="1"/>
  <c r="L691" i="1"/>
  <c r="M691" i="1" s="1"/>
  <c r="N691" i="1"/>
  <c r="J692" i="1"/>
  <c r="K692" i="1"/>
  <c r="L692" i="1"/>
  <c r="M692" i="1" s="1"/>
  <c r="N692" i="1"/>
  <c r="J693" i="1"/>
  <c r="K693" i="1"/>
  <c r="L693" i="1"/>
  <c r="M693" i="1" s="1"/>
  <c r="N693" i="1"/>
  <c r="J694" i="1"/>
  <c r="K694" i="1"/>
  <c r="L694" i="1"/>
  <c r="M694" i="1" s="1"/>
  <c r="N694" i="1"/>
  <c r="J695" i="1"/>
  <c r="K695" i="1"/>
  <c r="L695" i="1"/>
  <c r="M695" i="1" s="1"/>
  <c r="N695" i="1"/>
  <c r="J696" i="1"/>
  <c r="K696" i="1"/>
  <c r="L696" i="1"/>
  <c r="M696" i="1" s="1"/>
  <c r="N696" i="1"/>
  <c r="J697" i="1"/>
  <c r="K697" i="1"/>
  <c r="L697" i="1"/>
  <c r="M697" i="1" s="1"/>
  <c r="N697" i="1"/>
  <c r="J698" i="1"/>
  <c r="K698" i="1"/>
  <c r="L698" i="1"/>
  <c r="M698" i="1" s="1"/>
  <c r="N698" i="1"/>
  <c r="J699" i="1"/>
  <c r="K699" i="1"/>
  <c r="L699" i="1"/>
  <c r="M699" i="1" s="1"/>
  <c r="N699" i="1"/>
  <c r="J700" i="1"/>
  <c r="K700" i="1"/>
  <c r="L700" i="1"/>
  <c r="M700" i="1" s="1"/>
  <c r="N700" i="1"/>
  <c r="J701" i="1"/>
  <c r="K701" i="1"/>
  <c r="L701" i="1"/>
  <c r="M701" i="1" s="1"/>
  <c r="N701" i="1"/>
  <c r="J702" i="1"/>
  <c r="K702" i="1"/>
  <c r="L702" i="1"/>
  <c r="M702" i="1" s="1"/>
  <c r="N702" i="1"/>
  <c r="J703" i="1"/>
  <c r="K703" i="1"/>
  <c r="L703" i="1"/>
  <c r="M703" i="1" s="1"/>
  <c r="N703" i="1"/>
  <c r="J704" i="1"/>
  <c r="K704" i="1"/>
  <c r="L704" i="1"/>
  <c r="M704" i="1" s="1"/>
  <c r="N704" i="1"/>
  <c r="J705" i="1"/>
  <c r="K705" i="1"/>
  <c r="L705" i="1"/>
  <c r="M705" i="1" s="1"/>
  <c r="N705" i="1"/>
  <c r="J706" i="1"/>
  <c r="K706" i="1"/>
  <c r="L706" i="1"/>
  <c r="M706" i="1" s="1"/>
  <c r="N706" i="1"/>
  <c r="J707" i="1"/>
  <c r="K707" i="1"/>
  <c r="L707" i="1"/>
  <c r="M707" i="1" s="1"/>
  <c r="N707" i="1"/>
  <c r="J708" i="1"/>
  <c r="K708" i="1"/>
  <c r="L708" i="1"/>
  <c r="M708" i="1" s="1"/>
  <c r="N708" i="1"/>
  <c r="J709" i="1"/>
  <c r="K709" i="1"/>
  <c r="L709" i="1"/>
  <c r="M709" i="1" s="1"/>
  <c r="N709" i="1"/>
  <c r="J710" i="1"/>
  <c r="K710" i="1"/>
  <c r="L710" i="1"/>
  <c r="M710" i="1" s="1"/>
  <c r="N710" i="1"/>
  <c r="J711" i="1"/>
  <c r="K711" i="1"/>
  <c r="L711" i="1"/>
  <c r="M711" i="1" s="1"/>
  <c r="N711" i="1"/>
  <c r="J712" i="1"/>
  <c r="K712" i="1"/>
  <c r="L712" i="1"/>
  <c r="M712" i="1" s="1"/>
  <c r="N712" i="1"/>
  <c r="J713" i="1"/>
  <c r="K713" i="1"/>
  <c r="L713" i="1"/>
  <c r="M713" i="1" s="1"/>
  <c r="N713" i="1"/>
  <c r="J714" i="1"/>
  <c r="K714" i="1"/>
  <c r="L714" i="1"/>
  <c r="M714" i="1" s="1"/>
  <c r="N714" i="1"/>
  <c r="J715" i="1"/>
  <c r="K715" i="1"/>
  <c r="L715" i="1"/>
  <c r="M715" i="1" s="1"/>
  <c r="N715" i="1"/>
  <c r="J716" i="1"/>
  <c r="K716" i="1"/>
  <c r="L716" i="1"/>
  <c r="M716" i="1" s="1"/>
  <c r="N716" i="1"/>
  <c r="J717" i="1"/>
  <c r="K717" i="1"/>
  <c r="L717" i="1"/>
  <c r="M717" i="1" s="1"/>
  <c r="N717" i="1"/>
  <c r="J718" i="1"/>
  <c r="K718" i="1"/>
  <c r="L718" i="1"/>
  <c r="M718" i="1" s="1"/>
  <c r="N718" i="1"/>
  <c r="J719" i="1"/>
  <c r="K719" i="1"/>
  <c r="L719" i="1"/>
  <c r="M719" i="1" s="1"/>
  <c r="N719" i="1"/>
  <c r="J720" i="1"/>
  <c r="K720" i="1"/>
  <c r="L720" i="1"/>
  <c r="M720" i="1" s="1"/>
  <c r="N720" i="1"/>
  <c r="J721" i="1"/>
  <c r="K721" i="1"/>
  <c r="L721" i="1"/>
  <c r="M721" i="1" s="1"/>
  <c r="N721" i="1"/>
  <c r="J722" i="1"/>
  <c r="K722" i="1"/>
  <c r="L722" i="1"/>
  <c r="M722" i="1" s="1"/>
  <c r="N722" i="1"/>
  <c r="J723" i="1"/>
  <c r="K723" i="1"/>
  <c r="L723" i="1"/>
  <c r="M723" i="1" s="1"/>
  <c r="N723" i="1"/>
  <c r="J724" i="1"/>
  <c r="K724" i="1"/>
  <c r="L724" i="1"/>
  <c r="M724" i="1" s="1"/>
  <c r="N724" i="1"/>
  <c r="J725" i="1"/>
  <c r="K725" i="1"/>
  <c r="L725" i="1"/>
  <c r="M725" i="1" s="1"/>
  <c r="N725" i="1"/>
  <c r="J726" i="1"/>
  <c r="K726" i="1"/>
  <c r="L726" i="1"/>
  <c r="M726" i="1" s="1"/>
  <c r="N726" i="1"/>
  <c r="J727" i="1"/>
  <c r="K727" i="1"/>
  <c r="L727" i="1"/>
  <c r="M727" i="1" s="1"/>
  <c r="N727" i="1"/>
  <c r="J728" i="1"/>
  <c r="K728" i="1"/>
  <c r="L728" i="1"/>
  <c r="M728" i="1" s="1"/>
  <c r="N728" i="1"/>
  <c r="J729" i="1"/>
  <c r="K729" i="1"/>
  <c r="L729" i="1"/>
  <c r="M729" i="1" s="1"/>
  <c r="N729" i="1"/>
  <c r="J730" i="1"/>
  <c r="K730" i="1"/>
  <c r="L730" i="1"/>
  <c r="M730" i="1" s="1"/>
  <c r="N730" i="1"/>
  <c r="J731" i="1"/>
  <c r="K731" i="1"/>
  <c r="L731" i="1"/>
  <c r="M731" i="1" s="1"/>
  <c r="N731" i="1"/>
  <c r="J732" i="1"/>
  <c r="K732" i="1"/>
  <c r="L732" i="1"/>
  <c r="M732" i="1" s="1"/>
  <c r="N732" i="1"/>
  <c r="J733" i="1"/>
  <c r="K733" i="1"/>
  <c r="L733" i="1"/>
  <c r="M733" i="1" s="1"/>
  <c r="N733" i="1"/>
  <c r="J734" i="1"/>
  <c r="K734" i="1"/>
  <c r="L734" i="1"/>
  <c r="M734" i="1" s="1"/>
  <c r="N734" i="1"/>
  <c r="J735" i="1"/>
  <c r="K735" i="1"/>
  <c r="L735" i="1"/>
  <c r="M735" i="1" s="1"/>
  <c r="N735" i="1"/>
  <c r="J736" i="1"/>
  <c r="K736" i="1"/>
  <c r="L736" i="1"/>
  <c r="M736" i="1" s="1"/>
  <c r="N736" i="1"/>
  <c r="J737" i="1"/>
  <c r="K737" i="1"/>
  <c r="L737" i="1"/>
  <c r="M737" i="1" s="1"/>
  <c r="N737" i="1"/>
  <c r="J738" i="1"/>
  <c r="K738" i="1"/>
  <c r="L738" i="1"/>
  <c r="M738" i="1" s="1"/>
  <c r="N738" i="1"/>
  <c r="J739" i="1"/>
  <c r="K739" i="1"/>
  <c r="L739" i="1"/>
  <c r="M739" i="1" s="1"/>
  <c r="N739" i="1"/>
  <c r="J740" i="1"/>
  <c r="K740" i="1"/>
  <c r="L740" i="1"/>
  <c r="M740" i="1" s="1"/>
  <c r="N740" i="1"/>
  <c r="J741" i="1"/>
  <c r="K741" i="1"/>
  <c r="L741" i="1"/>
  <c r="M741" i="1" s="1"/>
  <c r="N741" i="1"/>
  <c r="J742" i="1"/>
  <c r="K742" i="1"/>
  <c r="L742" i="1"/>
  <c r="M742" i="1" s="1"/>
  <c r="N742" i="1"/>
  <c r="J743" i="1"/>
  <c r="K743" i="1"/>
  <c r="L743" i="1"/>
  <c r="M743" i="1" s="1"/>
  <c r="N743" i="1"/>
  <c r="J744" i="1"/>
  <c r="K744" i="1"/>
  <c r="L744" i="1"/>
  <c r="M744" i="1" s="1"/>
  <c r="N744" i="1"/>
  <c r="J745" i="1"/>
  <c r="K745" i="1"/>
  <c r="L745" i="1"/>
  <c r="M745" i="1" s="1"/>
  <c r="N745" i="1"/>
  <c r="J746" i="1"/>
  <c r="K746" i="1"/>
  <c r="L746" i="1"/>
  <c r="M746" i="1" s="1"/>
  <c r="N746" i="1"/>
  <c r="J747" i="1"/>
  <c r="K747" i="1"/>
  <c r="L747" i="1"/>
  <c r="M747" i="1" s="1"/>
  <c r="N747" i="1"/>
  <c r="J748" i="1"/>
  <c r="K748" i="1"/>
  <c r="L748" i="1"/>
  <c r="M748" i="1" s="1"/>
  <c r="N748" i="1"/>
  <c r="J749" i="1"/>
  <c r="K749" i="1"/>
  <c r="L749" i="1"/>
  <c r="M749" i="1" s="1"/>
  <c r="N749" i="1"/>
  <c r="J750" i="1"/>
  <c r="K750" i="1"/>
  <c r="L750" i="1"/>
  <c r="M750" i="1" s="1"/>
  <c r="N750" i="1"/>
  <c r="J751" i="1"/>
  <c r="K751" i="1"/>
  <c r="L751" i="1"/>
  <c r="M751" i="1" s="1"/>
  <c r="N751" i="1"/>
  <c r="J752" i="1"/>
  <c r="K752" i="1"/>
  <c r="L752" i="1"/>
  <c r="M752" i="1" s="1"/>
  <c r="N752" i="1"/>
  <c r="J753" i="1"/>
  <c r="K753" i="1"/>
  <c r="L753" i="1"/>
  <c r="M753" i="1" s="1"/>
  <c r="N753" i="1"/>
  <c r="J754" i="1"/>
  <c r="K754" i="1"/>
  <c r="L754" i="1"/>
  <c r="M754" i="1" s="1"/>
  <c r="N754" i="1"/>
  <c r="J755" i="1"/>
  <c r="K755" i="1"/>
  <c r="L755" i="1"/>
  <c r="M755" i="1" s="1"/>
  <c r="N755" i="1"/>
  <c r="J756" i="1"/>
  <c r="K756" i="1"/>
  <c r="L756" i="1"/>
  <c r="M756" i="1" s="1"/>
  <c r="N756" i="1"/>
  <c r="J757" i="1"/>
  <c r="K757" i="1"/>
  <c r="L757" i="1"/>
  <c r="M757" i="1" s="1"/>
  <c r="N757" i="1"/>
  <c r="J758" i="1"/>
  <c r="K758" i="1"/>
  <c r="L758" i="1"/>
  <c r="M758" i="1" s="1"/>
  <c r="N758" i="1"/>
  <c r="J759" i="1"/>
  <c r="K759" i="1"/>
  <c r="L759" i="1"/>
  <c r="M759" i="1" s="1"/>
  <c r="N759" i="1"/>
  <c r="J760" i="1"/>
  <c r="K760" i="1"/>
  <c r="L760" i="1"/>
  <c r="M760" i="1" s="1"/>
  <c r="N760" i="1"/>
  <c r="J761" i="1"/>
  <c r="K761" i="1"/>
  <c r="L761" i="1"/>
  <c r="M761" i="1" s="1"/>
  <c r="N761" i="1"/>
  <c r="J762" i="1"/>
  <c r="K762" i="1"/>
  <c r="L762" i="1"/>
  <c r="M762" i="1" s="1"/>
  <c r="N762" i="1"/>
  <c r="J763" i="1"/>
  <c r="K763" i="1"/>
  <c r="L763" i="1"/>
  <c r="M763" i="1" s="1"/>
  <c r="N763" i="1"/>
  <c r="J764" i="1"/>
  <c r="K764" i="1"/>
  <c r="L764" i="1"/>
  <c r="M764" i="1" s="1"/>
  <c r="N764" i="1"/>
  <c r="J765" i="1"/>
  <c r="K765" i="1"/>
  <c r="L765" i="1"/>
  <c r="M765" i="1" s="1"/>
  <c r="N765" i="1"/>
  <c r="J766" i="1"/>
  <c r="K766" i="1"/>
  <c r="L766" i="1"/>
  <c r="M766" i="1" s="1"/>
  <c r="N766" i="1"/>
  <c r="J767" i="1"/>
  <c r="K767" i="1"/>
  <c r="L767" i="1"/>
  <c r="M767" i="1" s="1"/>
  <c r="N767" i="1"/>
  <c r="J768" i="1"/>
  <c r="K768" i="1"/>
  <c r="L768" i="1"/>
  <c r="M768" i="1" s="1"/>
  <c r="N768" i="1"/>
  <c r="J769" i="1"/>
  <c r="K769" i="1"/>
  <c r="L769" i="1"/>
  <c r="M769" i="1" s="1"/>
  <c r="N769" i="1"/>
  <c r="J770" i="1"/>
  <c r="K770" i="1"/>
  <c r="L770" i="1"/>
  <c r="M770" i="1" s="1"/>
  <c r="N770" i="1"/>
  <c r="J771" i="1"/>
  <c r="K771" i="1"/>
  <c r="L771" i="1"/>
  <c r="M771" i="1" s="1"/>
  <c r="N771" i="1"/>
  <c r="J772" i="1"/>
  <c r="K772" i="1"/>
  <c r="L772" i="1"/>
  <c r="M772" i="1" s="1"/>
  <c r="N772" i="1"/>
  <c r="J773" i="1"/>
  <c r="K773" i="1"/>
  <c r="L773" i="1"/>
  <c r="M773" i="1" s="1"/>
  <c r="N773" i="1"/>
  <c r="J774" i="1"/>
  <c r="K774" i="1"/>
  <c r="L774" i="1"/>
  <c r="M774" i="1" s="1"/>
  <c r="N774" i="1"/>
  <c r="J775" i="1"/>
  <c r="K775" i="1"/>
  <c r="L775" i="1"/>
  <c r="M775" i="1" s="1"/>
  <c r="N775" i="1"/>
  <c r="J776" i="1"/>
  <c r="K776" i="1"/>
  <c r="L776" i="1"/>
  <c r="M776" i="1" s="1"/>
  <c r="N776" i="1"/>
  <c r="J777" i="1"/>
  <c r="K777" i="1"/>
  <c r="L777" i="1"/>
  <c r="M777" i="1" s="1"/>
  <c r="N777" i="1"/>
  <c r="J778" i="1"/>
  <c r="K778" i="1"/>
  <c r="L778" i="1"/>
  <c r="M778" i="1" s="1"/>
  <c r="N778" i="1"/>
  <c r="J779" i="1"/>
  <c r="K779" i="1"/>
  <c r="L779" i="1"/>
  <c r="M779" i="1" s="1"/>
  <c r="N779" i="1"/>
  <c r="J780" i="1"/>
  <c r="K780" i="1"/>
  <c r="L780" i="1"/>
  <c r="M780" i="1" s="1"/>
  <c r="N780" i="1"/>
  <c r="J781" i="1"/>
  <c r="K781" i="1"/>
  <c r="L781" i="1"/>
  <c r="M781" i="1" s="1"/>
  <c r="N781" i="1"/>
  <c r="J782" i="1"/>
  <c r="K782" i="1"/>
  <c r="L782" i="1"/>
  <c r="M782" i="1" s="1"/>
  <c r="N782" i="1"/>
  <c r="J783" i="1"/>
  <c r="K783" i="1"/>
  <c r="L783" i="1"/>
  <c r="M783" i="1" s="1"/>
  <c r="N783" i="1"/>
  <c r="J784" i="1"/>
  <c r="K784" i="1"/>
  <c r="L784" i="1"/>
  <c r="M784" i="1" s="1"/>
  <c r="N784" i="1"/>
  <c r="J785" i="1"/>
  <c r="K785" i="1"/>
  <c r="L785" i="1"/>
  <c r="M785" i="1" s="1"/>
  <c r="N785" i="1"/>
  <c r="J786" i="1"/>
  <c r="K786" i="1"/>
  <c r="L786" i="1"/>
  <c r="M786" i="1" s="1"/>
  <c r="N786" i="1"/>
  <c r="J787" i="1"/>
  <c r="K787" i="1"/>
  <c r="L787" i="1"/>
  <c r="M787" i="1" s="1"/>
  <c r="N787" i="1"/>
  <c r="J788" i="1"/>
  <c r="K788" i="1"/>
  <c r="L788" i="1"/>
  <c r="M788" i="1" s="1"/>
  <c r="N788" i="1"/>
  <c r="J789" i="1"/>
  <c r="K789" i="1"/>
  <c r="L789" i="1"/>
  <c r="M789" i="1" s="1"/>
  <c r="N789" i="1"/>
  <c r="J790" i="1"/>
  <c r="K790" i="1"/>
  <c r="L790" i="1"/>
  <c r="M790" i="1" s="1"/>
  <c r="N790" i="1"/>
  <c r="J791" i="1"/>
  <c r="K791" i="1"/>
  <c r="L791" i="1"/>
  <c r="M791" i="1" s="1"/>
  <c r="N791" i="1"/>
  <c r="J792" i="1"/>
  <c r="K792" i="1"/>
  <c r="L792" i="1"/>
  <c r="M792" i="1" s="1"/>
  <c r="N792" i="1"/>
  <c r="J793" i="1"/>
  <c r="K793" i="1"/>
  <c r="L793" i="1"/>
  <c r="M793" i="1" s="1"/>
  <c r="N793" i="1"/>
  <c r="J794" i="1"/>
  <c r="K794" i="1"/>
  <c r="L794" i="1"/>
  <c r="M794" i="1" s="1"/>
  <c r="N794" i="1"/>
  <c r="J795" i="1"/>
  <c r="K795" i="1"/>
  <c r="L795" i="1"/>
  <c r="M795" i="1" s="1"/>
  <c r="N795" i="1"/>
  <c r="J796" i="1"/>
  <c r="K796" i="1"/>
  <c r="L796" i="1"/>
  <c r="M796" i="1" s="1"/>
  <c r="N796" i="1"/>
  <c r="J797" i="1"/>
  <c r="K797" i="1"/>
  <c r="L797" i="1"/>
  <c r="M797" i="1" s="1"/>
  <c r="N797" i="1"/>
  <c r="J798" i="1"/>
  <c r="K798" i="1"/>
  <c r="L798" i="1"/>
  <c r="M798" i="1" s="1"/>
  <c r="N798" i="1"/>
  <c r="J799" i="1"/>
  <c r="K799" i="1"/>
  <c r="L799" i="1"/>
  <c r="M799" i="1" s="1"/>
  <c r="N799" i="1"/>
  <c r="J800" i="1"/>
  <c r="K800" i="1"/>
  <c r="L800" i="1"/>
  <c r="M800" i="1" s="1"/>
  <c r="N800" i="1"/>
  <c r="J801" i="1"/>
  <c r="K801" i="1"/>
  <c r="L801" i="1"/>
  <c r="M801" i="1" s="1"/>
  <c r="N801" i="1"/>
  <c r="J802" i="1"/>
  <c r="K802" i="1"/>
  <c r="L802" i="1"/>
  <c r="M802" i="1" s="1"/>
  <c r="N802" i="1"/>
  <c r="J803" i="1"/>
  <c r="K803" i="1"/>
  <c r="L803" i="1"/>
  <c r="M803" i="1" s="1"/>
  <c r="N803" i="1"/>
  <c r="J804" i="1"/>
  <c r="K804" i="1"/>
  <c r="L804" i="1"/>
  <c r="M804" i="1" s="1"/>
  <c r="N804" i="1"/>
  <c r="J805" i="1"/>
  <c r="K805" i="1"/>
  <c r="L805" i="1"/>
  <c r="M805" i="1" s="1"/>
  <c r="N805" i="1"/>
  <c r="J806" i="1"/>
  <c r="K806" i="1"/>
  <c r="L806" i="1"/>
  <c r="M806" i="1" s="1"/>
  <c r="N806" i="1"/>
  <c r="J807" i="1"/>
  <c r="K807" i="1"/>
  <c r="L807" i="1"/>
  <c r="M807" i="1" s="1"/>
  <c r="N807" i="1"/>
  <c r="J808" i="1"/>
  <c r="K808" i="1"/>
  <c r="L808" i="1"/>
  <c r="M808" i="1" s="1"/>
  <c r="N808" i="1"/>
  <c r="J809" i="1"/>
  <c r="K809" i="1"/>
  <c r="L809" i="1"/>
  <c r="M809" i="1" s="1"/>
  <c r="N809" i="1"/>
  <c r="J810" i="1"/>
  <c r="K810" i="1"/>
  <c r="L810" i="1"/>
  <c r="M810" i="1" s="1"/>
  <c r="N810" i="1"/>
  <c r="J811" i="1"/>
  <c r="K811" i="1"/>
  <c r="L811" i="1"/>
  <c r="M811" i="1" s="1"/>
  <c r="N811" i="1"/>
  <c r="J812" i="1"/>
  <c r="K812" i="1"/>
  <c r="L812" i="1"/>
  <c r="M812" i="1" s="1"/>
  <c r="N812" i="1"/>
  <c r="J813" i="1"/>
  <c r="K813" i="1"/>
  <c r="L813" i="1"/>
  <c r="M813" i="1" s="1"/>
  <c r="N813" i="1"/>
  <c r="J814" i="1"/>
  <c r="K814" i="1"/>
  <c r="L814" i="1"/>
  <c r="M814" i="1" s="1"/>
  <c r="N814" i="1"/>
  <c r="J815" i="1"/>
  <c r="K815" i="1"/>
  <c r="L815" i="1"/>
  <c r="M815" i="1" s="1"/>
  <c r="N815" i="1"/>
  <c r="J816" i="1"/>
  <c r="K816" i="1"/>
  <c r="L816" i="1"/>
  <c r="M816" i="1" s="1"/>
  <c r="N816" i="1"/>
  <c r="J817" i="1"/>
  <c r="K817" i="1"/>
  <c r="L817" i="1"/>
  <c r="M817" i="1" s="1"/>
  <c r="N817" i="1"/>
  <c r="J818" i="1"/>
  <c r="K818" i="1"/>
  <c r="L818" i="1"/>
  <c r="M818" i="1" s="1"/>
  <c r="N818" i="1"/>
  <c r="J819" i="1"/>
  <c r="K819" i="1"/>
  <c r="L819" i="1"/>
  <c r="M819" i="1" s="1"/>
  <c r="N819" i="1"/>
  <c r="J820" i="1"/>
  <c r="K820" i="1"/>
  <c r="L820" i="1"/>
  <c r="M820" i="1" s="1"/>
  <c r="N820" i="1"/>
  <c r="J821" i="1"/>
  <c r="K821" i="1"/>
  <c r="L821" i="1"/>
  <c r="M821" i="1" s="1"/>
  <c r="N821" i="1"/>
  <c r="J822" i="1"/>
  <c r="K822" i="1"/>
  <c r="L822" i="1"/>
  <c r="M822" i="1" s="1"/>
  <c r="N822" i="1"/>
  <c r="J823" i="1"/>
  <c r="K823" i="1"/>
  <c r="L823" i="1"/>
  <c r="M823" i="1" s="1"/>
  <c r="N823" i="1"/>
  <c r="J824" i="1"/>
  <c r="K824" i="1"/>
  <c r="L824" i="1"/>
  <c r="M824" i="1" s="1"/>
  <c r="N824" i="1"/>
  <c r="J825" i="1"/>
  <c r="K825" i="1"/>
  <c r="L825" i="1"/>
  <c r="M825" i="1" s="1"/>
  <c r="N825" i="1"/>
  <c r="J826" i="1"/>
  <c r="K826" i="1"/>
  <c r="L826" i="1"/>
  <c r="M826" i="1" s="1"/>
  <c r="N826" i="1"/>
  <c r="J827" i="1"/>
  <c r="K827" i="1"/>
  <c r="L827" i="1"/>
  <c r="M827" i="1" s="1"/>
  <c r="N827" i="1"/>
  <c r="J828" i="1"/>
  <c r="K828" i="1"/>
  <c r="L828" i="1"/>
  <c r="M828" i="1" s="1"/>
  <c r="N828" i="1"/>
  <c r="J829" i="1"/>
  <c r="K829" i="1"/>
  <c r="L829" i="1"/>
  <c r="M829" i="1" s="1"/>
  <c r="N829" i="1"/>
  <c r="J830" i="1"/>
  <c r="K830" i="1"/>
  <c r="L830" i="1"/>
  <c r="M830" i="1" s="1"/>
  <c r="N830" i="1"/>
  <c r="J831" i="1"/>
  <c r="K831" i="1"/>
  <c r="L831" i="1"/>
  <c r="M831" i="1" s="1"/>
  <c r="N831" i="1"/>
  <c r="J832" i="1"/>
  <c r="K832" i="1"/>
  <c r="L832" i="1"/>
  <c r="M832" i="1" s="1"/>
  <c r="N832" i="1"/>
  <c r="J833" i="1"/>
  <c r="K833" i="1"/>
  <c r="L833" i="1"/>
  <c r="M833" i="1" s="1"/>
  <c r="N833" i="1"/>
  <c r="J834" i="1"/>
  <c r="K834" i="1"/>
  <c r="L834" i="1"/>
  <c r="M834" i="1" s="1"/>
  <c r="N834" i="1"/>
  <c r="J835" i="1"/>
  <c r="K835" i="1"/>
  <c r="L835" i="1"/>
  <c r="M835" i="1" s="1"/>
  <c r="N835" i="1"/>
  <c r="J836" i="1"/>
  <c r="K836" i="1"/>
  <c r="L836" i="1"/>
  <c r="M836" i="1" s="1"/>
  <c r="N836" i="1"/>
  <c r="J837" i="1"/>
  <c r="K837" i="1"/>
  <c r="L837" i="1"/>
  <c r="M837" i="1" s="1"/>
  <c r="N837" i="1"/>
  <c r="J838" i="1"/>
  <c r="K838" i="1"/>
  <c r="L838" i="1"/>
  <c r="M838" i="1" s="1"/>
  <c r="N838" i="1"/>
  <c r="J839" i="1"/>
  <c r="K839" i="1"/>
  <c r="L839" i="1"/>
  <c r="M839" i="1" s="1"/>
  <c r="N839" i="1"/>
  <c r="J840" i="1"/>
  <c r="K840" i="1"/>
  <c r="L840" i="1"/>
  <c r="M840" i="1" s="1"/>
  <c r="N840" i="1"/>
  <c r="J841" i="1"/>
  <c r="K841" i="1"/>
  <c r="L841" i="1"/>
  <c r="M841" i="1" s="1"/>
  <c r="N841" i="1"/>
  <c r="J842" i="1"/>
  <c r="K842" i="1"/>
  <c r="L842" i="1"/>
  <c r="M842" i="1" s="1"/>
  <c r="N842" i="1"/>
  <c r="J843" i="1"/>
  <c r="K843" i="1"/>
  <c r="L843" i="1"/>
  <c r="M843" i="1" s="1"/>
  <c r="N843" i="1"/>
  <c r="J844" i="1"/>
  <c r="K844" i="1"/>
  <c r="L844" i="1"/>
  <c r="M844" i="1" s="1"/>
  <c r="N844" i="1"/>
  <c r="J845" i="1"/>
  <c r="K845" i="1"/>
  <c r="L845" i="1"/>
  <c r="M845" i="1" s="1"/>
  <c r="N845" i="1"/>
  <c r="J846" i="1"/>
  <c r="K846" i="1"/>
  <c r="L846" i="1"/>
  <c r="M846" i="1" s="1"/>
  <c r="N846" i="1"/>
  <c r="J847" i="1"/>
  <c r="K847" i="1"/>
  <c r="L847" i="1"/>
  <c r="M847" i="1" s="1"/>
  <c r="N847" i="1"/>
  <c r="J848" i="1"/>
  <c r="K848" i="1"/>
  <c r="L848" i="1"/>
  <c r="M848" i="1" s="1"/>
  <c r="N848" i="1"/>
  <c r="J849" i="1"/>
  <c r="K849" i="1"/>
  <c r="L849" i="1"/>
  <c r="M849" i="1" s="1"/>
  <c r="N849" i="1"/>
  <c r="J850" i="1"/>
  <c r="K850" i="1"/>
  <c r="L850" i="1"/>
  <c r="M850" i="1" s="1"/>
  <c r="N850" i="1"/>
  <c r="J851" i="1"/>
  <c r="K851" i="1"/>
  <c r="L851" i="1"/>
  <c r="M851" i="1" s="1"/>
  <c r="N851" i="1"/>
  <c r="J852" i="1"/>
  <c r="K852" i="1"/>
  <c r="L852" i="1"/>
  <c r="M852" i="1" s="1"/>
  <c r="N852" i="1"/>
  <c r="J853" i="1"/>
  <c r="K853" i="1"/>
  <c r="L853" i="1"/>
  <c r="M853" i="1" s="1"/>
  <c r="N853" i="1"/>
  <c r="J854" i="1"/>
  <c r="K854" i="1"/>
  <c r="L854" i="1"/>
  <c r="M854" i="1" s="1"/>
  <c r="N854" i="1"/>
  <c r="J855" i="1"/>
  <c r="K855" i="1"/>
  <c r="L855" i="1"/>
  <c r="M855" i="1" s="1"/>
  <c r="N855" i="1"/>
  <c r="J856" i="1"/>
  <c r="K856" i="1"/>
  <c r="L856" i="1"/>
  <c r="M856" i="1" s="1"/>
  <c r="N856" i="1"/>
  <c r="J857" i="1"/>
  <c r="K857" i="1"/>
  <c r="L857" i="1"/>
  <c r="M857" i="1" s="1"/>
  <c r="N857" i="1"/>
  <c r="J858" i="1"/>
  <c r="K858" i="1"/>
  <c r="L858" i="1"/>
  <c r="M858" i="1" s="1"/>
  <c r="N858" i="1"/>
  <c r="J859" i="1"/>
  <c r="K859" i="1"/>
  <c r="L859" i="1"/>
  <c r="M859" i="1" s="1"/>
  <c r="N859" i="1"/>
  <c r="J860" i="1"/>
  <c r="K860" i="1"/>
  <c r="L860" i="1"/>
  <c r="M860" i="1" s="1"/>
  <c r="N860" i="1"/>
  <c r="J861" i="1"/>
  <c r="K861" i="1"/>
  <c r="L861" i="1"/>
  <c r="M861" i="1" s="1"/>
  <c r="N861" i="1"/>
  <c r="J862" i="1"/>
  <c r="K862" i="1"/>
  <c r="L862" i="1"/>
  <c r="M862" i="1" s="1"/>
  <c r="N862" i="1"/>
  <c r="J863" i="1"/>
  <c r="K863" i="1"/>
  <c r="L863" i="1"/>
  <c r="M863" i="1" s="1"/>
  <c r="N863" i="1"/>
  <c r="J864" i="1"/>
  <c r="K864" i="1"/>
  <c r="L864" i="1"/>
  <c r="M864" i="1" s="1"/>
  <c r="N864" i="1"/>
  <c r="J865" i="1"/>
  <c r="K865" i="1"/>
  <c r="L865" i="1"/>
  <c r="M865" i="1" s="1"/>
  <c r="N865" i="1"/>
  <c r="J866" i="1"/>
  <c r="K866" i="1"/>
  <c r="L866" i="1"/>
  <c r="M866" i="1" s="1"/>
  <c r="N866" i="1"/>
  <c r="J867" i="1"/>
  <c r="K867" i="1"/>
  <c r="L867" i="1"/>
  <c r="M867" i="1" s="1"/>
  <c r="N867" i="1"/>
  <c r="J868" i="1"/>
  <c r="K868" i="1"/>
  <c r="L868" i="1"/>
  <c r="M868" i="1" s="1"/>
  <c r="N868" i="1"/>
  <c r="J869" i="1"/>
  <c r="K869" i="1"/>
  <c r="L869" i="1"/>
  <c r="M869" i="1" s="1"/>
  <c r="N869" i="1"/>
  <c r="J870" i="1"/>
  <c r="K870" i="1"/>
  <c r="L870" i="1"/>
  <c r="M870" i="1" s="1"/>
  <c r="N870" i="1"/>
  <c r="J871" i="1"/>
  <c r="K871" i="1"/>
  <c r="L871" i="1"/>
  <c r="M871" i="1" s="1"/>
  <c r="N871" i="1"/>
  <c r="J872" i="1"/>
  <c r="K872" i="1"/>
  <c r="L872" i="1"/>
  <c r="M872" i="1" s="1"/>
  <c r="N872" i="1"/>
  <c r="J873" i="1"/>
  <c r="K873" i="1"/>
  <c r="L873" i="1"/>
  <c r="M873" i="1" s="1"/>
  <c r="N873" i="1"/>
  <c r="J874" i="1"/>
  <c r="K874" i="1"/>
  <c r="L874" i="1"/>
  <c r="M874" i="1" s="1"/>
  <c r="N874" i="1"/>
  <c r="J875" i="1"/>
  <c r="K875" i="1"/>
  <c r="L875" i="1"/>
  <c r="M875" i="1" s="1"/>
  <c r="N875" i="1"/>
  <c r="J876" i="1"/>
  <c r="K876" i="1"/>
  <c r="L876" i="1"/>
  <c r="M876" i="1" s="1"/>
  <c r="N876" i="1"/>
  <c r="J877" i="1"/>
  <c r="K877" i="1"/>
  <c r="L877" i="1"/>
  <c r="M877" i="1" s="1"/>
  <c r="N877" i="1"/>
  <c r="J878" i="1"/>
  <c r="K878" i="1"/>
  <c r="L878" i="1"/>
  <c r="M878" i="1" s="1"/>
  <c r="N878" i="1"/>
  <c r="J879" i="1"/>
  <c r="K879" i="1"/>
  <c r="L879" i="1"/>
  <c r="M879" i="1" s="1"/>
  <c r="N879" i="1"/>
  <c r="J880" i="1"/>
  <c r="K880" i="1"/>
  <c r="L880" i="1"/>
  <c r="M880" i="1" s="1"/>
  <c r="N880" i="1"/>
  <c r="J881" i="1"/>
  <c r="K881" i="1"/>
  <c r="L881" i="1"/>
  <c r="M881" i="1" s="1"/>
  <c r="N881" i="1"/>
  <c r="J882" i="1"/>
  <c r="K882" i="1"/>
  <c r="L882" i="1"/>
  <c r="M882" i="1" s="1"/>
  <c r="N882" i="1"/>
  <c r="J883" i="1"/>
  <c r="K883" i="1"/>
  <c r="L883" i="1"/>
  <c r="M883" i="1" s="1"/>
  <c r="N883" i="1"/>
  <c r="J884" i="1"/>
  <c r="K884" i="1"/>
  <c r="L884" i="1"/>
  <c r="M884" i="1" s="1"/>
  <c r="N884" i="1"/>
  <c r="J885" i="1"/>
  <c r="K885" i="1"/>
  <c r="L885" i="1"/>
  <c r="M885" i="1" s="1"/>
  <c r="N885" i="1"/>
  <c r="J886" i="1"/>
  <c r="K886" i="1"/>
  <c r="L886" i="1"/>
  <c r="M886" i="1" s="1"/>
  <c r="N886" i="1"/>
  <c r="J887" i="1"/>
  <c r="K887" i="1"/>
  <c r="L887" i="1"/>
  <c r="M887" i="1" s="1"/>
  <c r="N887" i="1"/>
  <c r="J888" i="1"/>
  <c r="K888" i="1"/>
  <c r="L888" i="1"/>
  <c r="M888" i="1" s="1"/>
  <c r="N888" i="1"/>
  <c r="J889" i="1"/>
  <c r="K889" i="1"/>
  <c r="L889" i="1"/>
  <c r="M889" i="1" s="1"/>
  <c r="N889" i="1"/>
  <c r="J890" i="1"/>
  <c r="K890" i="1"/>
  <c r="L890" i="1"/>
  <c r="M890" i="1" s="1"/>
  <c r="N890" i="1"/>
  <c r="J891" i="1"/>
  <c r="K891" i="1"/>
  <c r="L891" i="1"/>
  <c r="M891" i="1" s="1"/>
  <c r="N891" i="1"/>
  <c r="J892" i="1"/>
  <c r="K892" i="1"/>
  <c r="L892" i="1"/>
  <c r="M892" i="1" s="1"/>
  <c r="N892" i="1"/>
  <c r="J893" i="1"/>
  <c r="K893" i="1"/>
  <c r="L893" i="1"/>
  <c r="M893" i="1" s="1"/>
  <c r="N893" i="1"/>
  <c r="J894" i="1"/>
  <c r="K894" i="1"/>
  <c r="L894" i="1"/>
  <c r="M894" i="1" s="1"/>
  <c r="N894" i="1"/>
  <c r="J895" i="1"/>
  <c r="K895" i="1"/>
  <c r="L895" i="1"/>
  <c r="M895" i="1" s="1"/>
  <c r="N895" i="1"/>
  <c r="J896" i="1"/>
  <c r="K896" i="1"/>
  <c r="L896" i="1"/>
  <c r="M896" i="1" s="1"/>
  <c r="N896" i="1"/>
  <c r="J897" i="1"/>
  <c r="K897" i="1"/>
  <c r="L897" i="1"/>
  <c r="M897" i="1" s="1"/>
  <c r="N897" i="1"/>
  <c r="J898" i="1"/>
  <c r="K898" i="1"/>
  <c r="L898" i="1"/>
  <c r="M898" i="1" s="1"/>
  <c r="N898" i="1"/>
  <c r="J899" i="1"/>
  <c r="K899" i="1"/>
  <c r="L899" i="1"/>
  <c r="M899" i="1" s="1"/>
  <c r="N899" i="1"/>
  <c r="J900" i="1"/>
  <c r="K900" i="1"/>
  <c r="L900" i="1"/>
  <c r="M900" i="1" s="1"/>
  <c r="N900" i="1"/>
  <c r="J901" i="1"/>
  <c r="K901" i="1"/>
  <c r="L901" i="1"/>
  <c r="M901" i="1" s="1"/>
  <c r="N901" i="1"/>
  <c r="J902" i="1"/>
  <c r="K902" i="1"/>
  <c r="L902" i="1"/>
  <c r="M902" i="1" s="1"/>
  <c r="N902" i="1"/>
  <c r="J903" i="1"/>
  <c r="K903" i="1"/>
  <c r="L903" i="1"/>
  <c r="M903" i="1" s="1"/>
  <c r="N903" i="1"/>
  <c r="J904" i="1"/>
  <c r="K904" i="1"/>
  <c r="L904" i="1"/>
  <c r="M904" i="1" s="1"/>
  <c r="N904" i="1"/>
  <c r="J905" i="1"/>
  <c r="K905" i="1"/>
  <c r="L905" i="1"/>
  <c r="M905" i="1" s="1"/>
  <c r="N905" i="1"/>
  <c r="J906" i="1"/>
  <c r="K906" i="1"/>
  <c r="L906" i="1"/>
  <c r="M906" i="1" s="1"/>
  <c r="N906" i="1"/>
  <c r="J907" i="1"/>
  <c r="K907" i="1"/>
  <c r="L907" i="1"/>
  <c r="M907" i="1" s="1"/>
  <c r="N907" i="1"/>
  <c r="J908" i="1"/>
  <c r="K908" i="1"/>
  <c r="L908" i="1"/>
  <c r="M908" i="1" s="1"/>
  <c r="N908" i="1"/>
  <c r="J909" i="1"/>
  <c r="K909" i="1"/>
  <c r="L909" i="1"/>
  <c r="M909" i="1" s="1"/>
  <c r="N909" i="1"/>
  <c r="J910" i="1"/>
  <c r="K910" i="1"/>
  <c r="L910" i="1"/>
  <c r="M910" i="1" s="1"/>
  <c r="N910" i="1"/>
  <c r="J911" i="1"/>
  <c r="K911" i="1"/>
  <c r="L911" i="1"/>
  <c r="M911" i="1" s="1"/>
  <c r="N911" i="1"/>
  <c r="J912" i="1"/>
  <c r="K912" i="1"/>
  <c r="L912" i="1"/>
  <c r="M912" i="1" s="1"/>
  <c r="N912" i="1"/>
  <c r="J913" i="1"/>
  <c r="K913" i="1"/>
  <c r="L913" i="1"/>
  <c r="M913" i="1" s="1"/>
  <c r="N913" i="1"/>
  <c r="J914" i="1"/>
  <c r="K914" i="1"/>
  <c r="L914" i="1"/>
  <c r="M914" i="1" s="1"/>
  <c r="N914" i="1"/>
  <c r="J915" i="1"/>
  <c r="K915" i="1"/>
  <c r="L915" i="1"/>
  <c r="M915" i="1" s="1"/>
  <c r="N915" i="1"/>
  <c r="J916" i="1"/>
  <c r="K916" i="1"/>
  <c r="L916" i="1"/>
  <c r="M916" i="1" s="1"/>
  <c r="N916" i="1"/>
  <c r="J917" i="1"/>
  <c r="K917" i="1"/>
  <c r="L917" i="1"/>
  <c r="M917" i="1" s="1"/>
  <c r="N917" i="1"/>
  <c r="J918" i="1"/>
  <c r="K918" i="1"/>
  <c r="L918" i="1"/>
  <c r="M918" i="1" s="1"/>
  <c r="N918" i="1"/>
  <c r="J919" i="1"/>
  <c r="K919" i="1"/>
  <c r="L919" i="1"/>
  <c r="M919" i="1" s="1"/>
  <c r="N919" i="1"/>
  <c r="J920" i="1"/>
  <c r="K920" i="1"/>
  <c r="L920" i="1"/>
  <c r="M920" i="1" s="1"/>
  <c r="N920" i="1"/>
  <c r="J921" i="1"/>
  <c r="K921" i="1"/>
  <c r="L921" i="1"/>
  <c r="M921" i="1" s="1"/>
  <c r="N921" i="1"/>
  <c r="J922" i="1"/>
  <c r="K922" i="1"/>
  <c r="L922" i="1"/>
  <c r="M922" i="1" s="1"/>
  <c r="N922" i="1"/>
  <c r="J923" i="1"/>
  <c r="K923" i="1"/>
  <c r="L923" i="1"/>
  <c r="M923" i="1" s="1"/>
  <c r="N923" i="1"/>
  <c r="J924" i="1"/>
  <c r="K924" i="1"/>
  <c r="L924" i="1"/>
  <c r="M924" i="1" s="1"/>
  <c r="N924" i="1"/>
  <c r="J925" i="1"/>
  <c r="K925" i="1"/>
  <c r="L925" i="1"/>
  <c r="M925" i="1" s="1"/>
  <c r="N925" i="1"/>
  <c r="J926" i="1"/>
  <c r="K926" i="1"/>
  <c r="L926" i="1"/>
  <c r="M926" i="1" s="1"/>
  <c r="N926" i="1"/>
  <c r="J927" i="1"/>
  <c r="K927" i="1"/>
  <c r="L927" i="1"/>
  <c r="M927" i="1" s="1"/>
  <c r="N927" i="1"/>
  <c r="J928" i="1"/>
  <c r="K928" i="1"/>
  <c r="L928" i="1"/>
  <c r="M928" i="1" s="1"/>
  <c r="N928" i="1"/>
  <c r="J929" i="1"/>
  <c r="K929" i="1"/>
  <c r="L929" i="1"/>
  <c r="M929" i="1" s="1"/>
  <c r="N929" i="1"/>
  <c r="J930" i="1"/>
  <c r="K930" i="1"/>
  <c r="L930" i="1"/>
  <c r="M930" i="1" s="1"/>
  <c r="N930" i="1"/>
  <c r="J931" i="1"/>
  <c r="K931" i="1"/>
  <c r="L931" i="1"/>
  <c r="M931" i="1" s="1"/>
  <c r="N931" i="1"/>
  <c r="J932" i="1"/>
  <c r="K932" i="1"/>
  <c r="L932" i="1"/>
  <c r="M932" i="1" s="1"/>
  <c r="N932" i="1"/>
  <c r="J933" i="1"/>
  <c r="K933" i="1"/>
  <c r="L933" i="1"/>
  <c r="M933" i="1" s="1"/>
  <c r="N933" i="1"/>
  <c r="J934" i="1"/>
  <c r="K934" i="1"/>
  <c r="L934" i="1"/>
  <c r="M934" i="1" s="1"/>
  <c r="N934" i="1"/>
  <c r="J935" i="1"/>
  <c r="K935" i="1"/>
  <c r="L935" i="1"/>
  <c r="M935" i="1" s="1"/>
  <c r="N935" i="1"/>
  <c r="J936" i="1"/>
  <c r="K936" i="1"/>
  <c r="L936" i="1"/>
  <c r="M936" i="1" s="1"/>
  <c r="N936" i="1"/>
  <c r="J937" i="1"/>
  <c r="K937" i="1"/>
  <c r="L937" i="1"/>
  <c r="M937" i="1" s="1"/>
  <c r="N937" i="1"/>
  <c r="J938" i="1"/>
  <c r="K938" i="1"/>
  <c r="L938" i="1"/>
  <c r="M938" i="1" s="1"/>
  <c r="N938" i="1"/>
  <c r="J939" i="1"/>
  <c r="K939" i="1"/>
  <c r="L939" i="1"/>
  <c r="M939" i="1" s="1"/>
  <c r="N939" i="1"/>
  <c r="J940" i="1"/>
  <c r="K940" i="1"/>
  <c r="L940" i="1"/>
  <c r="M940" i="1" s="1"/>
  <c r="N940" i="1"/>
  <c r="J941" i="1"/>
  <c r="K941" i="1"/>
  <c r="L941" i="1"/>
  <c r="M941" i="1" s="1"/>
  <c r="N941" i="1"/>
  <c r="J942" i="1"/>
  <c r="K942" i="1"/>
  <c r="L942" i="1"/>
  <c r="M942" i="1" s="1"/>
  <c r="N942" i="1"/>
  <c r="J943" i="1"/>
  <c r="K943" i="1"/>
  <c r="L943" i="1"/>
  <c r="M943" i="1" s="1"/>
  <c r="N943" i="1"/>
  <c r="J944" i="1"/>
  <c r="K944" i="1"/>
  <c r="L944" i="1"/>
  <c r="M944" i="1" s="1"/>
  <c r="N944" i="1"/>
  <c r="J945" i="1"/>
  <c r="K945" i="1"/>
  <c r="L945" i="1"/>
  <c r="M945" i="1" s="1"/>
  <c r="N945" i="1"/>
  <c r="J946" i="1"/>
  <c r="K946" i="1"/>
  <c r="L946" i="1"/>
  <c r="M946" i="1" s="1"/>
  <c r="N946" i="1"/>
  <c r="J947" i="1"/>
  <c r="K947" i="1"/>
  <c r="L947" i="1"/>
  <c r="M947" i="1" s="1"/>
  <c r="N947" i="1"/>
  <c r="J948" i="1"/>
  <c r="K948" i="1"/>
  <c r="L948" i="1"/>
  <c r="M948" i="1" s="1"/>
  <c r="N948" i="1"/>
  <c r="J949" i="1"/>
  <c r="K949" i="1"/>
  <c r="L949" i="1"/>
  <c r="M949" i="1" s="1"/>
  <c r="N949" i="1"/>
  <c r="J950" i="1"/>
  <c r="K950" i="1"/>
  <c r="L950" i="1"/>
  <c r="M950" i="1" s="1"/>
  <c r="N950" i="1"/>
  <c r="J951" i="1"/>
  <c r="K951" i="1"/>
  <c r="L951" i="1"/>
  <c r="M951" i="1" s="1"/>
  <c r="N951" i="1"/>
  <c r="J952" i="1"/>
  <c r="K952" i="1"/>
  <c r="L952" i="1"/>
  <c r="M952" i="1" s="1"/>
  <c r="N952" i="1"/>
  <c r="J953" i="1"/>
  <c r="K953" i="1"/>
  <c r="L953" i="1"/>
  <c r="M953" i="1" s="1"/>
  <c r="N953" i="1"/>
  <c r="J954" i="1"/>
  <c r="K954" i="1"/>
  <c r="L954" i="1"/>
  <c r="M954" i="1" s="1"/>
  <c r="N954" i="1"/>
  <c r="J955" i="1"/>
  <c r="K955" i="1"/>
  <c r="L955" i="1"/>
  <c r="M955" i="1" s="1"/>
  <c r="N955" i="1"/>
  <c r="J956" i="1"/>
  <c r="K956" i="1"/>
  <c r="L956" i="1"/>
  <c r="M956" i="1" s="1"/>
  <c r="N956" i="1"/>
  <c r="J957" i="1"/>
  <c r="K957" i="1"/>
  <c r="L957" i="1"/>
  <c r="M957" i="1" s="1"/>
  <c r="N957" i="1"/>
  <c r="J958" i="1"/>
  <c r="K958" i="1"/>
  <c r="L958" i="1"/>
  <c r="M958" i="1" s="1"/>
  <c r="N958" i="1"/>
  <c r="J959" i="1"/>
  <c r="K959" i="1"/>
  <c r="L959" i="1"/>
  <c r="M959" i="1" s="1"/>
  <c r="N959" i="1"/>
  <c r="J960" i="1"/>
  <c r="K960" i="1"/>
  <c r="L960" i="1"/>
  <c r="M960" i="1" s="1"/>
  <c r="N960" i="1"/>
  <c r="J961" i="1"/>
  <c r="K961" i="1"/>
  <c r="L961" i="1"/>
  <c r="M961" i="1" s="1"/>
  <c r="N961" i="1"/>
  <c r="J962" i="1"/>
  <c r="K962" i="1"/>
  <c r="L962" i="1"/>
  <c r="M962" i="1" s="1"/>
  <c r="N962" i="1"/>
  <c r="J963" i="1"/>
  <c r="K963" i="1"/>
  <c r="L963" i="1"/>
  <c r="M963" i="1" s="1"/>
  <c r="N963" i="1"/>
  <c r="J964" i="1"/>
  <c r="K964" i="1"/>
  <c r="L964" i="1"/>
  <c r="M964" i="1" s="1"/>
  <c r="N964" i="1"/>
  <c r="J965" i="1"/>
  <c r="K965" i="1"/>
  <c r="L965" i="1"/>
  <c r="M965" i="1" s="1"/>
  <c r="N965" i="1"/>
  <c r="J966" i="1"/>
  <c r="K966" i="1"/>
  <c r="L966" i="1"/>
  <c r="M966" i="1" s="1"/>
  <c r="N966" i="1"/>
  <c r="J967" i="1"/>
  <c r="K967" i="1"/>
  <c r="L967" i="1"/>
  <c r="M967" i="1" s="1"/>
  <c r="N967" i="1"/>
  <c r="J968" i="1"/>
  <c r="K968" i="1"/>
  <c r="L968" i="1"/>
  <c r="M968" i="1" s="1"/>
  <c r="N968" i="1"/>
  <c r="J969" i="1"/>
  <c r="K969" i="1"/>
  <c r="L969" i="1"/>
  <c r="M969" i="1" s="1"/>
  <c r="N969" i="1"/>
  <c r="J970" i="1"/>
  <c r="K970" i="1"/>
  <c r="L970" i="1"/>
  <c r="M970" i="1" s="1"/>
  <c r="N970" i="1"/>
  <c r="J971" i="1"/>
  <c r="K971" i="1"/>
  <c r="L971" i="1"/>
  <c r="M971" i="1" s="1"/>
  <c r="N971" i="1"/>
  <c r="J972" i="1"/>
  <c r="K972" i="1"/>
  <c r="L972" i="1"/>
  <c r="M972" i="1" s="1"/>
  <c r="N972" i="1"/>
  <c r="J973" i="1"/>
  <c r="K973" i="1"/>
  <c r="L973" i="1"/>
  <c r="M973" i="1" s="1"/>
  <c r="N973" i="1"/>
  <c r="J974" i="1"/>
  <c r="K974" i="1"/>
  <c r="L974" i="1"/>
  <c r="M974" i="1" s="1"/>
  <c r="N974" i="1"/>
  <c r="J975" i="1"/>
  <c r="K975" i="1"/>
  <c r="L975" i="1"/>
  <c r="M975" i="1" s="1"/>
  <c r="N975" i="1"/>
  <c r="J976" i="1"/>
  <c r="K976" i="1"/>
  <c r="L976" i="1"/>
  <c r="M976" i="1" s="1"/>
  <c r="N976" i="1"/>
  <c r="J977" i="1"/>
  <c r="K977" i="1"/>
  <c r="L977" i="1"/>
  <c r="M977" i="1" s="1"/>
  <c r="N977" i="1"/>
  <c r="J978" i="1"/>
  <c r="K978" i="1"/>
  <c r="L978" i="1"/>
  <c r="M978" i="1" s="1"/>
  <c r="N978" i="1"/>
  <c r="J979" i="1"/>
  <c r="K979" i="1"/>
  <c r="L979" i="1"/>
  <c r="M979" i="1" s="1"/>
  <c r="N979" i="1"/>
  <c r="J980" i="1"/>
  <c r="K980" i="1"/>
  <c r="L980" i="1"/>
  <c r="M980" i="1" s="1"/>
  <c r="N980" i="1"/>
  <c r="J981" i="1"/>
  <c r="K981" i="1"/>
  <c r="L981" i="1"/>
  <c r="M981" i="1" s="1"/>
  <c r="N981" i="1"/>
  <c r="J982" i="1"/>
  <c r="K982" i="1"/>
  <c r="L982" i="1"/>
  <c r="M982" i="1" s="1"/>
  <c r="N982" i="1"/>
  <c r="J983" i="1"/>
  <c r="K983" i="1"/>
  <c r="L983" i="1"/>
  <c r="M983" i="1" s="1"/>
  <c r="N983" i="1"/>
  <c r="J984" i="1"/>
  <c r="K984" i="1"/>
  <c r="L984" i="1"/>
  <c r="M984" i="1" s="1"/>
  <c r="N984" i="1"/>
  <c r="J985" i="1"/>
  <c r="K985" i="1"/>
  <c r="L985" i="1"/>
  <c r="M985" i="1" s="1"/>
  <c r="N985" i="1"/>
  <c r="J986" i="1"/>
  <c r="K986" i="1"/>
  <c r="L986" i="1"/>
  <c r="M986" i="1" s="1"/>
  <c r="N986" i="1"/>
  <c r="J987" i="1"/>
  <c r="K987" i="1"/>
  <c r="L987" i="1"/>
  <c r="M987" i="1" s="1"/>
  <c r="N987" i="1"/>
  <c r="J988" i="1"/>
  <c r="K988" i="1"/>
  <c r="L988" i="1"/>
  <c r="M988" i="1" s="1"/>
  <c r="N988" i="1"/>
  <c r="J989" i="1"/>
  <c r="K989" i="1"/>
  <c r="L989" i="1"/>
  <c r="M989" i="1" s="1"/>
  <c r="N989" i="1"/>
  <c r="J990" i="1"/>
  <c r="K990" i="1"/>
  <c r="L990" i="1"/>
  <c r="M990" i="1" s="1"/>
  <c r="N990" i="1"/>
  <c r="J991" i="1"/>
  <c r="K991" i="1"/>
  <c r="L991" i="1"/>
  <c r="M991" i="1" s="1"/>
  <c r="N991" i="1"/>
  <c r="J992" i="1"/>
  <c r="K992" i="1"/>
  <c r="L992" i="1"/>
  <c r="M992" i="1" s="1"/>
  <c r="N992" i="1"/>
  <c r="J993" i="1"/>
  <c r="K993" i="1"/>
  <c r="L993" i="1"/>
  <c r="M993" i="1" s="1"/>
  <c r="N993" i="1"/>
  <c r="J994" i="1"/>
  <c r="K994" i="1"/>
  <c r="L994" i="1"/>
  <c r="M994" i="1" s="1"/>
  <c r="N994" i="1"/>
  <c r="J995" i="1"/>
  <c r="K995" i="1"/>
  <c r="L995" i="1"/>
  <c r="M995" i="1" s="1"/>
  <c r="N995" i="1"/>
  <c r="J996" i="1"/>
  <c r="K996" i="1"/>
  <c r="L996" i="1"/>
  <c r="M996" i="1" s="1"/>
  <c r="N996" i="1"/>
  <c r="J997" i="1"/>
  <c r="K997" i="1"/>
  <c r="L997" i="1"/>
  <c r="M997" i="1" s="1"/>
  <c r="N997" i="1"/>
  <c r="J998" i="1"/>
  <c r="K998" i="1"/>
  <c r="L998" i="1"/>
  <c r="M998" i="1" s="1"/>
  <c r="N998" i="1"/>
  <c r="J999" i="1"/>
  <c r="K999" i="1"/>
  <c r="L999" i="1"/>
  <c r="M999" i="1" s="1"/>
  <c r="N999" i="1"/>
  <c r="J1000" i="1"/>
  <c r="K1000" i="1"/>
  <c r="L1000" i="1"/>
  <c r="M1000" i="1" s="1"/>
  <c r="N1000" i="1"/>
  <c r="J1001" i="1"/>
  <c r="K1001" i="1"/>
  <c r="L1001" i="1"/>
  <c r="M1001" i="1" s="1"/>
  <c r="N1001" i="1"/>
  <c r="J1002" i="1"/>
  <c r="K1002" i="1"/>
  <c r="L1002" i="1"/>
  <c r="M1002" i="1" s="1"/>
  <c r="N1002" i="1"/>
  <c r="J1003" i="1"/>
  <c r="K1003" i="1"/>
  <c r="L1003" i="1"/>
  <c r="M1003" i="1" s="1"/>
  <c r="N1003" i="1"/>
  <c r="J1004" i="1"/>
  <c r="K1004" i="1"/>
  <c r="L1004" i="1"/>
  <c r="M1004" i="1" s="1"/>
  <c r="N1004" i="1"/>
  <c r="J1005" i="1"/>
  <c r="K1005" i="1"/>
  <c r="L1005" i="1"/>
  <c r="M1005" i="1" s="1"/>
  <c r="N1005" i="1"/>
  <c r="J1006" i="1"/>
  <c r="K1006" i="1"/>
  <c r="L1006" i="1"/>
  <c r="M1006" i="1" s="1"/>
  <c r="N1006" i="1"/>
  <c r="J1007" i="1"/>
  <c r="K1007" i="1"/>
  <c r="L1007" i="1"/>
  <c r="M1007" i="1" s="1"/>
  <c r="N1007" i="1"/>
  <c r="J1008" i="1"/>
  <c r="K1008" i="1"/>
  <c r="L1008" i="1"/>
  <c r="M1008" i="1" s="1"/>
  <c r="N1008" i="1"/>
  <c r="J1009" i="1"/>
  <c r="K1009" i="1"/>
  <c r="L1009" i="1"/>
  <c r="M1009" i="1" s="1"/>
  <c r="N1009" i="1"/>
  <c r="J1010" i="1"/>
  <c r="K1010" i="1"/>
  <c r="L1010" i="1"/>
  <c r="M1010" i="1" s="1"/>
  <c r="N1010" i="1"/>
  <c r="J1011" i="1"/>
  <c r="K1011" i="1"/>
  <c r="L1011" i="1"/>
  <c r="M1011" i="1" s="1"/>
  <c r="N1011" i="1"/>
  <c r="J1012" i="1"/>
  <c r="K1012" i="1"/>
  <c r="L1012" i="1"/>
  <c r="M1012" i="1" s="1"/>
  <c r="N1012" i="1"/>
  <c r="J1013" i="1"/>
  <c r="K1013" i="1"/>
  <c r="L1013" i="1"/>
  <c r="M1013" i="1" s="1"/>
  <c r="N1013" i="1"/>
  <c r="J1014" i="1"/>
  <c r="K1014" i="1"/>
  <c r="L1014" i="1"/>
  <c r="M1014" i="1" s="1"/>
  <c r="N1014" i="1"/>
  <c r="J1015" i="1"/>
  <c r="K1015" i="1"/>
  <c r="L1015" i="1"/>
  <c r="M1015" i="1" s="1"/>
  <c r="N1015" i="1"/>
  <c r="J1016" i="1"/>
  <c r="K1016" i="1"/>
  <c r="L1016" i="1"/>
  <c r="M1016" i="1" s="1"/>
  <c r="N1016" i="1"/>
  <c r="J1017" i="1"/>
  <c r="K1017" i="1"/>
  <c r="L1017" i="1"/>
  <c r="M1017" i="1" s="1"/>
  <c r="N1017" i="1"/>
  <c r="J1018" i="1"/>
  <c r="K1018" i="1"/>
  <c r="L1018" i="1"/>
  <c r="M1018" i="1" s="1"/>
  <c r="N1018" i="1"/>
  <c r="J1019" i="1"/>
  <c r="K1019" i="1"/>
  <c r="L1019" i="1"/>
  <c r="M1019" i="1" s="1"/>
  <c r="N1019" i="1"/>
  <c r="J1020" i="1"/>
  <c r="K1020" i="1"/>
  <c r="L1020" i="1"/>
  <c r="M1020" i="1" s="1"/>
  <c r="N1020" i="1"/>
  <c r="J1021" i="1"/>
  <c r="K1021" i="1"/>
  <c r="L1021" i="1"/>
  <c r="M1021" i="1" s="1"/>
  <c r="N1021" i="1"/>
  <c r="J1022" i="1"/>
  <c r="K1022" i="1"/>
  <c r="L1022" i="1"/>
  <c r="M1022" i="1" s="1"/>
  <c r="N1022" i="1"/>
  <c r="J1023" i="1"/>
  <c r="K1023" i="1"/>
  <c r="L1023" i="1"/>
  <c r="M1023" i="1" s="1"/>
  <c r="N1023" i="1"/>
  <c r="J1024" i="1"/>
  <c r="K1024" i="1"/>
  <c r="L1024" i="1"/>
  <c r="M1024" i="1" s="1"/>
  <c r="N1024" i="1"/>
  <c r="J1025" i="1"/>
  <c r="K1025" i="1"/>
  <c r="L1025" i="1"/>
  <c r="M1025" i="1" s="1"/>
  <c r="N1025" i="1"/>
  <c r="J1026" i="1"/>
  <c r="K1026" i="1"/>
  <c r="L1026" i="1"/>
  <c r="M1026" i="1" s="1"/>
  <c r="N1026" i="1"/>
  <c r="J1027" i="1"/>
  <c r="K1027" i="1"/>
  <c r="L1027" i="1"/>
  <c r="M1027" i="1" s="1"/>
  <c r="N1027" i="1"/>
  <c r="J1028" i="1"/>
  <c r="K1028" i="1"/>
  <c r="L1028" i="1"/>
  <c r="M1028" i="1" s="1"/>
  <c r="N1028" i="1"/>
  <c r="J1029" i="1"/>
  <c r="K1029" i="1"/>
  <c r="L1029" i="1"/>
  <c r="M1029" i="1" s="1"/>
  <c r="N1029" i="1"/>
  <c r="J1030" i="1"/>
  <c r="K1030" i="1"/>
  <c r="L1030" i="1"/>
  <c r="M1030" i="1" s="1"/>
  <c r="N1030" i="1"/>
  <c r="J1031" i="1"/>
  <c r="K1031" i="1"/>
  <c r="L1031" i="1"/>
  <c r="M1031" i="1" s="1"/>
  <c r="N1031" i="1"/>
  <c r="J1032" i="1"/>
  <c r="K1032" i="1"/>
  <c r="L1032" i="1"/>
  <c r="M1032" i="1" s="1"/>
  <c r="N1032" i="1"/>
  <c r="J1033" i="1"/>
  <c r="K1033" i="1"/>
  <c r="L1033" i="1"/>
  <c r="M1033" i="1" s="1"/>
  <c r="N1033" i="1"/>
  <c r="J1034" i="1"/>
  <c r="K1034" i="1"/>
  <c r="L1034" i="1"/>
  <c r="M1034" i="1" s="1"/>
  <c r="N1034" i="1"/>
  <c r="J1035" i="1"/>
  <c r="K1035" i="1"/>
  <c r="L1035" i="1"/>
  <c r="M1035" i="1" s="1"/>
  <c r="N1035" i="1"/>
  <c r="J1036" i="1"/>
  <c r="K1036" i="1"/>
  <c r="L1036" i="1"/>
  <c r="M1036" i="1" s="1"/>
  <c r="N1036" i="1"/>
  <c r="J1037" i="1"/>
  <c r="K1037" i="1"/>
  <c r="L1037" i="1"/>
  <c r="M1037" i="1" s="1"/>
  <c r="N1037" i="1"/>
  <c r="J1038" i="1"/>
  <c r="K1038" i="1"/>
  <c r="L1038" i="1"/>
  <c r="M1038" i="1" s="1"/>
  <c r="N1038" i="1"/>
  <c r="J1039" i="1"/>
  <c r="K1039" i="1"/>
  <c r="L1039" i="1"/>
  <c r="M1039" i="1" s="1"/>
  <c r="N1039" i="1"/>
  <c r="J1040" i="1"/>
  <c r="K1040" i="1"/>
  <c r="L1040" i="1"/>
  <c r="M1040" i="1" s="1"/>
  <c r="N1040" i="1"/>
  <c r="J1041" i="1"/>
  <c r="K1041" i="1"/>
  <c r="L1041" i="1"/>
  <c r="M1041" i="1" s="1"/>
  <c r="N1041" i="1"/>
  <c r="J1042" i="1"/>
  <c r="K1042" i="1"/>
  <c r="L1042" i="1"/>
  <c r="M1042" i="1" s="1"/>
  <c r="N1042" i="1"/>
  <c r="J1043" i="1"/>
  <c r="K1043" i="1"/>
  <c r="L1043" i="1"/>
  <c r="M1043" i="1" s="1"/>
  <c r="N1043" i="1"/>
  <c r="J1044" i="1"/>
  <c r="K1044" i="1"/>
  <c r="L1044" i="1"/>
  <c r="M1044" i="1" s="1"/>
  <c r="N1044" i="1"/>
  <c r="J1045" i="1"/>
  <c r="K1045" i="1"/>
  <c r="L1045" i="1"/>
  <c r="M1045" i="1" s="1"/>
  <c r="N1045" i="1"/>
  <c r="J1046" i="1"/>
  <c r="K1046" i="1"/>
  <c r="L1046" i="1"/>
  <c r="M1046" i="1" s="1"/>
  <c r="N1046" i="1"/>
  <c r="J1047" i="1"/>
  <c r="K1047" i="1"/>
  <c r="L1047" i="1"/>
  <c r="M1047" i="1" s="1"/>
  <c r="N1047" i="1"/>
  <c r="J1048" i="1"/>
  <c r="K1048" i="1"/>
  <c r="L1048" i="1"/>
  <c r="M1048" i="1" s="1"/>
  <c r="N1048" i="1"/>
  <c r="J1049" i="1"/>
  <c r="K1049" i="1"/>
  <c r="L1049" i="1"/>
  <c r="M1049" i="1" s="1"/>
  <c r="N1049" i="1"/>
  <c r="J1050" i="1"/>
  <c r="K1050" i="1"/>
  <c r="L1050" i="1"/>
  <c r="M1050" i="1" s="1"/>
  <c r="N1050" i="1"/>
  <c r="J1051" i="1"/>
  <c r="K1051" i="1"/>
  <c r="L1051" i="1"/>
  <c r="M1051" i="1" s="1"/>
  <c r="N1051" i="1"/>
  <c r="J1052" i="1"/>
  <c r="K1052" i="1"/>
  <c r="L1052" i="1"/>
  <c r="M1052" i="1" s="1"/>
  <c r="N1052" i="1"/>
  <c r="J1053" i="1"/>
  <c r="K1053" i="1"/>
  <c r="L1053" i="1"/>
  <c r="M1053" i="1" s="1"/>
  <c r="N1053" i="1"/>
  <c r="J1054" i="1"/>
  <c r="K1054" i="1"/>
  <c r="L1054" i="1"/>
  <c r="M1054" i="1" s="1"/>
  <c r="N1054" i="1"/>
  <c r="J1055" i="1"/>
  <c r="K1055" i="1"/>
  <c r="L1055" i="1"/>
  <c r="M1055" i="1" s="1"/>
  <c r="N1055" i="1"/>
  <c r="J1056" i="1"/>
  <c r="K1056" i="1"/>
  <c r="L1056" i="1"/>
  <c r="M1056" i="1" s="1"/>
  <c r="N1056" i="1"/>
  <c r="J1057" i="1"/>
  <c r="K1057" i="1"/>
  <c r="L1057" i="1"/>
  <c r="M1057" i="1" s="1"/>
  <c r="N1057" i="1"/>
  <c r="J1058" i="1"/>
  <c r="K1058" i="1"/>
  <c r="L1058" i="1"/>
  <c r="M1058" i="1" s="1"/>
  <c r="N1058" i="1"/>
  <c r="J1059" i="1"/>
  <c r="K1059" i="1"/>
  <c r="L1059" i="1"/>
  <c r="M1059" i="1" s="1"/>
  <c r="N1059" i="1"/>
  <c r="J1060" i="1"/>
  <c r="K1060" i="1"/>
  <c r="L1060" i="1"/>
  <c r="M1060" i="1" s="1"/>
  <c r="N1060" i="1"/>
  <c r="J1061" i="1"/>
  <c r="K1061" i="1"/>
  <c r="L1061" i="1"/>
  <c r="M1061" i="1" s="1"/>
  <c r="N1061" i="1"/>
  <c r="J1062" i="1"/>
  <c r="K1062" i="1"/>
  <c r="L1062" i="1"/>
  <c r="M1062" i="1" s="1"/>
  <c r="N1062" i="1"/>
  <c r="J1063" i="1"/>
  <c r="K1063" i="1"/>
  <c r="L1063" i="1"/>
  <c r="M1063" i="1" s="1"/>
  <c r="N1063" i="1"/>
  <c r="J1064" i="1"/>
  <c r="K1064" i="1"/>
  <c r="L1064" i="1"/>
  <c r="M1064" i="1" s="1"/>
  <c r="N1064" i="1"/>
  <c r="J1065" i="1"/>
  <c r="K1065" i="1"/>
  <c r="L1065" i="1"/>
  <c r="M1065" i="1" s="1"/>
  <c r="N1065" i="1"/>
  <c r="J1066" i="1"/>
  <c r="K1066" i="1"/>
  <c r="L1066" i="1"/>
  <c r="M1066" i="1" s="1"/>
  <c r="N1066" i="1"/>
  <c r="J1067" i="1"/>
  <c r="K1067" i="1"/>
  <c r="L1067" i="1"/>
  <c r="M1067" i="1" s="1"/>
  <c r="N1067" i="1"/>
  <c r="J1068" i="1"/>
  <c r="K1068" i="1"/>
  <c r="L1068" i="1"/>
  <c r="M1068" i="1" s="1"/>
  <c r="N1068" i="1"/>
  <c r="J1069" i="1"/>
  <c r="K1069" i="1"/>
  <c r="L1069" i="1"/>
  <c r="M1069" i="1" s="1"/>
  <c r="N1069" i="1"/>
  <c r="J1070" i="1"/>
  <c r="K1070" i="1"/>
  <c r="L1070" i="1"/>
  <c r="M1070" i="1" s="1"/>
  <c r="N1070" i="1"/>
  <c r="J1071" i="1"/>
  <c r="K1071" i="1"/>
  <c r="L1071" i="1"/>
  <c r="M1071" i="1" s="1"/>
  <c r="N1071" i="1"/>
  <c r="J1072" i="1"/>
  <c r="K1072" i="1"/>
  <c r="L1072" i="1"/>
  <c r="M1072" i="1" s="1"/>
  <c r="N1072" i="1"/>
  <c r="J1073" i="1"/>
  <c r="K1073" i="1"/>
  <c r="L1073" i="1"/>
  <c r="M1073" i="1" s="1"/>
  <c r="N1073" i="1"/>
  <c r="J1074" i="1"/>
  <c r="K1074" i="1"/>
  <c r="L1074" i="1"/>
  <c r="M1074" i="1" s="1"/>
  <c r="N1074" i="1"/>
  <c r="J1075" i="1"/>
  <c r="K1075" i="1"/>
  <c r="L1075" i="1"/>
  <c r="M1075" i="1" s="1"/>
  <c r="N1075" i="1"/>
  <c r="J1076" i="1"/>
  <c r="K1076" i="1"/>
  <c r="L1076" i="1"/>
  <c r="M1076" i="1" s="1"/>
  <c r="N1076" i="1"/>
  <c r="J1077" i="1"/>
  <c r="K1077" i="1"/>
  <c r="L1077" i="1"/>
  <c r="M1077" i="1" s="1"/>
  <c r="N1077" i="1"/>
  <c r="J1078" i="1"/>
  <c r="K1078" i="1"/>
  <c r="L1078" i="1"/>
  <c r="M1078" i="1" s="1"/>
  <c r="N1078" i="1"/>
  <c r="J1079" i="1"/>
  <c r="K1079" i="1"/>
  <c r="L1079" i="1"/>
  <c r="M1079" i="1" s="1"/>
  <c r="N1079" i="1"/>
  <c r="J1080" i="1"/>
  <c r="K1080" i="1"/>
  <c r="L1080" i="1"/>
  <c r="M1080" i="1" s="1"/>
  <c r="N1080" i="1"/>
  <c r="J1081" i="1"/>
  <c r="K1081" i="1"/>
  <c r="L1081" i="1"/>
  <c r="M1081" i="1" s="1"/>
  <c r="N1081" i="1"/>
  <c r="J1082" i="1"/>
  <c r="K1082" i="1"/>
  <c r="L1082" i="1"/>
  <c r="M1082" i="1" s="1"/>
  <c r="N1082" i="1"/>
  <c r="J1083" i="1"/>
  <c r="K1083" i="1"/>
  <c r="L1083" i="1"/>
  <c r="M1083" i="1" s="1"/>
  <c r="N1083" i="1"/>
  <c r="J1084" i="1"/>
  <c r="K1084" i="1"/>
  <c r="L1084" i="1"/>
  <c r="M1084" i="1" s="1"/>
  <c r="N1084" i="1"/>
  <c r="J1085" i="1"/>
  <c r="K1085" i="1"/>
  <c r="L1085" i="1"/>
  <c r="M1085" i="1" s="1"/>
  <c r="N1085" i="1"/>
  <c r="J1086" i="1"/>
  <c r="K1086" i="1"/>
  <c r="L1086" i="1"/>
  <c r="M1086" i="1" s="1"/>
  <c r="N1086" i="1"/>
  <c r="J1087" i="1"/>
  <c r="K1087" i="1"/>
  <c r="L1087" i="1"/>
  <c r="M1087" i="1" s="1"/>
  <c r="N1087" i="1"/>
  <c r="J1088" i="1"/>
  <c r="K1088" i="1"/>
  <c r="L1088" i="1"/>
  <c r="M1088" i="1" s="1"/>
  <c r="N1088" i="1"/>
  <c r="J1089" i="1"/>
  <c r="K1089" i="1"/>
  <c r="L1089" i="1"/>
  <c r="M1089" i="1" s="1"/>
  <c r="N1089" i="1"/>
  <c r="J1090" i="1"/>
  <c r="K1090" i="1"/>
  <c r="L1090" i="1"/>
  <c r="M1090" i="1" s="1"/>
  <c r="N1090" i="1"/>
  <c r="J1091" i="1"/>
  <c r="K1091" i="1"/>
  <c r="L1091" i="1"/>
  <c r="M1091" i="1" s="1"/>
  <c r="N1091" i="1"/>
  <c r="J1092" i="1"/>
  <c r="K1092" i="1"/>
  <c r="L1092" i="1"/>
  <c r="M1092" i="1" s="1"/>
  <c r="N1092" i="1"/>
  <c r="J1093" i="1"/>
  <c r="K1093" i="1"/>
  <c r="L1093" i="1"/>
  <c r="M1093" i="1" s="1"/>
  <c r="N1093" i="1"/>
  <c r="J1094" i="1"/>
  <c r="K1094" i="1"/>
  <c r="L1094" i="1"/>
  <c r="M1094" i="1" s="1"/>
  <c r="N1094" i="1"/>
  <c r="J1095" i="1"/>
  <c r="K1095" i="1"/>
  <c r="L1095" i="1"/>
  <c r="M1095" i="1" s="1"/>
  <c r="N1095" i="1"/>
  <c r="J1096" i="1"/>
  <c r="K1096" i="1"/>
  <c r="L1096" i="1"/>
  <c r="M1096" i="1" s="1"/>
  <c r="N1096" i="1"/>
  <c r="J1097" i="1"/>
  <c r="K1097" i="1"/>
  <c r="L1097" i="1"/>
  <c r="M1097" i="1" s="1"/>
  <c r="N1097" i="1"/>
  <c r="J1098" i="1"/>
  <c r="K1098" i="1"/>
  <c r="L1098" i="1"/>
  <c r="M1098" i="1" s="1"/>
  <c r="N1098" i="1"/>
  <c r="J1099" i="1"/>
  <c r="K1099" i="1"/>
  <c r="L1099" i="1"/>
  <c r="M1099" i="1" s="1"/>
  <c r="N1099" i="1"/>
  <c r="J1100" i="1"/>
  <c r="K1100" i="1"/>
  <c r="L1100" i="1"/>
  <c r="M1100" i="1" s="1"/>
  <c r="N1100" i="1"/>
  <c r="J1101" i="1"/>
  <c r="K1101" i="1"/>
  <c r="L1101" i="1"/>
  <c r="M1101" i="1" s="1"/>
  <c r="N1101" i="1"/>
  <c r="J1102" i="1"/>
  <c r="K1102" i="1"/>
  <c r="L1102" i="1"/>
  <c r="M1102" i="1" s="1"/>
  <c r="N1102" i="1"/>
  <c r="J1103" i="1"/>
  <c r="K1103" i="1"/>
  <c r="L1103" i="1"/>
  <c r="M1103" i="1" s="1"/>
  <c r="N1103" i="1"/>
  <c r="J1104" i="1"/>
  <c r="K1104" i="1"/>
  <c r="L1104" i="1"/>
  <c r="M1104" i="1" s="1"/>
  <c r="N1104" i="1"/>
  <c r="J1105" i="1"/>
  <c r="K1105" i="1"/>
  <c r="L1105" i="1"/>
  <c r="M1105" i="1" s="1"/>
  <c r="N1105" i="1"/>
  <c r="J1106" i="1"/>
  <c r="K1106" i="1"/>
  <c r="L1106" i="1"/>
  <c r="M1106" i="1" s="1"/>
  <c r="N1106" i="1"/>
  <c r="J1107" i="1"/>
  <c r="K1107" i="1"/>
  <c r="L1107" i="1"/>
  <c r="M1107" i="1" s="1"/>
  <c r="N1107" i="1"/>
  <c r="J1108" i="1"/>
  <c r="K1108" i="1"/>
  <c r="L1108" i="1"/>
  <c r="M1108" i="1" s="1"/>
  <c r="N1108" i="1"/>
  <c r="J1109" i="1"/>
  <c r="K1109" i="1"/>
  <c r="L1109" i="1"/>
  <c r="M1109" i="1" s="1"/>
  <c r="N1109" i="1"/>
  <c r="J1110" i="1"/>
  <c r="K1110" i="1"/>
  <c r="L1110" i="1"/>
  <c r="M1110" i="1" s="1"/>
  <c r="N1110" i="1"/>
  <c r="J1111" i="1"/>
  <c r="K1111" i="1"/>
  <c r="L1111" i="1"/>
  <c r="M1111" i="1" s="1"/>
  <c r="N1111" i="1"/>
  <c r="J1112" i="1"/>
  <c r="K1112" i="1"/>
  <c r="L1112" i="1"/>
  <c r="M1112" i="1" s="1"/>
  <c r="N1112" i="1"/>
  <c r="J1113" i="1"/>
  <c r="K1113" i="1"/>
  <c r="L1113" i="1"/>
  <c r="M1113" i="1" s="1"/>
  <c r="N1113" i="1"/>
  <c r="J1114" i="1"/>
  <c r="K1114" i="1"/>
  <c r="L1114" i="1"/>
  <c r="M1114" i="1" s="1"/>
  <c r="N1114" i="1"/>
  <c r="J1115" i="1"/>
  <c r="K1115" i="1"/>
  <c r="L1115" i="1"/>
  <c r="M1115" i="1" s="1"/>
  <c r="N1115" i="1"/>
  <c r="J1116" i="1"/>
  <c r="K1116" i="1"/>
  <c r="L1116" i="1"/>
  <c r="M1116" i="1" s="1"/>
  <c r="N1116" i="1"/>
  <c r="J1117" i="1"/>
  <c r="K1117" i="1"/>
  <c r="L1117" i="1"/>
  <c r="M1117" i="1" s="1"/>
  <c r="N1117" i="1"/>
  <c r="J1118" i="1"/>
  <c r="K1118" i="1"/>
  <c r="L1118" i="1"/>
  <c r="M1118" i="1" s="1"/>
  <c r="N1118" i="1"/>
  <c r="J1119" i="1"/>
  <c r="K1119" i="1"/>
  <c r="L1119" i="1"/>
  <c r="M1119" i="1" s="1"/>
  <c r="N1119" i="1"/>
  <c r="J1120" i="1"/>
  <c r="K1120" i="1"/>
  <c r="L1120" i="1"/>
  <c r="M1120" i="1" s="1"/>
  <c r="N1120" i="1"/>
  <c r="J1121" i="1"/>
  <c r="K1121" i="1"/>
  <c r="L1121" i="1"/>
  <c r="M1121" i="1" s="1"/>
  <c r="N1121" i="1"/>
  <c r="J1122" i="1"/>
  <c r="K1122" i="1"/>
  <c r="L1122" i="1"/>
  <c r="M1122" i="1" s="1"/>
  <c r="N1122" i="1"/>
  <c r="J1123" i="1"/>
  <c r="K1123" i="1"/>
  <c r="L1123" i="1"/>
  <c r="M1123" i="1" s="1"/>
  <c r="N1123" i="1"/>
  <c r="J1124" i="1"/>
  <c r="K1124" i="1"/>
  <c r="L1124" i="1"/>
  <c r="M1124" i="1" s="1"/>
  <c r="N1124" i="1"/>
  <c r="J1125" i="1"/>
  <c r="K1125" i="1"/>
  <c r="L1125" i="1"/>
  <c r="M1125" i="1" s="1"/>
  <c r="N1125" i="1"/>
  <c r="J1126" i="1"/>
  <c r="K1126" i="1"/>
  <c r="L1126" i="1"/>
  <c r="M1126" i="1" s="1"/>
  <c r="N1126" i="1"/>
  <c r="J1127" i="1"/>
  <c r="K1127" i="1"/>
  <c r="L1127" i="1"/>
  <c r="M1127" i="1" s="1"/>
  <c r="N1127" i="1"/>
  <c r="J1128" i="1"/>
  <c r="K1128" i="1"/>
  <c r="L1128" i="1"/>
  <c r="M1128" i="1" s="1"/>
  <c r="N1128" i="1"/>
  <c r="J1129" i="1"/>
  <c r="K1129" i="1"/>
  <c r="L1129" i="1"/>
  <c r="M1129" i="1" s="1"/>
  <c r="N1129" i="1"/>
  <c r="J1130" i="1"/>
  <c r="K1130" i="1"/>
  <c r="L1130" i="1"/>
  <c r="M1130" i="1" s="1"/>
  <c r="N1130" i="1"/>
  <c r="J1131" i="1"/>
  <c r="K1131" i="1"/>
  <c r="L1131" i="1"/>
  <c r="M1131" i="1" s="1"/>
  <c r="N1131" i="1"/>
  <c r="J1132" i="1"/>
  <c r="K1132" i="1"/>
  <c r="L1132" i="1"/>
  <c r="M1132" i="1" s="1"/>
  <c r="N1132" i="1"/>
  <c r="J1133" i="1"/>
  <c r="K1133" i="1"/>
  <c r="L1133" i="1"/>
  <c r="M1133" i="1" s="1"/>
  <c r="N1133" i="1"/>
  <c r="J1134" i="1"/>
  <c r="K1134" i="1"/>
  <c r="L1134" i="1"/>
  <c r="M1134" i="1" s="1"/>
  <c r="N1134" i="1"/>
  <c r="J1135" i="1"/>
  <c r="K1135" i="1"/>
  <c r="L1135" i="1"/>
  <c r="M1135" i="1" s="1"/>
  <c r="N1135" i="1"/>
  <c r="J1136" i="1"/>
  <c r="K1136" i="1"/>
  <c r="L1136" i="1"/>
  <c r="M1136" i="1" s="1"/>
  <c r="N1136" i="1"/>
  <c r="J1137" i="1"/>
  <c r="K1137" i="1"/>
  <c r="L1137" i="1"/>
  <c r="M1137" i="1" s="1"/>
  <c r="N1137" i="1"/>
  <c r="J1138" i="1"/>
  <c r="K1138" i="1"/>
  <c r="L1138" i="1"/>
  <c r="M1138" i="1" s="1"/>
  <c r="N1138" i="1"/>
  <c r="J1139" i="1"/>
  <c r="K1139" i="1"/>
  <c r="L1139" i="1"/>
  <c r="M1139" i="1" s="1"/>
  <c r="N1139" i="1"/>
  <c r="J1140" i="1"/>
  <c r="K1140" i="1"/>
  <c r="L1140" i="1"/>
  <c r="M1140" i="1" s="1"/>
  <c r="N1140" i="1"/>
  <c r="J1141" i="1"/>
  <c r="K1141" i="1"/>
  <c r="L1141" i="1"/>
  <c r="M1141" i="1" s="1"/>
  <c r="N1141" i="1"/>
  <c r="J1142" i="1"/>
  <c r="K1142" i="1"/>
  <c r="L1142" i="1"/>
  <c r="M1142" i="1" s="1"/>
  <c r="N1142" i="1"/>
  <c r="J1143" i="1"/>
  <c r="K1143" i="1"/>
  <c r="L1143" i="1"/>
  <c r="M1143" i="1" s="1"/>
  <c r="N1143" i="1"/>
  <c r="J1144" i="1"/>
  <c r="K1144" i="1"/>
  <c r="L1144" i="1"/>
  <c r="M1144" i="1" s="1"/>
  <c r="N1144" i="1"/>
  <c r="J1145" i="1"/>
  <c r="K1145" i="1"/>
  <c r="L1145" i="1"/>
  <c r="M1145" i="1" s="1"/>
  <c r="N1145" i="1"/>
  <c r="J1146" i="1"/>
  <c r="K1146" i="1"/>
  <c r="L1146" i="1"/>
  <c r="M1146" i="1" s="1"/>
  <c r="N1146" i="1"/>
  <c r="J1147" i="1"/>
  <c r="K1147" i="1"/>
  <c r="L1147" i="1"/>
  <c r="M1147" i="1" s="1"/>
  <c r="N1147" i="1"/>
  <c r="J1148" i="1"/>
  <c r="K1148" i="1"/>
  <c r="L1148" i="1"/>
  <c r="M1148" i="1" s="1"/>
  <c r="N1148" i="1"/>
  <c r="J1149" i="1"/>
  <c r="K1149" i="1"/>
  <c r="L1149" i="1"/>
  <c r="M1149" i="1" s="1"/>
  <c r="N1149" i="1"/>
  <c r="J1150" i="1"/>
  <c r="K1150" i="1"/>
  <c r="L1150" i="1"/>
  <c r="M1150" i="1" s="1"/>
  <c r="N1150" i="1"/>
  <c r="J1151" i="1"/>
  <c r="K1151" i="1"/>
  <c r="L1151" i="1"/>
  <c r="M1151" i="1" s="1"/>
  <c r="N1151" i="1"/>
  <c r="J1152" i="1"/>
  <c r="K1152" i="1"/>
  <c r="L1152" i="1"/>
  <c r="M1152" i="1" s="1"/>
  <c r="N1152" i="1"/>
  <c r="J1153" i="1"/>
  <c r="K1153" i="1"/>
  <c r="L1153" i="1"/>
  <c r="M1153" i="1" s="1"/>
  <c r="N1153" i="1"/>
  <c r="J1154" i="1"/>
  <c r="K1154" i="1"/>
  <c r="L1154" i="1"/>
  <c r="M1154" i="1" s="1"/>
  <c r="N1154" i="1"/>
  <c r="J1155" i="1"/>
  <c r="K1155" i="1"/>
  <c r="L1155" i="1"/>
  <c r="M1155" i="1" s="1"/>
  <c r="N1155" i="1"/>
  <c r="J1156" i="1"/>
  <c r="K1156" i="1"/>
  <c r="L1156" i="1"/>
  <c r="M1156" i="1" s="1"/>
  <c r="N1156" i="1"/>
  <c r="J1157" i="1"/>
  <c r="K1157" i="1"/>
  <c r="L1157" i="1"/>
  <c r="M1157" i="1" s="1"/>
  <c r="N1157" i="1"/>
  <c r="J1158" i="1"/>
  <c r="K1158" i="1"/>
  <c r="L1158" i="1"/>
  <c r="M1158" i="1" s="1"/>
  <c r="N1158" i="1"/>
  <c r="J1159" i="1"/>
  <c r="K1159" i="1"/>
  <c r="L1159" i="1"/>
  <c r="M1159" i="1" s="1"/>
  <c r="N1159" i="1"/>
  <c r="J1160" i="1"/>
  <c r="K1160" i="1"/>
  <c r="L1160" i="1"/>
  <c r="M1160" i="1" s="1"/>
  <c r="N1160" i="1"/>
  <c r="J1161" i="1"/>
  <c r="K1161" i="1"/>
  <c r="L1161" i="1"/>
  <c r="M1161" i="1" s="1"/>
  <c r="N1161" i="1"/>
  <c r="J1162" i="1"/>
  <c r="K1162" i="1"/>
  <c r="L1162" i="1"/>
  <c r="M1162" i="1" s="1"/>
  <c r="N1162" i="1"/>
  <c r="J1163" i="1"/>
  <c r="K1163" i="1"/>
  <c r="L1163" i="1"/>
  <c r="M1163" i="1" s="1"/>
  <c r="N1163" i="1"/>
  <c r="J1164" i="1"/>
  <c r="K1164" i="1"/>
  <c r="L1164" i="1"/>
  <c r="M1164" i="1" s="1"/>
  <c r="N1164" i="1"/>
  <c r="J1165" i="1"/>
  <c r="K1165" i="1"/>
  <c r="L1165" i="1"/>
  <c r="M1165" i="1" s="1"/>
  <c r="N1165" i="1"/>
  <c r="J1166" i="1"/>
  <c r="K1166" i="1"/>
  <c r="L1166" i="1"/>
  <c r="M1166" i="1" s="1"/>
  <c r="N1166" i="1"/>
  <c r="J1167" i="1"/>
  <c r="K1167" i="1"/>
  <c r="L1167" i="1"/>
  <c r="M1167" i="1" s="1"/>
  <c r="N1167" i="1"/>
  <c r="J1168" i="1"/>
  <c r="K1168" i="1"/>
  <c r="L1168" i="1"/>
  <c r="M1168" i="1" s="1"/>
  <c r="N1168" i="1"/>
  <c r="J1169" i="1"/>
  <c r="K1169" i="1"/>
  <c r="L1169" i="1"/>
  <c r="M1169" i="1" s="1"/>
  <c r="N1169" i="1"/>
  <c r="J1170" i="1"/>
  <c r="K1170" i="1"/>
  <c r="L1170" i="1"/>
  <c r="M1170" i="1" s="1"/>
  <c r="N1170" i="1"/>
  <c r="J1171" i="1"/>
  <c r="K1171" i="1"/>
  <c r="L1171" i="1"/>
  <c r="M1171" i="1" s="1"/>
  <c r="N1171" i="1"/>
  <c r="J1172" i="1"/>
  <c r="K1172" i="1"/>
  <c r="L1172" i="1"/>
  <c r="M1172" i="1" s="1"/>
  <c r="N1172" i="1"/>
  <c r="J1173" i="1"/>
  <c r="K1173" i="1"/>
  <c r="L1173" i="1"/>
  <c r="M1173" i="1" s="1"/>
  <c r="N1173" i="1"/>
  <c r="J1174" i="1"/>
  <c r="K1174" i="1"/>
  <c r="L1174" i="1"/>
  <c r="M1174" i="1" s="1"/>
  <c r="N1174" i="1"/>
  <c r="J1175" i="1"/>
  <c r="K1175" i="1"/>
  <c r="L1175" i="1"/>
  <c r="M1175" i="1" s="1"/>
  <c r="N1175" i="1"/>
  <c r="J1176" i="1"/>
  <c r="K1176" i="1"/>
  <c r="L1176" i="1"/>
  <c r="M1176" i="1" s="1"/>
  <c r="N1176" i="1"/>
  <c r="J1177" i="1"/>
  <c r="K1177" i="1"/>
  <c r="L1177" i="1"/>
  <c r="M1177" i="1" s="1"/>
  <c r="N1177" i="1"/>
  <c r="J1178" i="1"/>
  <c r="K1178" i="1"/>
  <c r="L1178" i="1"/>
  <c r="M1178" i="1" s="1"/>
  <c r="N1178" i="1"/>
  <c r="J1179" i="1"/>
  <c r="K1179" i="1"/>
  <c r="L1179" i="1"/>
  <c r="M1179" i="1" s="1"/>
  <c r="N1179" i="1"/>
  <c r="J1180" i="1"/>
  <c r="K1180" i="1"/>
  <c r="L1180" i="1"/>
  <c r="M1180" i="1" s="1"/>
  <c r="N1180" i="1"/>
  <c r="J1181" i="1"/>
  <c r="K1181" i="1"/>
  <c r="L1181" i="1"/>
  <c r="M1181" i="1" s="1"/>
  <c r="N1181" i="1"/>
  <c r="J1182" i="1"/>
  <c r="K1182" i="1"/>
  <c r="L1182" i="1"/>
  <c r="M1182" i="1" s="1"/>
  <c r="N1182" i="1"/>
  <c r="J1183" i="1"/>
  <c r="K1183" i="1"/>
  <c r="L1183" i="1"/>
  <c r="M1183" i="1" s="1"/>
  <c r="N1183" i="1"/>
  <c r="J1184" i="1"/>
  <c r="K1184" i="1"/>
  <c r="L1184" i="1"/>
  <c r="M1184" i="1" s="1"/>
  <c r="N1184" i="1"/>
  <c r="J1185" i="1"/>
  <c r="K1185" i="1"/>
  <c r="L1185" i="1"/>
  <c r="M1185" i="1" s="1"/>
  <c r="N1185" i="1"/>
  <c r="J1186" i="1"/>
  <c r="K1186" i="1"/>
  <c r="L1186" i="1"/>
  <c r="M1186" i="1" s="1"/>
  <c r="N1186" i="1"/>
  <c r="J1187" i="1"/>
  <c r="K1187" i="1"/>
  <c r="L1187" i="1"/>
  <c r="M1187" i="1" s="1"/>
  <c r="N1187" i="1"/>
  <c r="J1188" i="1"/>
  <c r="K1188" i="1"/>
  <c r="L1188" i="1"/>
  <c r="M1188" i="1" s="1"/>
  <c r="N1188" i="1"/>
  <c r="J1189" i="1"/>
  <c r="K1189" i="1"/>
  <c r="L1189" i="1"/>
  <c r="M1189" i="1" s="1"/>
  <c r="N1189" i="1"/>
  <c r="J1190" i="1"/>
  <c r="K1190" i="1"/>
  <c r="L1190" i="1"/>
  <c r="M1190" i="1" s="1"/>
  <c r="N1190" i="1"/>
  <c r="J1191" i="1"/>
  <c r="K1191" i="1"/>
  <c r="L1191" i="1"/>
  <c r="M1191" i="1" s="1"/>
  <c r="N1191" i="1"/>
  <c r="J1192" i="1"/>
  <c r="K1192" i="1"/>
  <c r="L1192" i="1"/>
  <c r="M1192" i="1" s="1"/>
  <c r="N1192" i="1"/>
  <c r="J1193" i="1"/>
  <c r="K1193" i="1"/>
  <c r="L1193" i="1"/>
  <c r="M1193" i="1" s="1"/>
  <c r="N1193" i="1"/>
  <c r="J1194" i="1"/>
  <c r="K1194" i="1"/>
  <c r="L1194" i="1"/>
  <c r="M1194" i="1" s="1"/>
  <c r="N1194" i="1"/>
  <c r="J1195" i="1"/>
  <c r="K1195" i="1"/>
  <c r="L1195" i="1"/>
  <c r="M1195" i="1" s="1"/>
  <c r="N1195" i="1"/>
  <c r="J1196" i="1"/>
  <c r="K1196" i="1"/>
  <c r="L1196" i="1"/>
  <c r="M1196" i="1" s="1"/>
  <c r="N1196" i="1"/>
  <c r="J1197" i="1"/>
  <c r="K1197" i="1"/>
  <c r="L1197" i="1"/>
  <c r="M1197" i="1" s="1"/>
  <c r="N1197" i="1"/>
  <c r="J1198" i="1"/>
  <c r="K1198" i="1"/>
  <c r="L1198" i="1"/>
  <c r="M1198" i="1" s="1"/>
  <c r="N1198" i="1"/>
  <c r="J1199" i="1"/>
  <c r="K1199" i="1"/>
  <c r="L1199" i="1"/>
  <c r="M1199" i="1" s="1"/>
  <c r="N1199" i="1"/>
  <c r="J1200" i="1"/>
  <c r="K1200" i="1"/>
  <c r="L1200" i="1"/>
  <c r="M1200" i="1" s="1"/>
  <c r="N1200" i="1"/>
  <c r="J1201" i="1"/>
  <c r="K1201" i="1"/>
  <c r="L1201" i="1"/>
  <c r="M1201" i="1" s="1"/>
  <c r="N1201" i="1"/>
  <c r="J1202" i="1"/>
  <c r="K1202" i="1"/>
  <c r="L1202" i="1"/>
  <c r="M1202" i="1" s="1"/>
  <c r="N1202" i="1"/>
  <c r="J1203" i="1"/>
  <c r="K1203" i="1"/>
  <c r="L1203" i="1"/>
  <c r="M1203" i="1" s="1"/>
  <c r="N1203" i="1"/>
  <c r="J1204" i="1"/>
  <c r="K1204" i="1"/>
  <c r="L1204" i="1"/>
  <c r="M1204" i="1" s="1"/>
  <c r="N1204" i="1"/>
  <c r="J1205" i="1"/>
  <c r="K1205" i="1"/>
  <c r="L1205" i="1"/>
  <c r="M1205" i="1" s="1"/>
  <c r="N1205" i="1"/>
  <c r="J1206" i="1"/>
  <c r="K1206" i="1"/>
  <c r="L1206" i="1"/>
  <c r="M1206" i="1" s="1"/>
  <c r="N1206" i="1"/>
  <c r="J1207" i="1"/>
  <c r="K1207" i="1"/>
  <c r="L1207" i="1"/>
  <c r="M1207" i="1" s="1"/>
  <c r="N1207" i="1"/>
  <c r="J1208" i="1"/>
  <c r="K1208" i="1"/>
  <c r="L1208" i="1"/>
  <c r="M1208" i="1" s="1"/>
  <c r="N1208" i="1"/>
  <c r="J1209" i="1"/>
  <c r="K1209" i="1"/>
  <c r="L1209" i="1"/>
  <c r="M1209" i="1" s="1"/>
  <c r="N1209" i="1"/>
  <c r="J1210" i="1"/>
  <c r="K1210" i="1"/>
  <c r="L1210" i="1"/>
  <c r="M1210" i="1" s="1"/>
  <c r="N1210" i="1"/>
  <c r="J1211" i="1"/>
  <c r="K1211" i="1"/>
  <c r="L1211" i="1"/>
  <c r="M1211" i="1" s="1"/>
  <c r="N1211" i="1"/>
  <c r="J1212" i="1"/>
  <c r="K1212" i="1"/>
  <c r="L1212" i="1"/>
  <c r="M1212" i="1" s="1"/>
  <c r="N1212" i="1"/>
  <c r="J1213" i="1"/>
  <c r="K1213" i="1"/>
  <c r="L1213" i="1"/>
  <c r="M1213" i="1" s="1"/>
  <c r="N1213" i="1"/>
  <c r="J1214" i="1"/>
  <c r="K1214" i="1"/>
  <c r="L1214" i="1"/>
  <c r="M1214" i="1" s="1"/>
  <c r="N1214" i="1"/>
  <c r="J1215" i="1"/>
  <c r="K1215" i="1"/>
  <c r="L1215" i="1"/>
  <c r="M1215" i="1" s="1"/>
  <c r="N1215" i="1"/>
  <c r="J1216" i="1"/>
  <c r="K1216" i="1"/>
  <c r="L1216" i="1"/>
  <c r="M1216" i="1" s="1"/>
  <c r="N1216" i="1"/>
  <c r="J1217" i="1"/>
  <c r="K1217" i="1"/>
  <c r="L1217" i="1"/>
  <c r="M1217" i="1" s="1"/>
  <c r="N1217" i="1"/>
  <c r="J1218" i="1"/>
  <c r="K1218" i="1"/>
  <c r="L1218" i="1"/>
  <c r="M1218" i="1" s="1"/>
  <c r="N1218" i="1"/>
  <c r="J1219" i="1"/>
  <c r="K1219" i="1"/>
  <c r="L1219" i="1"/>
  <c r="M1219" i="1" s="1"/>
  <c r="N1219" i="1"/>
  <c r="J1220" i="1"/>
  <c r="K1220" i="1"/>
  <c r="L1220" i="1"/>
  <c r="M1220" i="1" s="1"/>
  <c r="N1220" i="1"/>
  <c r="J1221" i="1"/>
  <c r="K1221" i="1"/>
  <c r="L1221" i="1"/>
  <c r="M1221" i="1" s="1"/>
  <c r="N1221" i="1"/>
  <c r="J1222" i="1"/>
  <c r="K1222" i="1"/>
  <c r="L1222" i="1"/>
  <c r="M1222" i="1" s="1"/>
  <c r="N1222" i="1"/>
  <c r="J1223" i="1"/>
  <c r="K1223" i="1"/>
  <c r="L1223" i="1"/>
  <c r="M1223" i="1" s="1"/>
  <c r="N1223" i="1"/>
  <c r="J1224" i="1"/>
  <c r="K1224" i="1"/>
  <c r="L1224" i="1"/>
  <c r="M1224" i="1" s="1"/>
  <c r="N1224" i="1"/>
  <c r="J1225" i="1"/>
  <c r="K1225" i="1"/>
  <c r="L1225" i="1"/>
  <c r="M1225" i="1" s="1"/>
  <c r="N1225" i="1"/>
  <c r="J1226" i="1"/>
  <c r="K1226" i="1"/>
  <c r="L1226" i="1"/>
  <c r="M1226" i="1" s="1"/>
  <c r="N1226" i="1"/>
  <c r="J1227" i="1"/>
  <c r="K1227" i="1"/>
  <c r="L1227" i="1"/>
  <c r="M1227" i="1" s="1"/>
  <c r="N1227" i="1"/>
  <c r="J1228" i="1"/>
  <c r="K1228" i="1"/>
  <c r="L1228" i="1"/>
  <c r="M1228" i="1" s="1"/>
  <c r="N1228" i="1"/>
  <c r="J1229" i="1"/>
  <c r="K1229" i="1"/>
  <c r="L1229" i="1"/>
  <c r="M1229" i="1" s="1"/>
  <c r="N1229" i="1"/>
  <c r="J1230" i="1"/>
  <c r="K1230" i="1"/>
  <c r="L1230" i="1"/>
  <c r="M1230" i="1" s="1"/>
  <c r="N1230" i="1"/>
  <c r="J1231" i="1"/>
  <c r="K1231" i="1"/>
  <c r="L1231" i="1"/>
  <c r="M1231" i="1" s="1"/>
  <c r="N1231" i="1"/>
  <c r="J1232" i="1"/>
  <c r="K1232" i="1"/>
  <c r="L1232" i="1"/>
  <c r="M1232" i="1" s="1"/>
  <c r="N1232" i="1"/>
  <c r="J1233" i="1"/>
  <c r="K1233" i="1"/>
  <c r="L1233" i="1"/>
  <c r="M1233" i="1" s="1"/>
  <c r="N1233" i="1"/>
  <c r="J1234" i="1"/>
  <c r="K1234" i="1"/>
  <c r="L1234" i="1"/>
  <c r="M1234" i="1" s="1"/>
  <c r="N1234" i="1"/>
  <c r="J1235" i="1"/>
  <c r="K1235" i="1"/>
  <c r="L1235" i="1"/>
  <c r="M1235" i="1" s="1"/>
  <c r="N1235" i="1"/>
  <c r="J1236" i="1"/>
  <c r="K1236" i="1"/>
  <c r="L1236" i="1"/>
  <c r="M1236" i="1" s="1"/>
  <c r="N1236" i="1"/>
  <c r="J1237" i="1"/>
  <c r="K1237" i="1"/>
  <c r="L1237" i="1"/>
  <c r="M1237" i="1" s="1"/>
  <c r="N1237" i="1"/>
  <c r="J1238" i="1"/>
  <c r="K1238" i="1"/>
  <c r="L1238" i="1"/>
  <c r="M1238" i="1" s="1"/>
  <c r="N1238" i="1"/>
  <c r="J1239" i="1"/>
  <c r="K1239" i="1"/>
  <c r="L1239" i="1"/>
  <c r="M1239" i="1" s="1"/>
  <c r="N1239" i="1"/>
  <c r="J1240" i="1"/>
  <c r="K1240" i="1"/>
  <c r="L1240" i="1"/>
  <c r="M1240" i="1" s="1"/>
  <c r="N1240" i="1"/>
  <c r="J1241" i="1"/>
  <c r="K1241" i="1"/>
  <c r="L1241" i="1"/>
  <c r="M1241" i="1" s="1"/>
  <c r="N1241" i="1"/>
  <c r="J1242" i="1"/>
  <c r="K1242" i="1"/>
  <c r="L1242" i="1"/>
  <c r="M1242" i="1" s="1"/>
  <c r="N1242" i="1"/>
  <c r="J1243" i="1"/>
  <c r="K1243" i="1"/>
  <c r="L1243" i="1"/>
  <c r="M1243" i="1" s="1"/>
  <c r="N1243" i="1"/>
  <c r="J1244" i="1"/>
  <c r="K1244" i="1"/>
  <c r="L1244" i="1"/>
  <c r="M1244" i="1" s="1"/>
  <c r="N1244" i="1"/>
  <c r="J1245" i="1"/>
  <c r="K1245" i="1"/>
  <c r="L1245" i="1"/>
  <c r="M1245" i="1" s="1"/>
  <c r="N1245" i="1"/>
  <c r="J1246" i="1"/>
  <c r="K1246" i="1"/>
  <c r="L1246" i="1"/>
  <c r="M1246" i="1" s="1"/>
  <c r="N1246" i="1"/>
  <c r="J1247" i="1"/>
  <c r="K1247" i="1"/>
  <c r="L1247" i="1"/>
  <c r="M1247" i="1" s="1"/>
  <c r="N1247" i="1"/>
  <c r="J1248" i="1"/>
  <c r="K1248" i="1"/>
  <c r="L1248" i="1"/>
  <c r="M1248" i="1" s="1"/>
  <c r="N1248" i="1"/>
  <c r="J1249" i="1"/>
  <c r="K1249" i="1"/>
  <c r="L1249" i="1"/>
  <c r="M1249" i="1" s="1"/>
  <c r="N1249" i="1"/>
  <c r="J1250" i="1"/>
  <c r="K1250" i="1"/>
  <c r="L1250" i="1"/>
  <c r="M1250" i="1" s="1"/>
  <c r="N1250" i="1"/>
  <c r="J1251" i="1"/>
  <c r="K1251" i="1"/>
  <c r="L1251" i="1"/>
  <c r="M1251" i="1" s="1"/>
  <c r="N1251" i="1"/>
  <c r="J1252" i="1"/>
  <c r="K1252" i="1"/>
  <c r="L1252" i="1"/>
  <c r="M1252" i="1" s="1"/>
  <c r="N1252" i="1"/>
  <c r="J1253" i="1"/>
  <c r="K1253" i="1"/>
  <c r="L1253" i="1"/>
  <c r="M1253" i="1" s="1"/>
  <c r="N1253" i="1"/>
  <c r="J1254" i="1"/>
  <c r="K1254" i="1"/>
  <c r="L1254" i="1"/>
  <c r="M1254" i="1" s="1"/>
  <c r="N1254" i="1"/>
  <c r="J1255" i="1"/>
  <c r="K1255" i="1"/>
  <c r="L1255" i="1"/>
  <c r="M1255" i="1" s="1"/>
  <c r="N1255" i="1"/>
  <c r="J1256" i="1"/>
  <c r="K1256" i="1"/>
  <c r="L1256" i="1"/>
  <c r="M1256" i="1" s="1"/>
  <c r="N1256" i="1"/>
  <c r="J1257" i="1"/>
  <c r="K1257" i="1"/>
  <c r="L1257" i="1"/>
  <c r="M1257" i="1" s="1"/>
  <c r="N1257" i="1"/>
  <c r="J1258" i="1"/>
  <c r="K1258" i="1"/>
  <c r="L1258" i="1"/>
  <c r="M1258" i="1" s="1"/>
  <c r="N1258" i="1"/>
  <c r="J1259" i="1"/>
  <c r="K1259" i="1"/>
  <c r="L1259" i="1"/>
  <c r="M1259" i="1" s="1"/>
  <c r="N1259" i="1"/>
  <c r="J1260" i="1"/>
  <c r="K1260" i="1"/>
  <c r="L1260" i="1"/>
  <c r="M1260" i="1" s="1"/>
  <c r="N1260" i="1"/>
  <c r="J1261" i="1"/>
  <c r="K1261" i="1"/>
  <c r="L1261" i="1"/>
  <c r="M1261" i="1" s="1"/>
  <c r="N1261" i="1"/>
  <c r="J1262" i="1"/>
  <c r="K1262" i="1"/>
  <c r="L1262" i="1"/>
  <c r="M1262" i="1" s="1"/>
  <c r="N1262" i="1"/>
  <c r="J1263" i="1"/>
  <c r="K1263" i="1"/>
  <c r="L1263" i="1"/>
  <c r="M1263" i="1" s="1"/>
  <c r="N1263" i="1"/>
  <c r="J1264" i="1"/>
  <c r="K1264" i="1"/>
  <c r="L1264" i="1"/>
  <c r="M1264" i="1" s="1"/>
  <c r="N1264" i="1"/>
  <c r="J1265" i="1"/>
  <c r="K1265" i="1"/>
  <c r="L1265" i="1"/>
  <c r="M1265" i="1" s="1"/>
  <c r="N1265" i="1"/>
  <c r="J1266" i="1"/>
  <c r="K1266" i="1"/>
  <c r="L1266" i="1"/>
  <c r="M1266" i="1" s="1"/>
  <c r="N1266" i="1"/>
  <c r="J1267" i="1"/>
  <c r="K1267" i="1"/>
  <c r="L1267" i="1"/>
  <c r="M1267" i="1" s="1"/>
  <c r="N1267" i="1"/>
  <c r="J1268" i="1"/>
  <c r="K1268" i="1"/>
  <c r="L1268" i="1"/>
  <c r="M1268" i="1" s="1"/>
  <c r="N1268" i="1"/>
  <c r="J1269" i="1"/>
  <c r="K1269" i="1"/>
  <c r="L1269" i="1"/>
  <c r="M1269" i="1" s="1"/>
  <c r="N1269" i="1"/>
  <c r="J1270" i="1"/>
  <c r="K1270" i="1"/>
  <c r="L1270" i="1"/>
  <c r="M1270" i="1" s="1"/>
  <c r="N1270" i="1"/>
  <c r="J1271" i="1"/>
  <c r="K1271" i="1"/>
  <c r="L1271" i="1"/>
  <c r="M1271" i="1" s="1"/>
  <c r="N1271" i="1"/>
  <c r="J1272" i="1"/>
  <c r="K1272" i="1"/>
  <c r="L1272" i="1"/>
  <c r="M1272" i="1" s="1"/>
  <c r="N1272" i="1"/>
  <c r="J1273" i="1"/>
  <c r="K1273" i="1"/>
  <c r="L1273" i="1"/>
  <c r="M1273" i="1" s="1"/>
  <c r="N1273" i="1"/>
  <c r="J1274" i="1"/>
  <c r="K1274" i="1"/>
  <c r="L1274" i="1"/>
  <c r="M1274" i="1"/>
  <c r="N1274" i="1"/>
  <c r="J1275" i="1"/>
  <c r="K1275" i="1"/>
  <c r="L1275" i="1"/>
  <c r="M1275" i="1" s="1"/>
  <c r="N1275" i="1"/>
  <c r="J1276" i="1"/>
  <c r="K1276" i="1"/>
  <c r="L1276" i="1"/>
  <c r="M1276" i="1" s="1"/>
  <c r="N1276" i="1"/>
  <c r="J1277" i="1"/>
  <c r="K1277" i="1"/>
  <c r="L1277" i="1"/>
  <c r="M1277" i="1" s="1"/>
  <c r="N1277" i="1"/>
  <c r="J1278" i="1"/>
  <c r="K1278" i="1"/>
  <c r="L1278" i="1"/>
  <c r="M1278" i="1" s="1"/>
  <c r="N1278" i="1"/>
  <c r="J1279" i="1"/>
  <c r="K1279" i="1"/>
  <c r="L1279" i="1"/>
  <c r="M1279" i="1" s="1"/>
  <c r="N1279" i="1"/>
  <c r="J1280" i="1"/>
  <c r="K1280" i="1"/>
  <c r="L1280" i="1"/>
  <c r="M1280" i="1" s="1"/>
  <c r="N1280" i="1"/>
  <c r="J1281" i="1"/>
  <c r="K1281" i="1"/>
  <c r="L1281" i="1"/>
  <c r="M1281" i="1" s="1"/>
  <c r="N1281" i="1"/>
  <c r="J1282" i="1"/>
  <c r="K1282" i="1"/>
  <c r="L1282" i="1"/>
  <c r="M1282" i="1" s="1"/>
  <c r="N1282" i="1"/>
  <c r="J1283" i="1"/>
  <c r="K1283" i="1"/>
  <c r="L1283" i="1"/>
  <c r="M1283" i="1" s="1"/>
  <c r="N1283" i="1"/>
  <c r="J1284" i="1"/>
  <c r="K1284" i="1"/>
  <c r="L1284" i="1"/>
  <c r="M1284" i="1" s="1"/>
  <c r="N1284" i="1"/>
  <c r="J1285" i="1"/>
  <c r="K1285" i="1"/>
  <c r="L1285" i="1"/>
  <c r="M1285" i="1" s="1"/>
  <c r="N1285" i="1"/>
  <c r="J1286" i="1"/>
  <c r="K1286" i="1"/>
  <c r="L1286" i="1"/>
  <c r="M1286" i="1" s="1"/>
  <c r="N1286" i="1"/>
  <c r="J1287" i="1"/>
  <c r="K1287" i="1"/>
  <c r="L1287" i="1"/>
  <c r="M1287" i="1" s="1"/>
  <c r="N1287" i="1"/>
  <c r="J1288" i="1"/>
  <c r="K1288" i="1"/>
  <c r="L1288" i="1"/>
  <c r="M1288" i="1" s="1"/>
  <c r="N1288" i="1"/>
  <c r="J1289" i="1"/>
  <c r="K1289" i="1"/>
  <c r="L1289" i="1"/>
  <c r="M1289" i="1" s="1"/>
  <c r="N1289" i="1"/>
  <c r="J1290" i="1"/>
  <c r="K1290" i="1"/>
  <c r="L1290" i="1"/>
  <c r="M1290" i="1" s="1"/>
  <c r="N1290" i="1"/>
  <c r="J1291" i="1"/>
  <c r="K1291" i="1"/>
  <c r="L1291" i="1"/>
  <c r="M1291" i="1" s="1"/>
  <c r="N1291" i="1"/>
  <c r="J1292" i="1"/>
  <c r="K1292" i="1"/>
  <c r="L1292" i="1"/>
  <c r="M1292" i="1" s="1"/>
  <c r="N1292" i="1"/>
  <c r="J1293" i="1"/>
  <c r="K1293" i="1"/>
  <c r="L1293" i="1"/>
  <c r="M1293" i="1" s="1"/>
  <c r="N1293" i="1"/>
  <c r="J1294" i="1"/>
  <c r="K1294" i="1"/>
  <c r="L1294" i="1"/>
  <c r="M1294" i="1" s="1"/>
  <c r="N1294" i="1"/>
  <c r="J1295" i="1"/>
  <c r="K1295" i="1"/>
  <c r="L1295" i="1"/>
  <c r="M1295" i="1" s="1"/>
  <c r="N1295" i="1"/>
  <c r="J1296" i="1"/>
  <c r="K1296" i="1"/>
  <c r="L1296" i="1"/>
  <c r="M1296" i="1" s="1"/>
  <c r="N1296" i="1"/>
  <c r="J1297" i="1"/>
  <c r="K1297" i="1"/>
  <c r="L1297" i="1"/>
  <c r="M1297" i="1" s="1"/>
  <c r="N1297" i="1"/>
  <c r="J1298" i="1"/>
  <c r="K1298" i="1"/>
  <c r="L1298" i="1"/>
  <c r="M1298" i="1" s="1"/>
  <c r="N1298" i="1"/>
  <c r="J1299" i="1"/>
  <c r="K1299" i="1"/>
  <c r="L1299" i="1"/>
  <c r="M1299" i="1" s="1"/>
  <c r="N1299" i="1"/>
  <c r="J1300" i="1"/>
  <c r="K1300" i="1"/>
  <c r="L1300" i="1"/>
  <c r="M1300" i="1" s="1"/>
  <c r="N1300" i="1"/>
  <c r="J1301" i="1"/>
  <c r="K1301" i="1"/>
  <c r="L1301" i="1"/>
  <c r="M1301" i="1" s="1"/>
  <c r="N1301" i="1"/>
  <c r="J1302" i="1"/>
  <c r="K1302" i="1"/>
  <c r="L1302" i="1"/>
  <c r="M1302" i="1" s="1"/>
  <c r="N1302" i="1"/>
  <c r="J1303" i="1"/>
  <c r="K1303" i="1"/>
  <c r="L1303" i="1"/>
  <c r="M1303" i="1" s="1"/>
  <c r="N1303" i="1"/>
  <c r="J1304" i="1"/>
  <c r="K1304" i="1"/>
  <c r="L1304" i="1"/>
  <c r="M1304" i="1" s="1"/>
  <c r="N1304" i="1"/>
  <c r="J1305" i="1"/>
  <c r="K1305" i="1"/>
  <c r="L1305" i="1"/>
  <c r="M1305" i="1" s="1"/>
  <c r="N1305" i="1"/>
  <c r="J1306" i="1"/>
  <c r="K1306" i="1"/>
  <c r="L1306" i="1"/>
  <c r="M1306" i="1" s="1"/>
  <c r="N1306" i="1"/>
  <c r="J1307" i="1"/>
  <c r="K1307" i="1"/>
  <c r="L1307" i="1"/>
  <c r="M1307" i="1" s="1"/>
  <c r="N1307" i="1"/>
  <c r="J1308" i="1"/>
  <c r="K1308" i="1"/>
  <c r="L1308" i="1"/>
  <c r="M1308" i="1" s="1"/>
  <c r="N1308" i="1"/>
  <c r="J1309" i="1"/>
  <c r="K1309" i="1"/>
  <c r="L1309" i="1"/>
  <c r="M1309" i="1" s="1"/>
  <c r="N1309" i="1"/>
  <c r="J1310" i="1"/>
  <c r="K1310" i="1"/>
  <c r="L1310" i="1"/>
  <c r="M1310" i="1" s="1"/>
  <c r="N1310" i="1"/>
  <c r="J1311" i="1"/>
  <c r="K1311" i="1"/>
  <c r="L1311" i="1"/>
  <c r="M1311" i="1" s="1"/>
  <c r="N1311" i="1"/>
  <c r="J1312" i="1"/>
  <c r="K1312" i="1"/>
  <c r="L1312" i="1"/>
  <c r="M1312" i="1" s="1"/>
  <c r="N1312" i="1"/>
  <c r="J1313" i="1"/>
  <c r="K1313" i="1"/>
  <c r="L1313" i="1"/>
  <c r="M1313" i="1" s="1"/>
  <c r="N1313" i="1"/>
  <c r="J1314" i="1"/>
  <c r="K1314" i="1"/>
  <c r="L1314" i="1"/>
  <c r="M1314" i="1" s="1"/>
  <c r="N1314" i="1"/>
  <c r="J1315" i="1"/>
  <c r="K1315" i="1"/>
  <c r="L1315" i="1"/>
  <c r="M1315" i="1" s="1"/>
  <c r="N1315" i="1"/>
  <c r="J1316" i="1"/>
  <c r="K1316" i="1"/>
  <c r="L1316" i="1"/>
  <c r="M1316" i="1" s="1"/>
  <c r="N1316" i="1"/>
  <c r="J1317" i="1"/>
  <c r="K1317" i="1"/>
  <c r="L1317" i="1"/>
  <c r="M1317" i="1" s="1"/>
  <c r="N1317" i="1"/>
  <c r="J1318" i="1"/>
  <c r="K1318" i="1"/>
  <c r="L1318" i="1"/>
  <c r="M1318" i="1" s="1"/>
  <c r="N1318" i="1"/>
  <c r="J1319" i="1"/>
  <c r="K1319" i="1"/>
  <c r="L1319" i="1"/>
  <c r="M1319" i="1" s="1"/>
  <c r="N1319" i="1"/>
  <c r="J1320" i="1"/>
  <c r="K1320" i="1"/>
  <c r="L1320" i="1"/>
  <c r="M1320" i="1" s="1"/>
  <c r="N1320" i="1"/>
  <c r="J1321" i="1"/>
  <c r="K1321" i="1"/>
  <c r="L1321" i="1"/>
  <c r="M1321" i="1" s="1"/>
  <c r="N1321" i="1"/>
  <c r="J1322" i="1"/>
  <c r="K1322" i="1"/>
  <c r="L1322" i="1"/>
  <c r="M1322" i="1" s="1"/>
  <c r="N1322" i="1"/>
  <c r="J1323" i="1"/>
  <c r="K1323" i="1"/>
  <c r="L1323" i="1"/>
  <c r="M1323" i="1" s="1"/>
  <c r="N1323" i="1"/>
  <c r="J1324" i="1"/>
  <c r="K1324" i="1"/>
  <c r="L1324" i="1"/>
  <c r="M1324" i="1" s="1"/>
  <c r="N1324" i="1"/>
  <c r="J1325" i="1"/>
  <c r="K1325" i="1"/>
  <c r="L1325" i="1"/>
  <c r="M1325" i="1" s="1"/>
  <c r="N1325" i="1"/>
  <c r="J1326" i="1"/>
  <c r="K1326" i="1"/>
  <c r="L1326" i="1"/>
  <c r="M1326" i="1" s="1"/>
  <c r="N1326" i="1"/>
  <c r="J1327" i="1"/>
  <c r="K1327" i="1"/>
  <c r="L1327" i="1"/>
  <c r="M1327" i="1" s="1"/>
  <c r="N1327" i="1"/>
  <c r="J1328" i="1"/>
  <c r="K1328" i="1"/>
  <c r="L1328" i="1"/>
  <c r="M1328" i="1" s="1"/>
  <c r="N1328" i="1"/>
  <c r="J1329" i="1"/>
  <c r="K1329" i="1"/>
  <c r="L1329" i="1"/>
  <c r="M1329" i="1" s="1"/>
  <c r="N1329" i="1"/>
  <c r="J1330" i="1"/>
  <c r="K1330" i="1"/>
  <c r="L1330" i="1"/>
  <c r="M1330" i="1" s="1"/>
  <c r="N1330" i="1"/>
  <c r="J1331" i="1"/>
  <c r="K1331" i="1"/>
  <c r="L1331" i="1"/>
  <c r="M1331" i="1" s="1"/>
  <c r="N1331" i="1"/>
  <c r="J1332" i="1"/>
  <c r="K1332" i="1"/>
  <c r="L1332" i="1"/>
  <c r="M1332" i="1" s="1"/>
  <c r="N1332" i="1"/>
  <c r="J1333" i="1"/>
  <c r="K1333" i="1"/>
  <c r="L1333" i="1"/>
  <c r="M1333" i="1" s="1"/>
  <c r="N1333" i="1"/>
  <c r="J1334" i="1"/>
  <c r="K1334" i="1"/>
  <c r="L1334" i="1"/>
  <c r="M1334" i="1" s="1"/>
  <c r="N1334" i="1"/>
  <c r="J1335" i="1"/>
  <c r="K1335" i="1"/>
  <c r="L1335" i="1"/>
  <c r="M1335" i="1" s="1"/>
  <c r="N1335" i="1"/>
  <c r="J1336" i="1"/>
  <c r="K1336" i="1"/>
  <c r="L1336" i="1"/>
  <c r="M1336" i="1" s="1"/>
  <c r="N1336" i="1"/>
  <c r="J1337" i="1"/>
  <c r="K1337" i="1"/>
  <c r="L1337" i="1"/>
  <c r="M1337" i="1" s="1"/>
  <c r="N1337" i="1"/>
  <c r="J1338" i="1"/>
  <c r="K1338" i="1"/>
  <c r="L1338" i="1"/>
  <c r="M1338" i="1" s="1"/>
  <c r="N1338" i="1"/>
  <c r="J1339" i="1"/>
  <c r="K1339" i="1"/>
  <c r="L1339" i="1"/>
  <c r="M1339" i="1" s="1"/>
  <c r="N1339" i="1"/>
  <c r="J1340" i="1"/>
  <c r="K1340" i="1"/>
  <c r="L1340" i="1"/>
  <c r="M1340" i="1" s="1"/>
  <c r="N1340" i="1"/>
  <c r="J1341" i="1"/>
  <c r="K1341" i="1"/>
  <c r="L1341" i="1"/>
  <c r="M1341" i="1" s="1"/>
  <c r="N1341" i="1"/>
  <c r="J1342" i="1"/>
  <c r="K1342" i="1"/>
  <c r="L1342" i="1"/>
  <c r="M1342" i="1" s="1"/>
  <c r="N1342" i="1"/>
  <c r="J1343" i="1"/>
  <c r="K1343" i="1"/>
  <c r="L1343" i="1"/>
  <c r="M1343" i="1" s="1"/>
  <c r="N1343" i="1"/>
  <c r="J1344" i="1"/>
  <c r="K1344" i="1"/>
  <c r="L1344" i="1"/>
  <c r="M1344" i="1" s="1"/>
  <c r="N1344" i="1"/>
  <c r="J1345" i="1"/>
  <c r="K1345" i="1"/>
  <c r="L1345" i="1"/>
  <c r="M1345" i="1" s="1"/>
  <c r="N1345" i="1"/>
  <c r="J1346" i="1"/>
  <c r="K1346" i="1"/>
  <c r="L1346" i="1"/>
  <c r="M1346" i="1" s="1"/>
  <c r="N1346" i="1"/>
  <c r="J1347" i="1"/>
  <c r="K1347" i="1"/>
  <c r="L1347" i="1"/>
  <c r="M1347" i="1" s="1"/>
  <c r="N1347" i="1"/>
  <c r="J1348" i="1"/>
  <c r="K1348" i="1"/>
  <c r="L1348" i="1"/>
  <c r="M1348" i="1" s="1"/>
  <c r="N1348" i="1"/>
  <c r="J1349" i="1"/>
  <c r="K1349" i="1"/>
  <c r="L1349" i="1"/>
  <c r="M1349" i="1" s="1"/>
  <c r="N1349" i="1"/>
  <c r="J1350" i="1"/>
  <c r="K1350" i="1"/>
  <c r="L1350" i="1"/>
  <c r="M1350" i="1" s="1"/>
  <c r="N1350" i="1"/>
  <c r="J1351" i="1"/>
  <c r="K1351" i="1"/>
  <c r="L1351" i="1"/>
  <c r="M1351" i="1" s="1"/>
  <c r="N1351" i="1"/>
  <c r="J1352" i="1"/>
  <c r="K1352" i="1"/>
  <c r="L1352" i="1"/>
  <c r="M1352" i="1" s="1"/>
  <c r="N1352" i="1"/>
  <c r="J1353" i="1"/>
  <c r="K1353" i="1"/>
  <c r="L1353" i="1"/>
  <c r="M1353" i="1" s="1"/>
  <c r="N1353" i="1"/>
  <c r="J1354" i="1"/>
  <c r="K1354" i="1"/>
  <c r="L1354" i="1"/>
  <c r="M1354" i="1" s="1"/>
  <c r="N1354" i="1"/>
  <c r="J1355" i="1"/>
  <c r="K1355" i="1"/>
  <c r="L1355" i="1"/>
  <c r="M1355" i="1" s="1"/>
  <c r="N1355" i="1"/>
  <c r="J1356" i="1"/>
  <c r="K1356" i="1"/>
  <c r="L1356" i="1"/>
  <c r="M1356" i="1" s="1"/>
  <c r="N1356" i="1"/>
  <c r="J1357" i="1"/>
  <c r="K1357" i="1"/>
  <c r="L1357" i="1"/>
  <c r="M1357" i="1" s="1"/>
  <c r="N1357" i="1"/>
  <c r="J1358" i="1"/>
  <c r="K1358" i="1"/>
  <c r="L1358" i="1"/>
  <c r="M1358" i="1" s="1"/>
  <c r="N1358" i="1"/>
  <c r="J1359" i="1"/>
  <c r="K1359" i="1"/>
  <c r="L1359" i="1"/>
  <c r="M1359" i="1" s="1"/>
  <c r="N1359" i="1"/>
  <c r="J1360" i="1"/>
  <c r="K1360" i="1"/>
  <c r="L1360" i="1"/>
  <c r="M1360" i="1" s="1"/>
  <c r="N1360" i="1"/>
  <c r="J1361" i="1"/>
  <c r="K1361" i="1"/>
  <c r="L1361" i="1"/>
  <c r="M1361" i="1" s="1"/>
  <c r="N1361" i="1"/>
  <c r="J1362" i="1"/>
  <c r="K1362" i="1"/>
  <c r="L1362" i="1"/>
  <c r="M1362" i="1" s="1"/>
  <c r="N1362" i="1"/>
  <c r="J1363" i="1"/>
  <c r="K1363" i="1"/>
  <c r="L1363" i="1"/>
  <c r="M1363" i="1" s="1"/>
  <c r="N1363" i="1"/>
  <c r="J1364" i="1"/>
  <c r="K1364" i="1"/>
  <c r="L1364" i="1"/>
  <c r="M1364" i="1" s="1"/>
  <c r="N1364" i="1"/>
  <c r="J1365" i="1"/>
  <c r="K1365" i="1"/>
  <c r="L1365" i="1"/>
  <c r="M1365" i="1" s="1"/>
  <c r="N1365" i="1"/>
  <c r="J1366" i="1"/>
  <c r="K1366" i="1"/>
  <c r="L1366" i="1"/>
  <c r="M1366" i="1" s="1"/>
  <c r="N1366" i="1"/>
  <c r="J1367" i="1"/>
  <c r="K1367" i="1"/>
  <c r="L1367" i="1"/>
  <c r="M1367" i="1" s="1"/>
  <c r="N1367" i="1"/>
  <c r="J1368" i="1"/>
  <c r="K1368" i="1"/>
  <c r="L1368" i="1"/>
  <c r="M1368" i="1" s="1"/>
  <c r="N1368" i="1"/>
  <c r="J1369" i="1"/>
  <c r="K1369" i="1"/>
  <c r="L1369" i="1"/>
  <c r="M1369" i="1" s="1"/>
  <c r="N1369" i="1"/>
  <c r="J1370" i="1"/>
  <c r="K1370" i="1"/>
  <c r="L1370" i="1"/>
  <c r="M1370" i="1" s="1"/>
  <c r="N1370" i="1"/>
  <c r="J1371" i="1"/>
  <c r="K1371" i="1"/>
  <c r="L1371" i="1"/>
  <c r="M1371" i="1" s="1"/>
  <c r="N1371" i="1"/>
  <c r="J1372" i="1"/>
  <c r="K1372" i="1"/>
  <c r="L1372" i="1"/>
  <c r="M1372" i="1" s="1"/>
  <c r="N1372" i="1"/>
  <c r="J1373" i="1"/>
  <c r="K1373" i="1"/>
  <c r="L1373" i="1"/>
  <c r="M1373" i="1" s="1"/>
  <c r="N1373" i="1"/>
  <c r="J1374" i="1"/>
  <c r="K1374" i="1"/>
  <c r="L1374" i="1"/>
  <c r="M1374" i="1" s="1"/>
  <c r="N1374" i="1"/>
  <c r="J1375" i="1"/>
  <c r="K1375" i="1"/>
  <c r="L1375" i="1"/>
  <c r="M1375" i="1" s="1"/>
  <c r="N1375" i="1"/>
  <c r="J1376" i="1"/>
  <c r="K1376" i="1"/>
  <c r="L1376" i="1"/>
  <c r="M1376" i="1" s="1"/>
  <c r="N1376" i="1"/>
  <c r="J1377" i="1"/>
  <c r="K1377" i="1"/>
  <c r="L1377" i="1"/>
  <c r="M1377" i="1" s="1"/>
  <c r="N1377" i="1"/>
  <c r="J1378" i="1"/>
  <c r="K1378" i="1"/>
  <c r="L1378" i="1"/>
  <c r="M1378" i="1" s="1"/>
  <c r="N1378" i="1"/>
  <c r="J1379" i="1"/>
  <c r="K1379" i="1"/>
  <c r="L1379" i="1"/>
  <c r="M1379" i="1" s="1"/>
  <c r="N1379" i="1"/>
  <c r="J1380" i="1"/>
  <c r="K1380" i="1"/>
  <c r="L1380" i="1"/>
  <c r="M1380" i="1" s="1"/>
  <c r="N1380" i="1"/>
  <c r="J1381" i="1"/>
  <c r="K1381" i="1"/>
  <c r="L1381" i="1"/>
  <c r="M1381" i="1" s="1"/>
  <c r="N1381" i="1"/>
  <c r="J1382" i="1"/>
  <c r="K1382" i="1"/>
  <c r="L1382" i="1"/>
  <c r="M1382" i="1" s="1"/>
  <c r="N1382" i="1"/>
  <c r="J1383" i="1"/>
  <c r="K1383" i="1"/>
  <c r="L1383" i="1"/>
  <c r="M1383" i="1" s="1"/>
  <c r="N1383" i="1"/>
  <c r="J1384" i="1"/>
  <c r="K1384" i="1"/>
  <c r="L1384" i="1"/>
  <c r="M1384" i="1" s="1"/>
  <c r="N1384" i="1"/>
  <c r="J1385" i="1"/>
  <c r="K1385" i="1"/>
  <c r="L1385" i="1"/>
  <c r="M1385" i="1" s="1"/>
  <c r="N1385" i="1"/>
  <c r="J1386" i="1"/>
  <c r="K1386" i="1"/>
  <c r="L1386" i="1"/>
  <c r="M1386" i="1" s="1"/>
  <c r="N1386" i="1"/>
  <c r="J1387" i="1"/>
  <c r="K1387" i="1"/>
  <c r="L1387" i="1"/>
  <c r="M1387" i="1" s="1"/>
  <c r="N1387" i="1"/>
  <c r="J1388" i="1"/>
  <c r="K1388" i="1"/>
  <c r="L1388" i="1"/>
  <c r="M1388" i="1" s="1"/>
  <c r="N1388" i="1"/>
  <c r="J1389" i="1"/>
  <c r="K1389" i="1"/>
  <c r="L1389" i="1"/>
  <c r="M1389" i="1" s="1"/>
  <c r="N1389" i="1"/>
  <c r="J1390" i="1"/>
  <c r="K1390" i="1"/>
  <c r="L1390" i="1"/>
  <c r="M1390" i="1" s="1"/>
  <c r="N1390" i="1"/>
  <c r="J1391" i="1"/>
  <c r="K1391" i="1"/>
  <c r="L1391" i="1"/>
  <c r="M1391" i="1" s="1"/>
  <c r="N1391" i="1"/>
  <c r="J1392" i="1"/>
  <c r="K1392" i="1"/>
  <c r="L1392" i="1"/>
  <c r="M1392" i="1" s="1"/>
  <c r="N1392" i="1"/>
  <c r="J1393" i="1"/>
  <c r="K1393" i="1"/>
  <c r="L1393" i="1"/>
  <c r="M1393" i="1" s="1"/>
  <c r="N1393" i="1"/>
  <c r="J1394" i="1"/>
  <c r="K1394" i="1"/>
  <c r="L1394" i="1"/>
  <c r="M1394" i="1" s="1"/>
  <c r="N1394" i="1"/>
  <c r="J1395" i="1"/>
  <c r="K1395" i="1"/>
  <c r="L1395" i="1"/>
  <c r="M1395" i="1" s="1"/>
  <c r="N1395" i="1"/>
  <c r="J1396" i="1"/>
  <c r="K1396" i="1"/>
  <c r="L1396" i="1"/>
  <c r="M1396" i="1" s="1"/>
  <c r="N1396" i="1"/>
  <c r="J1397" i="1"/>
  <c r="K1397" i="1"/>
  <c r="L1397" i="1"/>
  <c r="M1397" i="1" s="1"/>
  <c r="N1397" i="1"/>
  <c r="J1398" i="1"/>
  <c r="K1398" i="1"/>
  <c r="L1398" i="1"/>
  <c r="M1398" i="1" s="1"/>
  <c r="N1398" i="1"/>
  <c r="J1399" i="1"/>
  <c r="K1399" i="1"/>
  <c r="L1399" i="1"/>
  <c r="M1399" i="1" s="1"/>
  <c r="N1399" i="1"/>
  <c r="J1400" i="1"/>
  <c r="K1400" i="1"/>
  <c r="L1400" i="1"/>
  <c r="M1400" i="1" s="1"/>
  <c r="N1400" i="1"/>
  <c r="J1401" i="1"/>
  <c r="K1401" i="1"/>
  <c r="L1401" i="1"/>
  <c r="M1401" i="1" s="1"/>
  <c r="N1401" i="1"/>
  <c r="J1402" i="1"/>
  <c r="K1402" i="1"/>
  <c r="L1402" i="1"/>
  <c r="M1402" i="1" s="1"/>
  <c r="N1402" i="1"/>
  <c r="J1403" i="1"/>
  <c r="K1403" i="1"/>
  <c r="L1403" i="1"/>
  <c r="M1403" i="1" s="1"/>
  <c r="N1403" i="1"/>
  <c r="J1404" i="1"/>
  <c r="K1404" i="1"/>
  <c r="L1404" i="1"/>
  <c r="M1404" i="1" s="1"/>
  <c r="N1404" i="1"/>
  <c r="J1405" i="1"/>
  <c r="K1405" i="1"/>
  <c r="L1405" i="1"/>
  <c r="M1405" i="1" s="1"/>
  <c r="N1405" i="1"/>
  <c r="J1406" i="1"/>
  <c r="K1406" i="1"/>
  <c r="L1406" i="1"/>
  <c r="M1406" i="1" s="1"/>
  <c r="N1406" i="1"/>
  <c r="J1407" i="1"/>
  <c r="K1407" i="1"/>
  <c r="L1407" i="1"/>
  <c r="M1407" i="1" s="1"/>
  <c r="N1407" i="1"/>
  <c r="J1408" i="1"/>
  <c r="K1408" i="1"/>
  <c r="L1408" i="1"/>
  <c r="M1408" i="1" s="1"/>
  <c r="N1408" i="1"/>
  <c r="J1409" i="1"/>
  <c r="K1409" i="1"/>
  <c r="L1409" i="1"/>
  <c r="M1409" i="1" s="1"/>
  <c r="N1409" i="1"/>
  <c r="J1410" i="1"/>
  <c r="K1410" i="1"/>
  <c r="L1410" i="1"/>
  <c r="M1410" i="1" s="1"/>
  <c r="N1410" i="1"/>
  <c r="J1411" i="1"/>
  <c r="K1411" i="1"/>
  <c r="L1411" i="1"/>
  <c r="M1411" i="1" s="1"/>
  <c r="N1411" i="1"/>
  <c r="J1412" i="1"/>
  <c r="K1412" i="1"/>
  <c r="L1412" i="1"/>
  <c r="M1412" i="1" s="1"/>
  <c r="N1412" i="1"/>
  <c r="J1413" i="1"/>
  <c r="K1413" i="1"/>
  <c r="L1413" i="1"/>
  <c r="M1413" i="1" s="1"/>
  <c r="N1413" i="1"/>
  <c r="J1414" i="1"/>
  <c r="K1414" i="1"/>
  <c r="L1414" i="1"/>
  <c r="M1414" i="1" s="1"/>
  <c r="N1414" i="1"/>
  <c r="J1415" i="1"/>
  <c r="K1415" i="1"/>
  <c r="L1415" i="1"/>
  <c r="M1415" i="1" s="1"/>
  <c r="N1415" i="1"/>
  <c r="J1416" i="1"/>
  <c r="K1416" i="1"/>
  <c r="L1416" i="1"/>
  <c r="M1416" i="1" s="1"/>
  <c r="N1416" i="1"/>
  <c r="J1417" i="1"/>
  <c r="K1417" i="1"/>
  <c r="L1417" i="1"/>
  <c r="M1417" i="1" s="1"/>
  <c r="N1417" i="1"/>
  <c r="J1418" i="1"/>
  <c r="K1418" i="1"/>
  <c r="L1418" i="1"/>
  <c r="M1418" i="1" s="1"/>
  <c r="N1418" i="1"/>
  <c r="J1419" i="1"/>
  <c r="K1419" i="1"/>
  <c r="L1419" i="1"/>
  <c r="M1419" i="1" s="1"/>
  <c r="N1419" i="1"/>
  <c r="J1420" i="1"/>
  <c r="K1420" i="1"/>
  <c r="L1420" i="1"/>
  <c r="M1420" i="1" s="1"/>
  <c r="N1420" i="1"/>
  <c r="J1421" i="1"/>
  <c r="K1421" i="1"/>
  <c r="L1421" i="1"/>
  <c r="M1421" i="1" s="1"/>
  <c r="N1421" i="1"/>
  <c r="J1422" i="1"/>
  <c r="K1422" i="1"/>
  <c r="L1422" i="1"/>
  <c r="M1422" i="1" s="1"/>
  <c r="N1422" i="1"/>
  <c r="J1423" i="1"/>
  <c r="K1423" i="1"/>
  <c r="L1423" i="1"/>
  <c r="M1423" i="1" s="1"/>
  <c r="N1423" i="1"/>
  <c r="J1424" i="1"/>
  <c r="K1424" i="1"/>
  <c r="L1424" i="1"/>
  <c r="M1424" i="1" s="1"/>
  <c r="N1424" i="1"/>
  <c r="J1425" i="1"/>
  <c r="K1425" i="1"/>
  <c r="L1425" i="1"/>
  <c r="M1425" i="1" s="1"/>
  <c r="N1425" i="1"/>
  <c r="J1426" i="1"/>
  <c r="K1426" i="1"/>
  <c r="L1426" i="1"/>
  <c r="M1426" i="1" s="1"/>
  <c r="N1426" i="1"/>
  <c r="J1427" i="1"/>
  <c r="K1427" i="1"/>
  <c r="L1427" i="1"/>
  <c r="M1427" i="1" s="1"/>
  <c r="N1427" i="1"/>
  <c r="J1428" i="1"/>
  <c r="K1428" i="1"/>
  <c r="L1428" i="1"/>
  <c r="M1428" i="1" s="1"/>
  <c r="N1428" i="1"/>
  <c r="J1429" i="1"/>
  <c r="K1429" i="1"/>
  <c r="L1429" i="1"/>
  <c r="M1429" i="1" s="1"/>
  <c r="N1429" i="1"/>
  <c r="J1430" i="1"/>
  <c r="K1430" i="1"/>
  <c r="L1430" i="1"/>
  <c r="M1430" i="1" s="1"/>
  <c r="N1430" i="1"/>
  <c r="J1431" i="1"/>
  <c r="K1431" i="1"/>
  <c r="L1431" i="1"/>
  <c r="M1431" i="1" s="1"/>
  <c r="N1431" i="1"/>
  <c r="J1432" i="1"/>
  <c r="K1432" i="1"/>
  <c r="L1432" i="1"/>
  <c r="M1432" i="1" s="1"/>
  <c r="N1432" i="1"/>
  <c r="J1433" i="1"/>
  <c r="K1433" i="1"/>
  <c r="L1433" i="1"/>
  <c r="M1433" i="1" s="1"/>
  <c r="N1433" i="1"/>
  <c r="J1434" i="1"/>
  <c r="K1434" i="1"/>
  <c r="L1434" i="1"/>
  <c r="M1434" i="1" s="1"/>
  <c r="N1434" i="1"/>
  <c r="J1435" i="1"/>
  <c r="K1435" i="1"/>
  <c r="L1435" i="1"/>
  <c r="M1435" i="1" s="1"/>
  <c r="N1435" i="1"/>
  <c r="J1436" i="1"/>
  <c r="K1436" i="1"/>
  <c r="L1436" i="1"/>
  <c r="M1436" i="1" s="1"/>
  <c r="N1436" i="1"/>
  <c r="J1437" i="1"/>
  <c r="K1437" i="1"/>
  <c r="L1437" i="1"/>
  <c r="M1437" i="1" s="1"/>
  <c r="N1437" i="1"/>
  <c r="J1438" i="1"/>
  <c r="K1438" i="1"/>
  <c r="L1438" i="1"/>
  <c r="M1438" i="1" s="1"/>
  <c r="N1438" i="1"/>
  <c r="J1439" i="1"/>
  <c r="K1439" i="1"/>
  <c r="L1439" i="1"/>
  <c r="M1439" i="1" s="1"/>
  <c r="N1439" i="1"/>
  <c r="J1440" i="1"/>
  <c r="K1440" i="1"/>
  <c r="L1440" i="1"/>
  <c r="M1440" i="1" s="1"/>
  <c r="N1440" i="1"/>
  <c r="J1441" i="1"/>
  <c r="K1441" i="1"/>
  <c r="L1441" i="1"/>
  <c r="M1441" i="1" s="1"/>
  <c r="N1441" i="1"/>
  <c r="J1442" i="1"/>
  <c r="K1442" i="1"/>
  <c r="L1442" i="1"/>
  <c r="M1442" i="1" s="1"/>
  <c r="N1442" i="1"/>
  <c r="J1443" i="1"/>
  <c r="K1443" i="1"/>
  <c r="L1443" i="1"/>
  <c r="M1443" i="1" s="1"/>
  <c r="N1443" i="1"/>
  <c r="J1444" i="1"/>
  <c r="K1444" i="1"/>
  <c r="L1444" i="1"/>
  <c r="M1444" i="1" s="1"/>
  <c r="N1444" i="1"/>
  <c r="J1445" i="1"/>
  <c r="K1445" i="1"/>
  <c r="L1445" i="1"/>
  <c r="M1445" i="1" s="1"/>
  <c r="N1445" i="1"/>
  <c r="J1446" i="1"/>
  <c r="K1446" i="1"/>
  <c r="L1446" i="1"/>
  <c r="M1446" i="1" s="1"/>
  <c r="N1446" i="1"/>
  <c r="J1447" i="1"/>
  <c r="K1447" i="1"/>
  <c r="L1447" i="1"/>
  <c r="M1447" i="1" s="1"/>
  <c r="N1447" i="1"/>
  <c r="J1448" i="1"/>
  <c r="K1448" i="1"/>
  <c r="L1448" i="1"/>
  <c r="M1448" i="1" s="1"/>
  <c r="N1448" i="1"/>
  <c r="J1449" i="1"/>
  <c r="K1449" i="1"/>
  <c r="L1449" i="1"/>
  <c r="M1449" i="1" s="1"/>
  <c r="N1449" i="1"/>
  <c r="J1450" i="1"/>
  <c r="K1450" i="1"/>
  <c r="L1450" i="1"/>
  <c r="M1450" i="1" s="1"/>
  <c r="N1450" i="1"/>
  <c r="J1451" i="1"/>
  <c r="K1451" i="1"/>
  <c r="L1451" i="1"/>
  <c r="M1451" i="1" s="1"/>
  <c r="N1451" i="1"/>
  <c r="J1452" i="1"/>
  <c r="K1452" i="1"/>
  <c r="L1452" i="1"/>
  <c r="M1452" i="1" s="1"/>
  <c r="N1452" i="1"/>
  <c r="J1453" i="1"/>
  <c r="K1453" i="1"/>
  <c r="L1453" i="1"/>
  <c r="M1453" i="1" s="1"/>
  <c r="N1453" i="1"/>
  <c r="J1454" i="1"/>
  <c r="K1454" i="1"/>
  <c r="L1454" i="1"/>
  <c r="M1454" i="1" s="1"/>
  <c r="N1454" i="1"/>
  <c r="J1455" i="1"/>
  <c r="K1455" i="1"/>
  <c r="L1455" i="1"/>
  <c r="M1455" i="1" s="1"/>
  <c r="N1455" i="1"/>
  <c r="J1456" i="1"/>
  <c r="K1456" i="1"/>
  <c r="L1456" i="1"/>
  <c r="M1456" i="1" s="1"/>
  <c r="N1456" i="1"/>
  <c r="J1457" i="1"/>
  <c r="K1457" i="1"/>
  <c r="L1457" i="1"/>
  <c r="M1457" i="1" s="1"/>
  <c r="N1457" i="1"/>
  <c r="J1458" i="1"/>
  <c r="K1458" i="1"/>
  <c r="L1458" i="1"/>
  <c r="M1458" i="1" s="1"/>
  <c r="N1458" i="1"/>
  <c r="J1459" i="1"/>
  <c r="K1459" i="1"/>
  <c r="L1459" i="1"/>
  <c r="M1459" i="1" s="1"/>
  <c r="N1459" i="1"/>
  <c r="J1460" i="1"/>
  <c r="K1460" i="1"/>
  <c r="L1460" i="1"/>
  <c r="M1460" i="1" s="1"/>
  <c r="N1460" i="1"/>
  <c r="J1461" i="1"/>
  <c r="K1461" i="1"/>
  <c r="L1461" i="1"/>
  <c r="M1461" i="1" s="1"/>
  <c r="N1461" i="1"/>
  <c r="J1462" i="1"/>
  <c r="K1462" i="1"/>
  <c r="L1462" i="1"/>
  <c r="M1462" i="1" s="1"/>
  <c r="N1462" i="1"/>
  <c r="J1463" i="1"/>
  <c r="K1463" i="1"/>
  <c r="L1463" i="1"/>
  <c r="M1463" i="1" s="1"/>
  <c r="N1463" i="1"/>
  <c r="J1464" i="1"/>
  <c r="K1464" i="1"/>
  <c r="L1464" i="1"/>
  <c r="M1464" i="1" s="1"/>
  <c r="N1464" i="1"/>
  <c r="J1465" i="1"/>
  <c r="K1465" i="1"/>
  <c r="L1465" i="1"/>
  <c r="M1465" i="1" s="1"/>
  <c r="N1465" i="1"/>
  <c r="J1466" i="1"/>
  <c r="K1466" i="1"/>
  <c r="L1466" i="1"/>
  <c r="M1466" i="1" s="1"/>
  <c r="N1466" i="1"/>
  <c r="J1467" i="1"/>
  <c r="K1467" i="1"/>
  <c r="L1467" i="1"/>
  <c r="M1467" i="1" s="1"/>
  <c r="N1467" i="1"/>
  <c r="J1468" i="1"/>
  <c r="K1468" i="1"/>
  <c r="L1468" i="1"/>
  <c r="M1468" i="1" s="1"/>
  <c r="N1468" i="1"/>
  <c r="J1469" i="1"/>
  <c r="K1469" i="1"/>
  <c r="L1469" i="1"/>
  <c r="M1469" i="1" s="1"/>
  <c r="N1469" i="1"/>
  <c r="J1470" i="1"/>
  <c r="K1470" i="1"/>
  <c r="L1470" i="1"/>
  <c r="M1470" i="1" s="1"/>
  <c r="N1470" i="1"/>
  <c r="J1471" i="1"/>
  <c r="K1471" i="1"/>
  <c r="L1471" i="1"/>
  <c r="M1471" i="1" s="1"/>
  <c r="N1471" i="1"/>
  <c r="J1472" i="1"/>
  <c r="K1472" i="1"/>
  <c r="L1472" i="1"/>
  <c r="M1472" i="1" s="1"/>
  <c r="N1472" i="1"/>
  <c r="J1473" i="1"/>
  <c r="K1473" i="1"/>
  <c r="L1473" i="1"/>
  <c r="M1473" i="1" s="1"/>
  <c r="N1473" i="1"/>
  <c r="J1474" i="1"/>
  <c r="K1474" i="1"/>
  <c r="L1474" i="1"/>
  <c r="M1474" i="1" s="1"/>
  <c r="N1474" i="1"/>
  <c r="J1475" i="1"/>
  <c r="K1475" i="1"/>
  <c r="L1475" i="1"/>
  <c r="M1475" i="1" s="1"/>
  <c r="N1475" i="1"/>
  <c r="J1476" i="1"/>
  <c r="K1476" i="1"/>
  <c r="L1476" i="1"/>
  <c r="M1476" i="1" s="1"/>
  <c r="N1476" i="1"/>
  <c r="J1477" i="1"/>
  <c r="K1477" i="1"/>
  <c r="L1477" i="1"/>
  <c r="M1477" i="1" s="1"/>
  <c r="N1477" i="1"/>
  <c r="J1478" i="1"/>
  <c r="K1478" i="1"/>
  <c r="L1478" i="1"/>
  <c r="M1478" i="1" s="1"/>
  <c r="N1478" i="1"/>
  <c r="J1479" i="1"/>
  <c r="K1479" i="1"/>
  <c r="L1479" i="1"/>
  <c r="M1479" i="1" s="1"/>
  <c r="N1479" i="1"/>
  <c r="J1480" i="1"/>
  <c r="K1480" i="1"/>
  <c r="L1480" i="1"/>
  <c r="M1480" i="1" s="1"/>
  <c r="N1480" i="1"/>
  <c r="J1481" i="1"/>
  <c r="K1481" i="1"/>
  <c r="L1481" i="1"/>
  <c r="M1481" i="1" s="1"/>
  <c r="N1481" i="1"/>
  <c r="J1482" i="1"/>
  <c r="K1482" i="1"/>
  <c r="L1482" i="1"/>
  <c r="M1482" i="1" s="1"/>
  <c r="N1482" i="1"/>
  <c r="J1483" i="1"/>
  <c r="K1483" i="1"/>
  <c r="L1483" i="1"/>
  <c r="M1483" i="1" s="1"/>
  <c r="N1483" i="1"/>
  <c r="J1484" i="1"/>
  <c r="K1484" i="1"/>
  <c r="L1484" i="1"/>
  <c r="M1484" i="1" s="1"/>
  <c r="N1484" i="1"/>
  <c r="J1485" i="1"/>
  <c r="K1485" i="1"/>
  <c r="L1485" i="1"/>
  <c r="M1485" i="1" s="1"/>
  <c r="N1485" i="1"/>
  <c r="J1486" i="1"/>
  <c r="K1486" i="1"/>
  <c r="L1486" i="1"/>
  <c r="M1486" i="1" s="1"/>
  <c r="N1486" i="1"/>
  <c r="J1487" i="1"/>
  <c r="K1487" i="1"/>
  <c r="L1487" i="1"/>
  <c r="M1487" i="1" s="1"/>
  <c r="N1487" i="1"/>
  <c r="J1488" i="1"/>
  <c r="K1488" i="1"/>
  <c r="L1488" i="1"/>
  <c r="M1488" i="1" s="1"/>
  <c r="N1488" i="1"/>
  <c r="J1489" i="1"/>
  <c r="K1489" i="1"/>
  <c r="L1489" i="1"/>
  <c r="M1489" i="1" s="1"/>
  <c r="N1489" i="1"/>
  <c r="J1490" i="1"/>
  <c r="K1490" i="1"/>
  <c r="L1490" i="1"/>
  <c r="M1490" i="1" s="1"/>
  <c r="N1490" i="1"/>
  <c r="J1491" i="1"/>
  <c r="K1491" i="1"/>
  <c r="L1491" i="1"/>
  <c r="M1491" i="1" s="1"/>
  <c r="N1491" i="1"/>
  <c r="J1492" i="1"/>
  <c r="K1492" i="1"/>
  <c r="L1492" i="1"/>
  <c r="M1492" i="1" s="1"/>
  <c r="N1492" i="1"/>
  <c r="J1493" i="1"/>
  <c r="K1493" i="1"/>
  <c r="L1493" i="1"/>
  <c r="M1493" i="1" s="1"/>
  <c r="N1493" i="1"/>
  <c r="J1494" i="1"/>
  <c r="K1494" i="1"/>
  <c r="L1494" i="1"/>
  <c r="M1494" i="1" s="1"/>
  <c r="N1494" i="1"/>
  <c r="J1495" i="1"/>
  <c r="K1495" i="1"/>
  <c r="L1495" i="1"/>
  <c r="M1495" i="1" s="1"/>
  <c r="N1495" i="1"/>
  <c r="J1496" i="1"/>
  <c r="K1496" i="1"/>
  <c r="L1496" i="1"/>
  <c r="M1496" i="1" s="1"/>
  <c r="N1496" i="1"/>
  <c r="J1497" i="1"/>
  <c r="K1497" i="1"/>
  <c r="L1497" i="1"/>
  <c r="M1497" i="1" s="1"/>
  <c r="N1497" i="1"/>
  <c r="J1498" i="1"/>
  <c r="K1498" i="1"/>
  <c r="L1498" i="1"/>
  <c r="M1498" i="1" s="1"/>
  <c r="N1498" i="1"/>
  <c r="J1499" i="1"/>
  <c r="K1499" i="1"/>
  <c r="L1499" i="1"/>
  <c r="M1499" i="1" s="1"/>
  <c r="N1499" i="1"/>
  <c r="J1500" i="1"/>
  <c r="K1500" i="1"/>
  <c r="L1500" i="1"/>
  <c r="M1500" i="1" s="1"/>
  <c r="N1500" i="1"/>
  <c r="J1501" i="1"/>
  <c r="K1501" i="1"/>
  <c r="L1501" i="1"/>
  <c r="M1501" i="1" s="1"/>
  <c r="N1501" i="1"/>
  <c r="J1502" i="1"/>
  <c r="K1502" i="1"/>
  <c r="L1502" i="1"/>
  <c r="M1502" i="1" s="1"/>
  <c r="N1502" i="1"/>
  <c r="J1503" i="1"/>
  <c r="K1503" i="1"/>
  <c r="L1503" i="1"/>
  <c r="M1503" i="1" s="1"/>
  <c r="N1503" i="1"/>
  <c r="J1504" i="1"/>
  <c r="K1504" i="1"/>
  <c r="L1504" i="1"/>
  <c r="M1504" i="1" s="1"/>
  <c r="N1504" i="1"/>
  <c r="J1505" i="1"/>
  <c r="K1505" i="1"/>
  <c r="L1505" i="1"/>
  <c r="M1505" i="1" s="1"/>
  <c r="N1505" i="1"/>
  <c r="J1506" i="1"/>
  <c r="K1506" i="1"/>
  <c r="L1506" i="1"/>
  <c r="M1506" i="1" s="1"/>
  <c r="N1506" i="1"/>
  <c r="J1507" i="1"/>
  <c r="K1507" i="1"/>
  <c r="L1507" i="1"/>
  <c r="M1507" i="1" s="1"/>
  <c r="N1507" i="1"/>
  <c r="J1508" i="1"/>
  <c r="K1508" i="1"/>
  <c r="L1508" i="1"/>
  <c r="M1508" i="1" s="1"/>
  <c r="N1508" i="1"/>
  <c r="J1509" i="1"/>
  <c r="K1509" i="1"/>
  <c r="L1509" i="1"/>
  <c r="M1509" i="1" s="1"/>
  <c r="N1509" i="1"/>
  <c r="J1510" i="1"/>
  <c r="K1510" i="1"/>
  <c r="L1510" i="1"/>
  <c r="M1510" i="1" s="1"/>
  <c r="N1510" i="1"/>
  <c r="J1511" i="1"/>
  <c r="K1511" i="1"/>
  <c r="L1511" i="1"/>
  <c r="M1511" i="1" s="1"/>
  <c r="N1511" i="1"/>
  <c r="J1512" i="1"/>
  <c r="K1512" i="1"/>
  <c r="L1512" i="1"/>
  <c r="M1512" i="1" s="1"/>
  <c r="N1512" i="1"/>
  <c r="J1513" i="1"/>
  <c r="K1513" i="1"/>
  <c r="L1513" i="1"/>
  <c r="M1513" i="1" s="1"/>
  <c r="N1513" i="1"/>
  <c r="J1514" i="1"/>
  <c r="K1514" i="1"/>
  <c r="L1514" i="1"/>
  <c r="M1514" i="1" s="1"/>
  <c r="N1514" i="1"/>
  <c r="J1515" i="1"/>
  <c r="K1515" i="1"/>
  <c r="L1515" i="1"/>
  <c r="M1515" i="1" s="1"/>
  <c r="N1515" i="1"/>
  <c r="J1516" i="1"/>
  <c r="K1516" i="1"/>
  <c r="L1516" i="1"/>
  <c r="M1516" i="1" s="1"/>
  <c r="N1516" i="1"/>
  <c r="J1517" i="1"/>
  <c r="K1517" i="1"/>
  <c r="L1517" i="1"/>
  <c r="M1517" i="1" s="1"/>
  <c r="N1517" i="1"/>
  <c r="J1518" i="1"/>
  <c r="K1518" i="1"/>
  <c r="L1518" i="1"/>
  <c r="M1518" i="1" s="1"/>
  <c r="N1518" i="1"/>
  <c r="J1519" i="1"/>
  <c r="K1519" i="1"/>
  <c r="L1519" i="1"/>
  <c r="M1519" i="1" s="1"/>
  <c r="N1519" i="1"/>
  <c r="J1520" i="1"/>
  <c r="K1520" i="1"/>
  <c r="L1520" i="1"/>
  <c r="M1520" i="1" s="1"/>
  <c r="N1520" i="1"/>
  <c r="J1521" i="1"/>
  <c r="K1521" i="1"/>
  <c r="L1521" i="1"/>
  <c r="M1521" i="1" s="1"/>
  <c r="N1521" i="1"/>
  <c r="J1522" i="1"/>
  <c r="K1522" i="1"/>
  <c r="L1522" i="1"/>
  <c r="M1522" i="1" s="1"/>
  <c r="N1522" i="1"/>
  <c r="J1523" i="1"/>
  <c r="K1523" i="1"/>
  <c r="L1523" i="1"/>
  <c r="M1523" i="1" s="1"/>
  <c r="N1523" i="1"/>
  <c r="J1524" i="1"/>
  <c r="K1524" i="1"/>
  <c r="L1524" i="1"/>
  <c r="M1524" i="1" s="1"/>
  <c r="N1524" i="1"/>
  <c r="J1525" i="1"/>
  <c r="K1525" i="1"/>
  <c r="L1525" i="1"/>
  <c r="M1525" i="1" s="1"/>
  <c r="N1525" i="1"/>
  <c r="J1526" i="1"/>
  <c r="K1526" i="1"/>
  <c r="L1526" i="1"/>
  <c r="M1526" i="1" s="1"/>
  <c r="N1526" i="1"/>
  <c r="J1527" i="1"/>
  <c r="K1527" i="1"/>
  <c r="L1527" i="1"/>
  <c r="M1527" i="1" s="1"/>
  <c r="N1527" i="1"/>
  <c r="J1528" i="1"/>
  <c r="K1528" i="1"/>
  <c r="L1528" i="1"/>
  <c r="M1528" i="1" s="1"/>
  <c r="N1528" i="1"/>
  <c r="J1529" i="1"/>
  <c r="K1529" i="1"/>
  <c r="L1529" i="1"/>
  <c r="M1529" i="1" s="1"/>
  <c r="N1529" i="1"/>
  <c r="J1530" i="1"/>
  <c r="K1530" i="1"/>
  <c r="L1530" i="1"/>
  <c r="M1530" i="1" s="1"/>
  <c r="N1530" i="1"/>
  <c r="J1531" i="1"/>
  <c r="K1531" i="1"/>
  <c r="L1531" i="1"/>
  <c r="M1531" i="1" s="1"/>
  <c r="N1531" i="1"/>
  <c r="J1532" i="1"/>
  <c r="K1532" i="1"/>
  <c r="L1532" i="1"/>
  <c r="M1532" i="1" s="1"/>
  <c r="N1532" i="1"/>
  <c r="J1533" i="1"/>
  <c r="K1533" i="1"/>
  <c r="L1533" i="1"/>
  <c r="M1533" i="1" s="1"/>
  <c r="N1533" i="1"/>
  <c r="J1534" i="1"/>
  <c r="K1534" i="1"/>
  <c r="L1534" i="1"/>
  <c r="M1534" i="1" s="1"/>
  <c r="N1534" i="1"/>
  <c r="J1535" i="1"/>
  <c r="K1535" i="1"/>
  <c r="L1535" i="1"/>
  <c r="M1535" i="1" s="1"/>
  <c r="N1535" i="1"/>
  <c r="J1536" i="1"/>
  <c r="K1536" i="1"/>
  <c r="L1536" i="1"/>
  <c r="M1536" i="1" s="1"/>
  <c r="N1536" i="1"/>
  <c r="J1537" i="1"/>
  <c r="K1537" i="1"/>
  <c r="L1537" i="1"/>
  <c r="M1537" i="1" s="1"/>
  <c r="N1537" i="1"/>
  <c r="J1538" i="1"/>
  <c r="K1538" i="1"/>
  <c r="L1538" i="1"/>
  <c r="M1538" i="1" s="1"/>
  <c r="N1538" i="1"/>
  <c r="J1539" i="1"/>
  <c r="K1539" i="1"/>
  <c r="L1539" i="1"/>
  <c r="M1539" i="1" s="1"/>
  <c r="N1539" i="1"/>
  <c r="J1540" i="1"/>
  <c r="K1540" i="1"/>
  <c r="L1540" i="1"/>
  <c r="M1540" i="1" s="1"/>
  <c r="N1540" i="1"/>
  <c r="J1541" i="1"/>
  <c r="K1541" i="1"/>
  <c r="L1541" i="1"/>
  <c r="M1541" i="1" s="1"/>
  <c r="N1541" i="1"/>
  <c r="J1542" i="1"/>
  <c r="K1542" i="1"/>
  <c r="L1542" i="1"/>
  <c r="M1542" i="1" s="1"/>
  <c r="N1542" i="1"/>
  <c r="J1543" i="1"/>
  <c r="K1543" i="1"/>
  <c r="L1543" i="1"/>
  <c r="M1543" i="1" s="1"/>
  <c r="N1543" i="1"/>
  <c r="J1544" i="1"/>
  <c r="K1544" i="1"/>
  <c r="L1544" i="1"/>
  <c r="M1544" i="1" s="1"/>
  <c r="N1544" i="1"/>
  <c r="J1545" i="1"/>
  <c r="K1545" i="1"/>
  <c r="L1545" i="1"/>
  <c r="M1545" i="1" s="1"/>
  <c r="N1545" i="1"/>
  <c r="J1546" i="1"/>
  <c r="K1546" i="1"/>
  <c r="L1546" i="1"/>
  <c r="M1546" i="1" s="1"/>
  <c r="N1546" i="1"/>
  <c r="J1547" i="1"/>
  <c r="K1547" i="1"/>
  <c r="L1547" i="1"/>
  <c r="M1547" i="1" s="1"/>
  <c r="N1547" i="1"/>
  <c r="J1548" i="1"/>
  <c r="K1548" i="1"/>
  <c r="L1548" i="1"/>
  <c r="M1548" i="1" s="1"/>
  <c r="N1548" i="1"/>
  <c r="J1549" i="1"/>
  <c r="K1549" i="1"/>
  <c r="L1549" i="1"/>
  <c r="M1549" i="1" s="1"/>
  <c r="N1549" i="1"/>
  <c r="J1550" i="1"/>
  <c r="K1550" i="1"/>
  <c r="L1550" i="1"/>
  <c r="M1550" i="1" s="1"/>
  <c r="N1550" i="1"/>
  <c r="J1551" i="1"/>
  <c r="K1551" i="1"/>
  <c r="L1551" i="1"/>
  <c r="M1551" i="1" s="1"/>
  <c r="N1551" i="1"/>
  <c r="J1552" i="1"/>
  <c r="K1552" i="1"/>
  <c r="L1552" i="1"/>
  <c r="M1552" i="1" s="1"/>
  <c r="N1552" i="1"/>
  <c r="J1553" i="1"/>
  <c r="K1553" i="1"/>
  <c r="L1553" i="1"/>
  <c r="M1553" i="1" s="1"/>
  <c r="N1553" i="1"/>
  <c r="J1554" i="1"/>
  <c r="K1554" i="1"/>
  <c r="L1554" i="1"/>
  <c r="M1554" i="1" s="1"/>
  <c r="N1554" i="1"/>
  <c r="J1555" i="1"/>
  <c r="K1555" i="1"/>
  <c r="L1555" i="1"/>
  <c r="M1555" i="1" s="1"/>
  <c r="N1555" i="1"/>
  <c r="J1556" i="1"/>
  <c r="K1556" i="1"/>
  <c r="L1556" i="1"/>
  <c r="M1556" i="1" s="1"/>
  <c r="N1556" i="1"/>
  <c r="J1557" i="1"/>
  <c r="K1557" i="1"/>
  <c r="L1557" i="1"/>
  <c r="M1557" i="1" s="1"/>
  <c r="N1557" i="1"/>
  <c r="J1558" i="1"/>
  <c r="K1558" i="1"/>
  <c r="L1558" i="1"/>
  <c r="M1558" i="1" s="1"/>
  <c r="N1558" i="1"/>
  <c r="J1559" i="1"/>
  <c r="K1559" i="1"/>
  <c r="L1559" i="1"/>
  <c r="M1559" i="1" s="1"/>
  <c r="N1559" i="1"/>
  <c r="J1560" i="1"/>
  <c r="K1560" i="1"/>
  <c r="L1560" i="1"/>
  <c r="M1560" i="1" s="1"/>
  <c r="N1560" i="1"/>
  <c r="J1561" i="1"/>
  <c r="K1561" i="1"/>
  <c r="L1561" i="1"/>
  <c r="M1561" i="1" s="1"/>
  <c r="N1561" i="1"/>
  <c r="J1562" i="1"/>
  <c r="K1562" i="1"/>
  <c r="L1562" i="1"/>
  <c r="M1562" i="1" s="1"/>
  <c r="N1562" i="1"/>
  <c r="J1563" i="1"/>
  <c r="K1563" i="1"/>
  <c r="L1563" i="1"/>
  <c r="M1563" i="1" s="1"/>
  <c r="N1563" i="1"/>
  <c r="J1564" i="1"/>
  <c r="K1564" i="1"/>
  <c r="L1564" i="1"/>
  <c r="M1564" i="1" s="1"/>
  <c r="N1564" i="1"/>
  <c r="J1565" i="1"/>
  <c r="K1565" i="1"/>
  <c r="L1565" i="1"/>
  <c r="M1565" i="1" s="1"/>
  <c r="N1565" i="1"/>
  <c r="J1566" i="1"/>
  <c r="K1566" i="1"/>
  <c r="L1566" i="1"/>
  <c r="M1566" i="1" s="1"/>
  <c r="N1566" i="1"/>
  <c r="J1567" i="1"/>
  <c r="K1567" i="1"/>
  <c r="L1567" i="1"/>
  <c r="M1567" i="1" s="1"/>
  <c r="N1567" i="1"/>
  <c r="J1568" i="1"/>
  <c r="K1568" i="1"/>
  <c r="L1568" i="1"/>
  <c r="M1568" i="1" s="1"/>
  <c r="N1568" i="1"/>
  <c r="J1569" i="1"/>
  <c r="K1569" i="1"/>
  <c r="L1569" i="1"/>
  <c r="M1569" i="1" s="1"/>
  <c r="N1569" i="1"/>
  <c r="J1570" i="1"/>
  <c r="K1570" i="1"/>
  <c r="L1570" i="1"/>
  <c r="M1570" i="1" s="1"/>
  <c r="N1570" i="1"/>
  <c r="J1571" i="1"/>
  <c r="K1571" i="1"/>
  <c r="L1571" i="1"/>
  <c r="M1571" i="1" s="1"/>
  <c r="N1571" i="1"/>
  <c r="J1572" i="1"/>
  <c r="K1572" i="1"/>
  <c r="L1572" i="1"/>
  <c r="M1572" i="1" s="1"/>
  <c r="N1572" i="1"/>
  <c r="J1573" i="1"/>
  <c r="K1573" i="1"/>
  <c r="L1573" i="1"/>
  <c r="M1573" i="1" s="1"/>
  <c r="N1573" i="1"/>
  <c r="J1574" i="1"/>
  <c r="K1574" i="1"/>
  <c r="L1574" i="1"/>
  <c r="M1574" i="1" s="1"/>
  <c r="N1574" i="1"/>
  <c r="J1575" i="1"/>
  <c r="K1575" i="1"/>
  <c r="L1575" i="1"/>
  <c r="M1575" i="1" s="1"/>
  <c r="N1575" i="1"/>
  <c r="J1576" i="1"/>
  <c r="K1576" i="1"/>
  <c r="L1576" i="1"/>
  <c r="M1576" i="1" s="1"/>
  <c r="N1576" i="1"/>
  <c r="J1577" i="1"/>
  <c r="K1577" i="1"/>
  <c r="L1577" i="1"/>
  <c r="M1577" i="1" s="1"/>
  <c r="N1577" i="1"/>
  <c r="J1578" i="1"/>
  <c r="K1578" i="1"/>
  <c r="L1578" i="1"/>
  <c r="M1578" i="1" s="1"/>
  <c r="N1578" i="1"/>
  <c r="J1579" i="1"/>
  <c r="K1579" i="1"/>
  <c r="L1579" i="1"/>
  <c r="M1579" i="1" s="1"/>
  <c r="N1579" i="1"/>
  <c r="J1580" i="1"/>
  <c r="K1580" i="1"/>
  <c r="L1580" i="1"/>
  <c r="M1580" i="1" s="1"/>
  <c r="N1580" i="1"/>
  <c r="J1581" i="1"/>
  <c r="K1581" i="1"/>
  <c r="L1581" i="1"/>
  <c r="M1581" i="1" s="1"/>
  <c r="N1581" i="1"/>
  <c r="J1582" i="1"/>
  <c r="K1582" i="1"/>
  <c r="L1582" i="1"/>
  <c r="M1582" i="1" s="1"/>
  <c r="N1582" i="1"/>
  <c r="J1583" i="1"/>
  <c r="K1583" i="1"/>
  <c r="L1583" i="1"/>
  <c r="M1583" i="1" s="1"/>
  <c r="N1583" i="1"/>
  <c r="J1584" i="1"/>
  <c r="K1584" i="1"/>
  <c r="L1584" i="1"/>
  <c r="M1584" i="1" s="1"/>
  <c r="N1584" i="1"/>
  <c r="J1585" i="1"/>
  <c r="K1585" i="1"/>
  <c r="L1585" i="1"/>
  <c r="M1585" i="1" s="1"/>
  <c r="N1585" i="1"/>
  <c r="J1586" i="1"/>
  <c r="K1586" i="1"/>
  <c r="L1586" i="1"/>
  <c r="M1586" i="1" s="1"/>
  <c r="N1586" i="1"/>
  <c r="J1587" i="1"/>
  <c r="K1587" i="1"/>
  <c r="L1587" i="1"/>
  <c r="M1587" i="1" s="1"/>
  <c r="N1587" i="1"/>
  <c r="J1588" i="1"/>
  <c r="K1588" i="1"/>
  <c r="L1588" i="1"/>
  <c r="M1588" i="1" s="1"/>
  <c r="N1588" i="1"/>
  <c r="J1589" i="1"/>
  <c r="K1589" i="1"/>
  <c r="L1589" i="1"/>
  <c r="M1589" i="1" s="1"/>
  <c r="N1589" i="1"/>
  <c r="J1590" i="1"/>
  <c r="K1590" i="1"/>
  <c r="L1590" i="1"/>
  <c r="M1590" i="1" s="1"/>
  <c r="N1590" i="1"/>
  <c r="J1591" i="1"/>
  <c r="K1591" i="1"/>
  <c r="L1591" i="1"/>
  <c r="M1591" i="1" s="1"/>
  <c r="N1591" i="1"/>
  <c r="J1592" i="1"/>
  <c r="K1592" i="1"/>
  <c r="L1592" i="1"/>
  <c r="M1592" i="1" s="1"/>
  <c r="N1592" i="1"/>
  <c r="J1593" i="1"/>
  <c r="K1593" i="1"/>
  <c r="L1593" i="1"/>
  <c r="M1593" i="1" s="1"/>
  <c r="N1593" i="1"/>
  <c r="J1594" i="1"/>
  <c r="K1594" i="1"/>
  <c r="L1594" i="1"/>
  <c r="M1594" i="1" s="1"/>
  <c r="N1594" i="1"/>
  <c r="J1595" i="1"/>
  <c r="K1595" i="1"/>
  <c r="L1595" i="1"/>
  <c r="M1595" i="1" s="1"/>
  <c r="N1595" i="1"/>
  <c r="J1596" i="1"/>
  <c r="K1596" i="1"/>
  <c r="L1596" i="1"/>
  <c r="M1596" i="1" s="1"/>
  <c r="N1596" i="1"/>
  <c r="J1597" i="1"/>
  <c r="K1597" i="1"/>
  <c r="L1597" i="1"/>
  <c r="M1597" i="1" s="1"/>
  <c r="N1597" i="1"/>
  <c r="J1598" i="1"/>
  <c r="K1598" i="1"/>
  <c r="L1598" i="1"/>
  <c r="M1598" i="1" s="1"/>
  <c r="N1598" i="1"/>
  <c r="J1599" i="1"/>
  <c r="K1599" i="1"/>
  <c r="L1599" i="1"/>
  <c r="M1599" i="1" s="1"/>
  <c r="N1599" i="1"/>
  <c r="J1600" i="1"/>
  <c r="K1600" i="1"/>
  <c r="L1600" i="1"/>
  <c r="M1600" i="1" s="1"/>
  <c r="N1600" i="1"/>
  <c r="J1601" i="1"/>
  <c r="K1601" i="1"/>
  <c r="L1601" i="1"/>
  <c r="M1601" i="1" s="1"/>
  <c r="N1601" i="1"/>
  <c r="J1602" i="1"/>
  <c r="K1602" i="1"/>
  <c r="L1602" i="1"/>
  <c r="M1602" i="1" s="1"/>
  <c r="N1602" i="1"/>
  <c r="J1603" i="1"/>
  <c r="K1603" i="1"/>
  <c r="L1603" i="1"/>
  <c r="M1603" i="1" s="1"/>
  <c r="N1603" i="1"/>
  <c r="J1604" i="1"/>
  <c r="K1604" i="1"/>
  <c r="L1604" i="1"/>
  <c r="M1604" i="1" s="1"/>
  <c r="N1604" i="1"/>
  <c r="J1605" i="1"/>
  <c r="K1605" i="1"/>
  <c r="L1605" i="1"/>
  <c r="M1605" i="1" s="1"/>
  <c r="N1605" i="1"/>
  <c r="J1606" i="1"/>
  <c r="K1606" i="1"/>
  <c r="L1606" i="1"/>
  <c r="M1606" i="1" s="1"/>
  <c r="N1606" i="1"/>
  <c r="J1607" i="1"/>
  <c r="K1607" i="1"/>
  <c r="L1607" i="1"/>
  <c r="M1607" i="1" s="1"/>
  <c r="N1607" i="1"/>
  <c r="J1608" i="1"/>
  <c r="K1608" i="1"/>
  <c r="L1608" i="1"/>
  <c r="M1608" i="1" s="1"/>
  <c r="N1608" i="1"/>
  <c r="J1609" i="1"/>
  <c r="K1609" i="1"/>
  <c r="L1609" i="1"/>
  <c r="M1609" i="1" s="1"/>
  <c r="N1609" i="1"/>
  <c r="J1610" i="1"/>
  <c r="K1610" i="1"/>
  <c r="L1610" i="1"/>
  <c r="M1610" i="1" s="1"/>
  <c r="N1610" i="1"/>
  <c r="J1611" i="1"/>
  <c r="K1611" i="1"/>
  <c r="L1611" i="1"/>
  <c r="M1611" i="1" s="1"/>
  <c r="N1611" i="1"/>
  <c r="J1612" i="1"/>
  <c r="K1612" i="1"/>
  <c r="L1612" i="1"/>
  <c r="M1612" i="1" s="1"/>
  <c r="N1612" i="1"/>
  <c r="J1613" i="1"/>
  <c r="K1613" i="1"/>
  <c r="L1613" i="1"/>
  <c r="M1613" i="1" s="1"/>
  <c r="N1613" i="1"/>
  <c r="J1614" i="1"/>
  <c r="K1614" i="1"/>
  <c r="L1614" i="1"/>
  <c r="M1614" i="1" s="1"/>
  <c r="N1614" i="1"/>
  <c r="J1615" i="1"/>
  <c r="K1615" i="1"/>
  <c r="L1615" i="1"/>
  <c r="M1615" i="1" s="1"/>
  <c r="N1615" i="1"/>
  <c r="J1616" i="1"/>
  <c r="K1616" i="1"/>
  <c r="L1616" i="1"/>
  <c r="M1616" i="1" s="1"/>
  <c r="N1616" i="1"/>
  <c r="J1617" i="1"/>
  <c r="K1617" i="1"/>
  <c r="L1617" i="1"/>
  <c r="M1617" i="1" s="1"/>
  <c r="N1617" i="1"/>
  <c r="J1618" i="1"/>
  <c r="K1618" i="1"/>
  <c r="L1618" i="1"/>
  <c r="M1618" i="1" s="1"/>
  <c r="N1618" i="1"/>
  <c r="J1619" i="1"/>
  <c r="K1619" i="1"/>
  <c r="L1619" i="1"/>
  <c r="M1619" i="1" s="1"/>
  <c r="N1619" i="1"/>
  <c r="J1620" i="1"/>
  <c r="K1620" i="1"/>
  <c r="L1620" i="1"/>
  <c r="M1620" i="1" s="1"/>
  <c r="N1620" i="1"/>
  <c r="J1621" i="1"/>
  <c r="K1621" i="1"/>
  <c r="L1621" i="1"/>
  <c r="M1621" i="1" s="1"/>
  <c r="N1621" i="1"/>
  <c r="J1622" i="1"/>
  <c r="K1622" i="1"/>
  <c r="L1622" i="1"/>
  <c r="M1622" i="1" s="1"/>
  <c r="N1622" i="1"/>
  <c r="J1623" i="1"/>
  <c r="K1623" i="1"/>
  <c r="L1623" i="1"/>
  <c r="M1623" i="1" s="1"/>
  <c r="N1623" i="1"/>
  <c r="J1624" i="1"/>
  <c r="K1624" i="1"/>
  <c r="L1624" i="1"/>
  <c r="M1624" i="1" s="1"/>
  <c r="N1624" i="1"/>
  <c r="J1625" i="1"/>
  <c r="K1625" i="1"/>
  <c r="L1625" i="1"/>
  <c r="M1625" i="1" s="1"/>
  <c r="N1625" i="1"/>
  <c r="J1626" i="1"/>
  <c r="K1626" i="1"/>
  <c r="L1626" i="1"/>
  <c r="M1626" i="1" s="1"/>
  <c r="N1626" i="1"/>
  <c r="J1627" i="1"/>
  <c r="K1627" i="1"/>
  <c r="L1627" i="1"/>
  <c r="M1627" i="1" s="1"/>
  <c r="N1627" i="1"/>
  <c r="J1628" i="1"/>
  <c r="K1628" i="1"/>
  <c r="L1628" i="1"/>
  <c r="M1628" i="1" s="1"/>
  <c r="N1628" i="1"/>
  <c r="J1629" i="1"/>
  <c r="K1629" i="1"/>
  <c r="L1629" i="1"/>
  <c r="M1629" i="1" s="1"/>
  <c r="N1629" i="1"/>
  <c r="J1630" i="1"/>
  <c r="K1630" i="1"/>
  <c r="L1630" i="1"/>
  <c r="M1630" i="1" s="1"/>
  <c r="N1630" i="1"/>
  <c r="J1631" i="1"/>
  <c r="K1631" i="1"/>
  <c r="L1631" i="1"/>
  <c r="M1631" i="1" s="1"/>
  <c r="N1631" i="1"/>
  <c r="J1632" i="1"/>
  <c r="K1632" i="1"/>
  <c r="L1632" i="1"/>
  <c r="M1632" i="1" s="1"/>
  <c r="N1632" i="1"/>
  <c r="J1633" i="1"/>
  <c r="K1633" i="1"/>
  <c r="L1633" i="1"/>
  <c r="M1633" i="1" s="1"/>
  <c r="N1633" i="1"/>
  <c r="J1634" i="1"/>
  <c r="K1634" i="1"/>
  <c r="L1634" i="1"/>
  <c r="M1634" i="1" s="1"/>
  <c r="N1634" i="1"/>
  <c r="J1635" i="1"/>
  <c r="K1635" i="1"/>
  <c r="L1635" i="1"/>
  <c r="M1635" i="1" s="1"/>
  <c r="N1635" i="1"/>
  <c r="J1636" i="1"/>
  <c r="K1636" i="1"/>
  <c r="L1636" i="1"/>
  <c r="M1636" i="1" s="1"/>
  <c r="N1636" i="1"/>
  <c r="J1637" i="1"/>
  <c r="K1637" i="1"/>
  <c r="L1637" i="1"/>
  <c r="M1637" i="1" s="1"/>
  <c r="N1637" i="1"/>
  <c r="J1638" i="1"/>
  <c r="K1638" i="1"/>
  <c r="L1638" i="1"/>
  <c r="M1638" i="1" s="1"/>
  <c r="N1638" i="1"/>
  <c r="J1639" i="1"/>
  <c r="K1639" i="1"/>
  <c r="L1639" i="1"/>
  <c r="M1639" i="1" s="1"/>
  <c r="N1639" i="1"/>
  <c r="J1640" i="1"/>
  <c r="K1640" i="1"/>
  <c r="L1640" i="1"/>
  <c r="M1640" i="1" s="1"/>
  <c r="N1640" i="1"/>
  <c r="J1641" i="1"/>
  <c r="K1641" i="1"/>
  <c r="L1641" i="1"/>
  <c r="M1641" i="1" s="1"/>
  <c r="N1641" i="1"/>
  <c r="J1642" i="1"/>
  <c r="K1642" i="1"/>
  <c r="L1642" i="1"/>
  <c r="M1642" i="1" s="1"/>
  <c r="N1642" i="1"/>
  <c r="J1643" i="1"/>
  <c r="K1643" i="1"/>
  <c r="L1643" i="1"/>
  <c r="M1643" i="1" s="1"/>
  <c r="N1643" i="1"/>
  <c r="J1644" i="1"/>
  <c r="K1644" i="1"/>
  <c r="L1644" i="1"/>
  <c r="M1644" i="1" s="1"/>
  <c r="N1644" i="1"/>
  <c r="J1645" i="1"/>
  <c r="K1645" i="1"/>
  <c r="L1645" i="1"/>
  <c r="M1645" i="1" s="1"/>
  <c r="N1645" i="1"/>
  <c r="J1646" i="1"/>
  <c r="K1646" i="1"/>
  <c r="L1646" i="1"/>
  <c r="M1646" i="1" s="1"/>
  <c r="N1646" i="1"/>
  <c r="J1647" i="1"/>
  <c r="K1647" i="1"/>
  <c r="L1647" i="1"/>
  <c r="M1647" i="1" s="1"/>
  <c r="N1647" i="1"/>
  <c r="J1648" i="1"/>
  <c r="K1648" i="1"/>
  <c r="L1648" i="1"/>
  <c r="M1648" i="1" s="1"/>
  <c r="N1648" i="1"/>
  <c r="J1649" i="1"/>
  <c r="K1649" i="1"/>
  <c r="L1649" i="1"/>
  <c r="M1649" i="1" s="1"/>
  <c r="N1649" i="1"/>
  <c r="J1650" i="1"/>
  <c r="K1650" i="1"/>
  <c r="L1650" i="1"/>
  <c r="M1650" i="1" s="1"/>
  <c r="N1650" i="1"/>
  <c r="J1651" i="1"/>
  <c r="K1651" i="1"/>
  <c r="L1651" i="1"/>
  <c r="M1651" i="1" s="1"/>
  <c r="N1651" i="1"/>
  <c r="J1652" i="1"/>
  <c r="K1652" i="1"/>
  <c r="L1652" i="1"/>
  <c r="M1652" i="1" s="1"/>
  <c r="N1652" i="1"/>
  <c r="J1653" i="1"/>
  <c r="K1653" i="1"/>
  <c r="L1653" i="1"/>
  <c r="M1653" i="1" s="1"/>
  <c r="N1653" i="1"/>
  <c r="J1654" i="1"/>
  <c r="K1654" i="1"/>
  <c r="L1654" i="1"/>
  <c r="M1654" i="1" s="1"/>
  <c r="N1654" i="1"/>
  <c r="J1655" i="1"/>
  <c r="K1655" i="1"/>
  <c r="L1655" i="1"/>
  <c r="M1655" i="1" s="1"/>
  <c r="N1655" i="1"/>
  <c r="J1656" i="1"/>
  <c r="K1656" i="1"/>
  <c r="L1656" i="1"/>
  <c r="M1656" i="1" s="1"/>
  <c r="N1656" i="1"/>
  <c r="J1657" i="1"/>
  <c r="K1657" i="1"/>
  <c r="L1657" i="1"/>
  <c r="M1657" i="1" s="1"/>
  <c r="N1657" i="1"/>
  <c r="J1658" i="1"/>
  <c r="K1658" i="1"/>
  <c r="L1658" i="1"/>
  <c r="M1658" i="1" s="1"/>
  <c r="N1658" i="1"/>
  <c r="J1659" i="1"/>
  <c r="K1659" i="1"/>
  <c r="L1659" i="1"/>
  <c r="M1659" i="1" s="1"/>
  <c r="N1659" i="1"/>
  <c r="J1660" i="1"/>
  <c r="K1660" i="1"/>
  <c r="L1660" i="1"/>
  <c r="M1660" i="1" s="1"/>
  <c r="N1660" i="1"/>
  <c r="J1661" i="1"/>
  <c r="K1661" i="1"/>
  <c r="L1661" i="1"/>
  <c r="M1661" i="1" s="1"/>
  <c r="N1661" i="1"/>
  <c r="J1662" i="1"/>
  <c r="K1662" i="1"/>
  <c r="L1662" i="1"/>
  <c r="M1662" i="1" s="1"/>
  <c r="N1662" i="1"/>
  <c r="J1663" i="1"/>
  <c r="K1663" i="1"/>
  <c r="L1663" i="1"/>
  <c r="M1663" i="1" s="1"/>
  <c r="N1663" i="1"/>
  <c r="J1664" i="1"/>
  <c r="K1664" i="1"/>
  <c r="L1664" i="1"/>
  <c r="M1664" i="1" s="1"/>
  <c r="N1664" i="1"/>
  <c r="J1665" i="1"/>
  <c r="K1665" i="1"/>
  <c r="L1665" i="1"/>
  <c r="M1665" i="1" s="1"/>
  <c r="N1665" i="1"/>
  <c r="J1666" i="1"/>
  <c r="K1666" i="1"/>
  <c r="L1666" i="1"/>
  <c r="M1666" i="1" s="1"/>
  <c r="N1666" i="1"/>
  <c r="J1667" i="1"/>
  <c r="K1667" i="1"/>
  <c r="L1667" i="1"/>
  <c r="M1667" i="1" s="1"/>
  <c r="N1667" i="1"/>
  <c r="J1668" i="1"/>
  <c r="K1668" i="1"/>
  <c r="L1668" i="1"/>
  <c r="M1668" i="1" s="1"/>
  <c r="N1668" i="1"/>
  <c r="J1669" i="1"/>
  <c r="K1669" i="1"/>
  <c r="L1669" i="1"/>
  <c r="M1669" i="1" s="1"/>
  <c r="N1669" i="1"/>
  <c r="J1670" i="1"/>
  <c r="K1670" i="1"/>
  <c r="L1670" i="1"/>
  <c r="M1670" i="1" s="1"/>
  <c r="N1670" i="1"/>
  <c r="J1671" i="1"/>
  <c r="K1671" i="1"/>
  <c r="L1671" i="1"/>
  <c r="M1671" i="1" s="1"/>
  <c r="N1671" i="1"/>
  <c r="J1672" i="1"/>
  <c r="K1672" i="1"/>
  <c r="L1672" i="1"/>
  <c r="M1672" i="1" s="1"/>
  <c r="N1672" i="1"/>
  <c r="J1673" i="1"/>
  <c r="K1673" i="1"/>
  <c r="L1673" i="1"/>
  <c r="M1673" i="1" s="1"/>
  <c r="N1673" i="1"/>
  <c r="J1674" i="1"/>
  <c r="K1674" i="1"/>
  <c r="L1674" i="1"/>
  <c r="M1674" i="1" s="1"/>
  <c r="N1674" i="1"/>
  <c r="J1675" i="1"/>
  <c r="K1675" i="1"/>
  <c r="L1675" i="1"/>
  <c r="M1675" i="1" s="1"/>
  <c r="N1675" i="1"/>
  <c r="J1676" i="1"/>
  <c r="K1676" i="1"/>
  <c r="L1676" i="1"/>
  <c r="M1676" i="1" s="1"/>
  <c r="N1676" i="1"/>
  <c r="J1677" i="1"/>
  <c r="K1677" i="1"/>
  <c r="L1677" i="1"/>
  <c r="M1677" i="1" s="1"/>
  <c r="N1677" i="1"/>
  <c r="J1678" i="1"/>
  <c r="K1678" i="1"/>
  <c r="L1678" i="1"/>
  <c r="M1678" i="1" s="1"/>
  <c r="N1678" i="1"/>
  <c r="J1679" i="1"/>
  <c r="K1679" i="1"/>
  <c r="L1679" i="1"/>
  <c r="M1679" i="1" s="1"/>
  <c r="N1679" i="1"/>
  <c r="J1680" i="1"/>
  <c r="K1680" i="1"/>
  <c r="L1680" i="1"/>
  <c r="M1680" i="1" s="1"/>
  <c r="N1680" i="1"/>
  <c r="J1681" i="1"/>
  <c r="K1681" i="1"/>
  <c r="L1681" i="1"/>
  <c r="M1681" i="1" s="1"/>
  <c r="N1681" i="1"/>
  <c r="J1682" i="1"/>
  <c r="K1682" i="1"/>
  <c r="L1682" i="1"/>
  <c r="M1682" i="1" s="1"/>
  <c r="N1682" i="1"/>
  <c r="J1683" i="1"/>
  <c r="K1683" i="1"/>
  <c r="L1683" i="1"/>
  <c r="M1683" i="1" s="1"/>
  <c r="N1683" i="1"/>
  <c r="J1684" i="1"/>
  <c r="K1684" i="1"/>
  <c r="L1684" i="1"/>
  <c r="M1684" i="1" s="1"/>
  <c r="N1684" i="1"/>
  <c r="J1685" i="1"/>
  <c r="K1685" i="1"/>
  <c r="L1685" i="1"/>
  <c r="M1685" i="1" s="1"/>
  <c r="N1685" i="1"/>
  <c r="J1686" i="1"/>
  <c r="K1686" i="1"/>
  <c r="L1686" i="1"/>
  <c r="M1686" i="1" s="1"/>
  <c r="N1686" i="1"/>
  <c r="J1687" i="1"/>
  <c r="K1687" i="1"/>
  <c r="L1687" i="1"/>
  <c r="M1687" i="1" s="1"/>
  <c r="N1687" i="1"/>
  <c r="J1688" i="1"/>
  <c r="K1688" i="1"/>
  <c r="L1688" i="1"/>
  <c r="M1688" i="1" s="1"/>
  <c r="N1688" i="1"/>
  <c r="J1689" i="1"/>
  <c r="K1689" i="1"/>
  <c r="L1689" i="1"/>
  <c r="M1689" i="1" s="1"/>
  <c r="N1689" i="1"/>
  <c r="J1690" i="1"/>
  <c r="K1690" i="1"/>
  <c r="L1690" i="1"/>
  <c r="M1690" i="1" s="1"/>
  <c r="N1690" i="1"/>
  <c r="J1691" i="1"/>
  <c r="K1691" i="1"/>
  <c r="L1691" i="1"/>
  <c r="M1691" i="1" s="1"/>
  <c r="N1691" i="1"/>
  <c r="J1692" i="1"/>
  <c r="K1692" i="1"/>
  <c r="L1692" i="1"/>
  <c r="M1692" i="1" s="1"/>
  <c r="N1692" i="1"/>
  <c r="J1693" i="1"/>
  <c r="K1693" i="1"/>
  <c r="L1693" i="1"/>
  <c r="M1693" i="1" s="1"/>
  <c r="N1693" i="1"/>
  <c r="J1694" i="1"/>
  <c r="K1694" i="1"/>
  <c r="L1694" i="1"/>
  <c r="M1694" i="1" s="1"/>
  <c r="N1694" i="1"/>
  <c r="J1695" i="1"/>
  <c r="K1695" i="1"/>
  <c r="L1695" i="1"/>
  <c r="M1695" i="1" s="1"/>
  <c r="N1695" i="1"/>
  <c r="J1696" i="1"/>
  <c r="K1696" i="1"/>
  <c r="L1696" i="1"/>
  <c r="M1696" i="1" s="1"/>
  <c r="N1696" i="1"/>
  <c r="J1697" i="1"/>
  <c r="K1697" i="1"/>
  <c r="L1697" i="1"/>
  <c r="M1697" i="1" s="1"/>
  <c r="N1697" i="1"/>
  <c r="J1698" i="1"/>
  <c r="K1698" i="1"/>
  <c r="L1698" i="1"/>
  <c r="M1698" i="1" s="1"/>
  <c r="N1698" i="1"/>
  <c r="J1699" i="1"/>
  <c r="K1699" i="1"/>
  <c r="L1699" i="1"/>
  <c r="M1699" i="1" s="1"/>
  <c r="N1699" i="1"/>
  <c r="J1700" i="1"/>
  <c r="K1700" i="1"/>
  <c r="L1700" i="1"/>
  <c r="M1700" i="1" s="1"/>
  <c r="N1700" i="1"/>
  <c r="J1701" i="1"/>
  <c r="K1701" i="1"/>
  <c r="L1701" i="1"/>
  <c r="M1701" i="1" s="1"/>
  <c r="N1701" i="1"/>
  <c r="J1702" i="1"/>
  <c r="K1702" i="1"/>
  <c r="L1702" i="1"/>
  <c r="M1702" i="1" s="1"/>
  <c r="N1702" i="1"/>
  <c r="J1703" i="1"/>
  <c r="K1703" i="1"/>
  <c r="L1703" i="1"/>
  <c r="M1703" i="1" s="1"/>
  <c r="N1703" i="1"/>
  <c r="J1704" i="1"/>
  <c r="K1704" i="1"/>
  <c r="L1704" i="1"/>
  <c r="M1704" i="1" s="1"/>
  <c r="N1704" i="1"/>
  <c r="J1705" i="1"/>
  <c r="K1705" i="1"/>
  <c r="L1705" i="1"/>
  <c r="M1705" i="1" s="1"/>
  <c r="N1705" i="1"/>
  <c r="J1706" i="1"/>
  <c r="K1706" i="1"/>
  <c r="L1706" i="1"/>
  <c r="M1706" i="1" s="1"/>
  <c r="N1706" i="1"/>
  <c r="J1707" i="1"/>
  <c r="K1707" i="1"/>
  <c r="L1707" i="1"/>
  <c r="M1707" i="1" s="1"/>
  <c r="N1707" i="1"/>
  <c r="J1708" i="1"/>
  <c r="K1708" i="1"/>
  <c r="L1708" i="1"/>
  <c r="M1708" i="1" s="1"/>
  <c r="N1708" i="1"/>
  <c r="J1709" i="1"/>
  <c r="K1709" i="1"/>
  <c r="L1709" i="1"/>
  <c r="M1709" i="1" s="1"/>
  <c r="N1709" i="1"/>
  <c r="J1710" i="1"/>
  <c r="K1710" i="1"/>
  <c r="L1710" i="1"/>
  <c r="M1710" i="1" s="1"/>
  <c r="N1710" i="1"/>
  <c r="J1711" i="1"/>
  <c r="K1711" i="1"/>
  <c r="L1711" i="1"/>
  <c r="M1711" i="1" s="1"/>
  <c r="N1711" i="1"/>
  <c r="J1712" i="1"/>
  <c r="K1712" i="1"/>
  <c r="L1712" i="1"/>
  <c r="M1712" i="1" s="1"/>
  <c r="N1712" i="1"/>
  <c r="J1713" i="1"/>
  <c r="K1713" i="1"/>
  <c r="L1713" i="1"/>
  <c r="M1713" i="1" s="1"/>
  <c r="N1713" i="1"/>
  <c r="J1714" i="1"/>
  <c r="K1714" i="1"/>
  <c r="L1714" i="1"/>
  <c r="M1714" i="1" s="1"/>
  <c r="N1714" i="1"/>
  <c r="J1715" i="1"/>
  <c r="K1715" i="1"/>
  <c r="L1715" i="1"/>
  <c r="M1715" i="1" s="1"/>
  <c r="N1715" i="1"/>
  <c r="J1716" i="1"/>
  <c r="K1716" i="1"/>
  <c r="L1716" i="1"/>
  <c r="M1716" i="1" s="1"/>
  <c r="N1716" i="1"/>
  <c r="J1717" i="1"/>
  <c r="K1717" i="1"/>
  <c r="L1717" i="1"/>
  <c r="M1717" i="1" s="1"/>
  <c r="N1717" i="1"/>
  <c r="J1718" i="1"/>
  <c r="K1718" i="1"/>
  <c r="L1718" i="1"/>
  <c r="M1718" i="1" s="1"/>
  <c r="N1718" i="1"/>
  <c r="J1719" i="1"/>
  <c r="K1719" i="1"/>
  <c r="L1719" i="1"/>
  <c r="M1719" i="1" s="1"/>
  <c r="N1719" i="1"/>
  <c r="J1720" i="1"/>
  <c r="K1720" i="1"/>
  <c r="L1720" i="1"/>
  <c r="M1720" i="1" s="1"/>
  <c r="N1720" i="1"/>
  <c r="J1721" i="1"/>
  <c r="K1721" i="1"/>
  <c r="L1721" i="1"/>
  <c r="M1721" i="1" s="1"/>
  <c r="N1721" i="1"/>
  <c r="J1722" i="1"/>
  <c r="K1722" i="1"/>
  <c r="L1722" i="1"/>
  <c r="M1722" i="1" s="1"/>
  <c r="N1722" i="1"/>
  <c r="J1723" i="1"/>
  <c r="K1723" i="1"/>
  <c r="L1723" i="1"/>
  <c r="M1723" i="1" s="1"/>
  <c r="N1723" i="1"/>
  <c r="J1724" i="1"/>
  <c r="K1724" i="1"/>
  <c r="L1724" i="1"/>
  <c r="M1724" i="1" s="1"/>
  <c r="N1724" i="1"/>
  <c r="J1725" i="1"/>
  <c r="K1725" i="1"/>
  <c r="L1725" i="1"/>
  <c r="M1725" i="1" s="1"/>
  <c r="N1725" i="1"/>
  <c r="J1726" i="1"/>
  <c r="K1726" i="1"/>
  <c r="L1726" i="1"/>
  <c r="M1726" i="1" s="1"/>
  <c r="N1726" i="1"/>
  <c r="J1727" i="1"/>
  <c r="K1727" i="1"/>
  <c r="L1727" i="1"/>
  <c r="M1727" i="1" s="1"/>
  <c r="N1727" i="1"/>
  <c r="J1728" i="1"/>
  <c r="K1728" i="1"/>
  <c r="L1728" i="1"/>
  <c r="M1728" i="1" s="1"/>
  <c r="N1728" i="1"/>
  <c r="J1729" i="1"/>
  <c r="K1729" i="1"/>
  <c r="L1729" i="1"/>
  <c r="M1729" i="1" s="1"/>
  <c r="N1729" i="1"/>
  <c r="J1730" i="1"/>
  <c r="K1730" i="1"/>
  <c r="L1730" i="1"/>
  <c r="M1730" i="1" s="1"/>
  <c r="N1730" i="1"/>
  <c r="J1731" i="1"/>
  <c r="K1731" i="1"/>
  <c r="L1731" i="1"/>
  <c r="M1731" i="1" s="1"/>
  <c r="N1731" i="1"/>
  <c r="J1732" i="1"/>
  <c r="K1732" i="1"/>
  <c r="L1732" i="1"/>
  <c r="M1732" i="1" s="1"/>
  <c r="N1732" i="1"/>
  <c r="J1733" i="1"/>
  <c r="K1733" i="1"/>
  <c r="L1733" i="1"/>
  <c r="M1733" i="1" s="1"/>
  <c r="N1733" i="1"/>
  <c r="J1734" i="1"/>
  <c r="K1734" i="1"/>
  <c r="L1734" i="1"/>
  <c r="M1734" i="1" s="1"/>
  <c r="N1734" i="1"/>
  <c r="J1735" i="1"/>
  <c r="K1735" i="1"/>
  <c r="L1735" i="1"/>
  <c r="M1735" i="1" s="1"/>
  <c r="N1735" i="1"/>
  <c r="J1736" i="1"/>
  <c r="K1736" i="1"/>
  <c r="L1736" i="1"/>
  <c r="M1736" i="1" s="1"/>
  <c r="N1736" i="1"/>
  <c r="J1737" i="1"/>
  <c r="K1737" i="1"/>
  <c r="L1737" i="1"/>
  <c r="M1737" i="1" s="1"/>
  <c r="N1737" i="1"/>
  <c r="J1738" i="1"/>
  <c r="K1738" i="1"/>
  <c r="L1738" i="1"/>
  <c r="M1738" i="1" s="1"/>
  <c r="N1738" i="1"/>
  <c r="J1739" i="1"/>
  <c r="K1739" i="1"/>
  <c r="L1739" i="1"/>
  <c r="M1739" i="1" s="1"/>
  <c r="N1739" i="1"/>
  <c r="J1740" i="1"/>
  <c r="K1740" i="1"/>
  <c r="L1740" i="1"/>
  <c r="M1740" i="1" s="1"/>
  <c r="N1740" i="1"/>
  <c r="J1741" i="1"/>
  <c r="K1741" i="1"/>
  <c r="L1741" i="1"/>
  <c r="M1741" i="1" s="1"/>
  <c r="N1741" i="1"/>
  <c r="J1742" i="1"/>
  <c r="K1742" i="1"/>
  <c r="L1742" i="1"/>
  <c r="M1742" i="1" s="1"/>
  <c r="N1742" i="1"/>
  <c r="J1743" i="1"/>
  <c r="K1743" i="1"/>
  <c r="L1743" i="1"/>
  <c r="M1743" i="1" s="1"/>
  <c r="N1743" i="1"/>
  <c r="J1744" i="1"/>
  <c r="K1744" i="1"/>
  <c r="L1744" i="1"/>
  <c r="M1744" i="1" s="1"/>
  <c r="N1744" i="1"/>
  <c r="J1745" i="1"/>
  <c r="K1745" i="1"/>
  <c r="L1745" i="1"/>
  <c r="M1745" i="1" s="1"/>
  <c r="N1745" i="1"/>
  <c r="J1746" i="1"/>
  <c r="K1746" i="1"/>
  <c r="L1746" i="1"/>
  <c r="M1746" i="1" s="1"/>
  <c r="N1746" i="1"/>
  <c r="J1747" i="1"/>
  <c r="K1747" i="1"/>
  <c r="L1747" i="1"/>
  <c r="M1747" i="1" s="1"/>
  <c r="N1747" i="1"/>
  <c r="J1748" i="1"/>
  <c r="K1748" i="1"/>
  <c r="L1748" i="1"/>
  <c r="M1748" i="1" s="1"/>
  <c r="N1748" i="1"/>
  <c r="J1749" i="1"/>
  <c r="K1749" i="1"/>
  <c r="L1749" i="1"/>
  <c r="M1749" i="1" s="1"/>
  <c r="N1749" i="1"/>
  <c r="J1750" i="1"/>
  <c r="K1750" i="1"/>
  <c r="L1750" i="1"/>
  <c r="M1750" i="1" s="1"/>
  <c r="N1750" i="1"/>
  <c r="J1751" i="1"/>
  <c r="K1751" i="1"/>
  <c r="L1751" i="1"/>
  <c r="M1751" i="1" s="1"/>
  <c r="N1751" i="1"/>
  <c r="J1752" i="1"/>
  <c r="K1752" i="1"/>
  <c r="L1752" i="1"/>
  <c r="M1752" i="1" s="1"/>
  <c r="N1752" i="1"/>
  <c r="J1753" i="1"/>
  <c r="K1753" i="1"/>
  <c r="L1753" i="1"/>
  <c r="M1753" i="1" s="1"/>
  <c r="N1753" i="1"/>
  <c r="J1754" i="1"/>
  <c r="K1754" i="1"/>
  <c r="L1754" i="1"/>
  <c r="M1754" i="1" s="1"/>
  <c r="N1754" i="1"/>
  <c r="J1755" i="1"/>
  <c r="K1755" i="1"/>
  <c r="L1755" i="1"/>
  <c r="M1755" i="1" s="1"/>
  <c r="N1755" i="1"/>
  <c r="J1756" i="1"/>
  <c r="K1756" i="1"/>
  <c r="L1756" i="1"/>
  <c r="M1756" i="1" s="1"/>
  <c r="N1756" i="1"/>
  <c r="J1757" i="1"/>
  <c r="K1757" i="1"/>
  <c r="L1757" i="1"/>
  <c r="M1757" i="1" s="1"/>
  <c r="N1757" i="1"/>
  <c r="J1758" i="1"/>
  <c r="K1758" i="1"/>
  <c r="L1758" i="1"/>
  <c r="M1758" i="1" s="1"/>
  <c r="N1758" i="1"/>
  <c r="J1759" i="1"/>
  <c r="K1759" i="1"/>
  <c r="L1759" i="1"/>
  <c r="M1759" i="1" s="1"/>
  <c r="N1759" i="1"/>
  <c r="J1760" i="1"/>
  <c r="K1760" i="1"/>
  <c r="L1760" i="1"/>
  <c r="M1760" i="1" s="1"/>
  <c r="N1760" i="1"/>
  <c r="J1761" i="1"/>
  <c r="K1761" i="1"/>
  <c r="L1761" i="1"/>
  <c r="M1761" i="1" s="1"/>
  <c r="N1761" i="1"/>
  <c r="J1762" i="1"/>
  <c r="K1762" i="1"/>
  <c r="L1762" i="1"/>
  <c r="M1762" i="1" s="1"/>
  <c r="N1762" i="1"/>
  <c r="J1763" i="1"/>
  <c r="K1763" i="1"/>
  <c r="L1763" i="1"/>
  <c r="M1763" i="1" s="1"/>
  <c r="N1763" i="1"/>
  <c r="J1764" i="1"/>
  <c r="K1764" i="1"/>
  <c r="L1764" i="1"/>
  <c r="M1764" i="1" s="1"/>
  <c r="N1764" i="1"/>
  <c r="J1765" i="1"/>
  <c r="K1765" i="1"/>
  <c r="L1765" i="1"/>
  <c r="M1765" i="1" s="1"/>
  <c r="N1765" i="1"/>
  <c r="J1766" i="1"/>
  <c r="K1766" i="1"/>
  <c r="L1766" i="1"/>
  <c r="M1766" i="1" s="1"/>
  <c r="N1766" i="1"/>
  <c r="J1767" i="1"/>
  <c r="K1767" i="1"/>
  <c r="L1767" i="1"/>
  <c r="M1767" i="1" s="1"/>
  <c r="N1767" i="1"/>
  <c r="J1768" i="1"/>
  <c r="K1768" i="1"/>
  <c r="L1768" i="1"/>
  <c r="M1768" i="1" s="1"/>
  <c r="N1768" i="1"/>
  <c r="J1769" i="1"/>
  <c r="K1769" i="1"/>
  <c r="L1769" i="1"/>
  <c r="M1769" i="1" s="1"/>
  <c r="N1769" i="1"/>
  <c r="J1770" i="1"/>
  <c r="K1770" i="1"/>
  <c r="L1770" i="1"/>
  <c r="M1770" i="1" s="1"/>
  <c r="N1770" i="1"/>
  <c r="J1771" i="1"/>
  <c r="K1771" i="1"/>
  <c r="L1771" i="1"/>
  <c r="M1771" i="1" s="1"/>
  <c r="N1771" i="1"/>
  <c r="J1772" i="1"/>
  <c r="K1772" i="1"/>
  <c r="L1772" i="1"/>
  <c r="M1772" i="1" s="1"/>
  <c r="N1772" i="1"/>
  <c r="J1773" i="1"/>
  <c r="K1773" i="1"/>
  <c r="L1773" i="1"/>
  <c r="M1773" i="1" s="1"/>
  <c r="N1773" i="1"/>
  <c r="J1774" i="1"/>
  <c r="K1774" i="1"/>
  <c r="L1774" i="1"/>
  <c r="M1774" i="1" s="1"/>
  <c r="N1774" i="1"/>
  <c r="J1775" i="1"/>
  <c r="K1775" i="1"/>
  <c r="L1775" i="1"/>
  <c r="M1775" i="1" s="1"/>
  <c r="N1775" i="1"/>
  <c r="J1776" i="1"/>
  <c r="K1776" i="1"/>
  <c r="L1776" i="1"/>
  <c r="M1776" i="1" s="1"/>
  <c r="N1776" i="1"/>
  <c r="J1777" i="1"/>
  <c r="K1777" i="1"/>
  <c r="L1777" i="1"/>
  <c r="M1777" i="1" s="1"/>
  <c r="N1777" i="1"/>
  <c r="J1778" i="1"/>
  <c r="K1778" i="1"/>
  <c r="L1778" i="1"/>
  <c r="M1778" i="1" s="1"/>
  <c r="N1778" i="1"/>
  <c r="J1779" i="1"/>
  <c r="K1779" i="1"/>
  <c r="L1779" i="1"/>
  <c r="M1779" i="1" s="1"/>
  <c r="N1779" i="1"/>
  <c r="J1780" i="1"/>
  <c r="K1780" i="1"/>
  <c r="L1780" i="1"/>
  <c r="M1780" i="1" s="1"/>
  <c r="N1780" i="1"/>
  <c r="J1781" i="1"/>
  <c r="K1781" i="1"/>
  <c r="L1781" i="1"/>
  <c r="M1781" i="1" s="1"/>
  <c r="N1781" i="1"/>
  <c r="J1782" i="1"/>
  <c r="K1782" i="1"/>
  <c r="L1782" i="1"/>
  <c r="M1782" i="1" s="1"/>
  <c r="N1782" i="1"/>
  <c r="J1783" i="1"/>
  <c r="K1783" i="1"/>
  <c r="L1783" i="1"/>
  <c r="M1783" i="1" s="1"/>
  <c r="N1783" i="1"/>
  <c r="J1784" i="1"/>
  <c r="K1784" i="1"/>
  <c r="L1784" i="1"/>
  <c r="M1784" i="1" s="1"/>
  <c r="N1784" i="1"/>
  <c r="J1785" i="1"/>
  <c r="K1785" i="1"/>
  <c r="L1785" i="1"/>
  <c r="M1785" i="1" s="1"/>
  <c r="N1785" i="1"/>
  <c r="J1786" i="1"/>
  <c r="K1786" i="1"/>
  <c r="L1786" i="1"/>
  <c r="M1786" i="1" s="1"/>
  <c r="N1786" i="1"/>
  <c r="J1787" i="1"/>
  <c r="K1787" i="1"/>
  <c r="L1787" i="1"/>
  <c r="M1787" i="1" s="1"/>
  <c r="N1787" i="1"/>
  <c r="J1788" i="1"/>
  <c r="K1788" i="1"/>
  <c r="L1788" i="1"/>
  <c r="M1788" i="1" s="1"/>
  <c r="N1788" i="1"/>
  <c r="J1789" i="1"/>
  <c r="K1789" i="1"/>
  <c r="L1789" i="1"/>
  <c r="M1789" i="1" s="1"/>
  <c r="N1789" i="1"/>
  <c r="J1790" i="1"/>
  <c r="K1790" i="1"/>
  <c r="L1790" i="1"/>
  <c r="M1790" i="1" s="1"/>
  <c r="N1790" i="1"/>
  <c r="J1791" i="1"/>
  <c r="K1791" i="1"/>
  <c r="L1791" i="1"/>
  <c r="M1791" i="1" s="1"/>
  <c r="N1791" i="1"/>
  <c r="J1792" i="1"/>
  <c r="K1792" i="1"/>
  <c r="L1792" i="1"/>
  <c r="M1792" i="1" s="1"/>
  <c r="N1792" i="1"/>
  <c r="J1793" i="1"/>
  <c r="K1793" i="1"/>
  <c r="L1793" i="1"/>
  <c r="M1793" i="1" s="1"/>
  <c r="N1793" i="1"/>
  <c r="J1794" i="1"/>
  <c r="K1794" i="1"/>
  <c r="L1794" i="1"/>
  <c r="M1794" i="1" s="1"/>
  <c r="N1794" i="1"/>
  <c r="J1795" i="1"/>
  <c r="K1795" i="1"/>
  <c r="L1795" i="1"/>
  <c r="M1795" i="1" s="1"/>
  <c r="N1795" i="1"/>
  <c r="J1796" i="1"/>
  <c r="K1796" i="1"/>
  <c r="L1796" i="1"/>
  <c r="M1796" i="1" s="1"/>
  <c r="N1796" i="1"/>
  <c r="J1797" i="1"/>
  <c r="K1797" i="1"/>
  <c r="L1797" i="1"/>
  <c r="M1797" i="1" s="1"/>
  <c r="N1797" i="1"/>
  <c r="J1798" i="1"/>
  <c r="K1798" i="1"/>
  <c r="L1798" i="1"/>
  <c r="M1798" i="1" s="1"/>
  <c r="N1798" i="1"/>
  <c r="J1799" i="1"/>
  <c r="K1799" i="1"/>
  <c r="L1799" i="1"/>
  <c r="M1799" i="1" s="1"/>
  <c r="N1799" i="1"/>
  <c r="J1800" i="1"/>
  <c r="K1800" i="1"/>
  <c r="L1800" i="1"/>
  <c r="M1800" i="1" s="1"/>
  <c r="N1800" i="1"/>
  <c r="J1801" i="1"/>
  <c r="K1801" i="1"/>
  <c r="L1801" i="1"/>
  <c r="M1801" i="1" s="1"/>
  <c r="N1801" i="1"/>
  <c r="J1802" i="1"/>
  <c r="K1802" i="1"/>
  <c r="L1802" i="1"/>
  <c r="M1802" i="1" s="1"/>
  <c r="N1802" i="1"/>
  <c r="J1803" i="1"/>
  <c r="K1803" i="1"/>
  <c r="L1803" i="1"/>
  <c r="M1803" i="1" s="1"/>
  <c r="N1803" i="1"/>
  <c r="J1804" i="1"/>
  <c r="K1804" i="1"/>
  <c r="L1804" i="1"/>
  <c r="M1804" i="1" s="1"/>
  <c r="N1804" i="1"/>
  <c r="J1805" i="1"/>
  <c r="K1805" i="1"/>
  <c r="L1805" i="1"/>
  <c r="M1805" i="1" s="1"/>
  <c r="N1805" i="1"/>
  <c r="J1806" i="1"/>
  <c r="K1806" i="1"/>
  <c r="L1806" i="1"/>
  <c r="M1806" i="1" s="1"/>
  <c r="N1806" i="1"/>
  <c r="J1807" i="1"/>
  <c r="K1807" i="1"/>
  <c r="L1807" i="1"/>
  <c r="M1807" i="1" s="1"/>
  <c r="N1807" i="1"/>
  <c r="J1808" i="1"/>
  <c r="K1808" i="1"/>
  <c r="L1808" i="1"/>
  <c r="M1808" i="1" s="1"/>
  <c r="N1808" i="1"/>
  <c r="J1809" i="1"/>
  <c r="K1809" i="1"/>
  <c r="L1809" i="1"/>
  <c r="M1809" i="1" s="1"/>
  <c r="N1809" i="1"/>
  <c r="J1810" i="1"/>
  <c r="K1810" i="1"/>
  <c r="L1810" i="1"/>
  <c r="M1810" i="1" s="1"/>
  <c r="N1810" i="1"/>
  <c r="J1811" i="1"/>
  <c r="K1811" i="1"/>
  <c r="L1811" i="1"/>
  <c r="M1811" i="1" s="1"/>
  <c r="N1811" i="1"/>
  <c r="J1812" i="1"/>
  <c r="K1812" i="1"/>
  <c r="L1812" i="1"/>
  <c r="M1812" i="1" s="1"/>
  <c r="N1812" i="1"/>
  <c r="J1813" i="1"/>
  <c r="K1813" i="1"/>
  <c r="L1813" i="1"/>
  <c r="M1813" i="1" s="1"/>
  <c r="N1813" i="1"/>
  <c r="J1814" i="1"/>
  <c r="K1814" i="1"/>
  <c r="L1814" i="1"/>
  <c r="M1814" i="1" s="1"/>
  <c r="N1814" i="1"/>
  <c r="J1815" i="1"/>
  <c r="K1815" i="1"/>
  <c r="L1815" i="1"/>
  <c r="M1815" i="1" s="1"/>
  <c r="N1815" i="1"/>
  <c r="J1816" i="1"/>
  <c r="K1816" i="1"/>
  <c r="L1816" i="1"/>
  <c r="M1816" i="1" s="1"/>
  <c r="N1816" i="1"/>
  <c r="J1817" i="1"/>
  <c r="K1817" i="1"/>
  <c r="L1817" i="1"/>
  <c r="M1817" i="1" s="1"/>
  <c r="N1817" i="1"/>
  <c r="J1818" i="1"/>
  <c r="K1818" i="1"/>
  <c r="L1818" i="1"/>
  <c r="M1818" i="1" s="1"/>
  <c r="N1818" i="1"/>
  <c r="J1819" i="1"/>
  <c r="K1819" i="1"/>
  <c r="L1819" i="1"/>
  <c r="M1819" i="1" s="1"/>
  <c r="N1819" i="1"/>
  <c r="J1820" i="1"/>
  <c r="K1820" i="1"/>
  <c r="L1820" i="1"/>
  <c r="M1820" i="1" s="1"/>
  <c r="N1820" i="1"/>
  <c r="J1821" i="1"/>
  <c r="K1821" i="1"/>
  <c r="L1821" i="1"/>
  <c r="M1821" i="1" s="1"/>
  <c r="N1821" i="1"/>
  <c r="J1822" i="1"/>
  <c r="K1822" i="1"/>
  <c r="L1822" i="1"/>
  <c r="M1822" i="1" s="1"/>
  <c r="N1822" i="1"/>
  <c r="J1823" i="1"/>
  <c r="K1823" i="1"/>
  <c r="L1823" i="1"/>
  <c r="M1823" i="1" s="1"/>
  <c r="N1823" i="1"/>
  <c r="J1824" i="1"/>
  <c r="K1824" i="1"/>
  <c r="L1824" i="1"/>
  <c r="M1824" i="1" s="1"/>
  <c r="N1824" i="1"/>
  <c r="J1825" i="1"/>
  <c r="K1825" i="1"/>
  <c r="L1825" i="1"/>
  <c r="M1825" i="1" s="1"/>
  <c r="N1825" i="1"/>
  <c r="J2" i="1"/>
  <c r="K2" i="1"/>
  <c r="L2" i="1"/>
  <c r="M2" i="1" s="1"/>
  <c r="N2" i="1"/>
</calcChain>
</file>

<file path=xl/sharedStrings.xml><?xml version="1.0" encoding="utf-8"?>
<sst xmlns="http://schemas.openxmlformats.org/spreadsheetml/2006/main" count="5606" uniqueCount="1624">
  <si>
    <t>Recurso</t>
  </si>
  <si>
    <t>Data</t>
  </si>
  <si>
    <t>Número da Guia</t>
  </si>
  <si>
    <t>Departamento</t>
  </si>
  <si>
    <t>Favorecido</t>
  </si>
  <si>
    <t>Descrição</t>
  </si>
  <si>
    <t>Valor Débito</t>
  </si>
  <si>
    <t>Valor Crédito</t>
  </si>
  <si>
    <t>Mês</t>
  </si>
  <si>
    <t>M</t>
  </si>
  <si>
    <t>Janeiro</t>
  </si>
  <si>
    <t>Fevereiro</t>
  </si>
  <si>
    <t>Março</t>
  </si>
  <si>
    <t>Abril</t>
  </si>
  <si>
    <t>Maio</t>
  </si>
  <si>
    <t>Junho</t>
  </si>
  <si>
    <t>Julho</t>
  </si>
  <si>
    <t>Agosto</t>
  </si>
  <si>
    <t>Setembro</t>
  </si>
  <si>
    <t>Outubro</t>
  </si>
  <si>
    <t>Novembro</t>
  </si>
  <si>
    <t>Dezembro</t>
  </si>
  <si>
    <t>Valores</t>
  </si>
  <si>
    <t>Totais de Débitos e Créditos de Todos os Recursos</t>
  </si>
  <si>
    <t>Total Mensal por Recursos</t>
  </si>
  <si>
    <t>Valor Reservado</t>
  </si>
  <si>
    <t>Executado</t>
  </si>
  <si>
    <t xml:space="preserve">Débito </t>
  </si>
  <si>
    <t>Reservado</t>
  </si>
  <si>
    <t xml:space="preserve">Valor Débito </t>
  </si>
  <si>
    <t>Valor Saldo</t>
  </si>
  <si>
    <t>Total Créditos</t>
  </si>
  <si>
    <t>Total Débitos</t>
  </si>
  <si>
    <t>Total Reservado</t>
  </si>
  <si>
    <t>Créditos</t>
  </si>
  <si>
    <t>Débitos</t>
  </si>
  <si>
    <t>Recursos Orçamentários</t>
  </si>
  <si>
    <t>RI - Renda Industrial</t>
  </si>
  <si>
    <t>Recursos</t>
  </si>
  <si>
    <t>Total</t>
  </si>
  <si>
    <t>Tipo Recurso</t>
  </si>
  <si>
    <t>Totais dos Recursos por Tipo Recurso</t>
  </si>
  <si>
    <t>Valor Crédito Total</t>
  </si>
  <si>
    <t>Rótulos de Linha</t>
  </si>
  <si>
    <t>Total Geral</t>
  </si>
  <si>
    <t>Saldo Recurso</t>
  </si>
  <si>
    <t>Saldo RI</t>
  </si>
  <si>
    <t>(Vários itens)</t>
  </si>
  <si>
    <t>Convênio</t>
  </si>
  <si>
    <t>RA</t>
  </si>
  <si>
    <t>RD</t>
  </si>
  <si>
    <t>RORÇ</t>
  </si>
  <si>
    <t>SEG</t>
  </si>
  <si>
    <t>TREIN</t>
  </si>
  <si>
    <t>MANUT</t>
  </si>
  <si>
    <t>PPO</t>
  </si>
  <si>
    <t>TRANS</t>
  </si>
  <si>
    <t>Total Gasto</t>
  </si>
  <si>
    <t>Recursos - REITORIA</t>
  </si>
  <si>
    <t>Totais por Tipo Recurso</t>
  </si>
  <si>
    <t>RI</t>
  </si>
  <si>
    <t>RINF</t>
  </si>
  <si>
    <t>DIFERENÇAS</t>
  </si>
  <si>
    <t>Diferença</t>
  </si>
  <si>
    <t>Diretoria - RI Básico</t>
  </si>
  <si>
    <t>DIR</t>
  </si>
  <si>
    <t>Saldo do Exercício Anterior</t>
  </si>
  <si>
    <t>Saldo remanescente 2023</t>
  </si>
  <si>
    <t>Sim</t>
  </si>
  <si>
    <t>Transposição interna</t>
  </si>
  <si>
    <t>Remanejamento 50092968 / 2024 - da Manutenção Predial - GO 17850</t>
  </si>
  <si>
    <t>Remanejamento 2024 50092984 - Remanejamento para básica - GO 17851</t>
  </si>
  <si>
    <t>Créditos Tesouraria</t>
  </si>
  <si>
    <t>Ajustes de lançamentos referente as despesas realizadas no Grupo do Tesouro do processo de adiantamento nº : 24.1.9.43.7, mas lançados nos RI dos professores - GOs 17809, 17837, 17838 e 17860 -Contrapartida Diretoria - RORÇ Diretoria GO 17889</t>
  </si>
  <si>
    <t>Recibo Tesouraria</t>
  </si>
  <si>
    <t>Recibo nº 21/2024 - Claurus Technology do Brasil Ltda - Patente Processo: 22.1.6101.1.5 - 55% da base de cálculo: R$ 2.500,00 - R$ 1.375,00 - 45% Depto FEP R$ 1.125,00 (GC 4358) e 10% Dir/Adm R$ 250,00</t>
  </si>
  <si>
    <t>Referente 10% taxa administrativa para diretoria Recibo 24/2024 - Recebemos de Rodrigo da Silva - Proc. Fapesp: 22/03056-6 - GC 4364</t>
  </si>
  <si>
    <t>Ajustes de lançamentos referente as despesas realizadas no Grupo do Tesouro do processo de adiantamento nº : 24.1.13.43.4, mas lançados nos RI dos professores - GOs 17928, 17919, 17941, 17940 e 17944 -Contrapartida Diretoria - RORÇ BÁSICO GO 17979</t>
  </si>
  <si>
    <t>Reitoria - Estagiário</t>
  </si>
  <si>
    <t>Solicitação 691/2023 Remanejamento 50135942 / 2024 de recurso para estágio do aluno Leonardo Duarte Curralo.</t>
  </si>
  <si>
    <t>Compacta Comércio e Serviços Ltda - Compra de computadores para uso no laboratório HEPIC - DDC 64561 - Doc. Compra 22648 - Reserva - 1379280 - NE 1379329/2024 - Proc. 23.1.443.43.8 - Contrapartida GO 18026 e GO 18025</t>
  </si>
  <si>
    <t>FEP</t>
  </si>
  <si>
    <t>EDUSP</t>
  </si>
  <si>
    <t>Ref. Remanejamentos 5016825/2024 cobrança 10% taxa administrativa Diretoria - Acertos de direitos autorais 2º semestre 2023 - GC 4384</t>
  </si>
  <si>
    <t>Solicitação 1643/2023 - Remanejamento 50169480 / 2024 de recurso para estágio do aluno Leonardo Duarte Curralo.</t>
  </si>
  <si>
    <t>Devolução referente ao remanejamento 50167623/2024 remanejamento feito equivocadamente - Remanejamento 50170489/2024 - GO 18061</t>
  </si>
  <si>
    <t>Servs. Prestados de experimentos de SAXS - Projeto "Estudo da coacervação de polímeros catiônicos e surfactantes aniônicos em formulações de personal care" - Chamada: CNPq no 12/2020 - Recibo: 45/2024. Obs. 10% taxa administrativa - GC 4398</t>
  </si>
  <si>
    <t>SENAI</t>
  </si>
  <si>
    <t>Reembolso pelo cancelamento de matricula de curso do funcionário Anizete Silva Santos - nº USP 4842104 - Adiantamento nº 30006657 - Proc. 2023.1.119.43.6 - Nota Fiscal nº 69879 de 05/04/2024</t>
  </si>
  <si>
    <t>Referente 10% Taxa Administrativa do Recibo 47/2024 - Recebemos de Lambert Oréfice - Processo CNPq - 307169/2022-7 cpf: 872.441.956-72 - Finalidade: Serviços prestados de experimentos de SAXS - GC 4406.</t>
  </si>
  <si>
    <t>Ajustes de lançamentos referente as despesas realizadas no Grupo do Tesouro do processo de adiantamento nº : 24.1.112.43.2, mas lançados nos RI dos professores - GOs 18071, 18081 e 18108 -Contrapartida Diretoria - RORÇ Diretoria GO 18150</t>
  </si>
  <si>
    <t>Reitoria</t>
  </si>
  <si>
    <t>Rem. 50238504 - Valor referente ao overhead dos projetos administrados pela FUSP, conforme saldo apurado pela Fundação em 31/12/2023 (parcela da Unidade).</t>
  </si>
  <si>
    <t>IO - USP</t>
  </si>
  <si>
    <t>Rem. 50233324 - Fornecimento de nitrogênio líquido nos meses de janeiro a março de 2024.</t>
  </si>
  <si>
    <t>Ajustes de lançamentos referente as despesas realizadas no Grupo do Tesouro do processo de adiantamento nº : 24.1.109.43.1, mas lançados nos RI dos professores - GOs 18152, 18156, 18160 e 18199 -Contrapartida Diretoria - RORÇ - Diretoria ADM GO 18246</t>
  </si>
  <si>
    <t>Ajustes de lançamentos referente as despesas realizadas no Grupo da Manutenção Predial do processo de adiantamento nº : 24.1.50.43.7, mas lançados nos RI - GO 18057 - Contrapartida Diretoria - Manutenção Predial - GO 18247</t>
  </si>
  <si>
    <t>Para cobrir despesa de Diárias Contrapartida GO 18312 e GO 18313</t>
  </si>
  <si>
    <t>Ajustes de lançamentos referente as despesas realizadas no Grupo do Tesouro do processo de adiantamento nº : 24.1.109.43.1, mas lançados nos RI dos professores - GOs 18152, 18156, 18160 e 18199 -Contrapartida Diretoria - RORÇ DIRETORIA GO 18322</t>
  </si>
  <si>
    <t>Transposicao Interna - Meru Viagens</t>
  </si>
  <si>
    <t>Passagens aéreas - participação do 32nd International Materials Research Congress 2024 - Prof. José F. D. Chubaci - 18 a 23/08/2024 - Cancun - México - DDC 160420 - Fatura 23180 - GO 18368 / 18369...</t>
  </si>
  <si>
    <t>Ajustes de lançamentos referente as despesas realizadas no Grupo do Tesouro do processo de adiantamento nº : 24.1.140.43.6, mas lançados nos RI dos professores - GOs 18352 e 18370 - Contrapartida Diretoria - Diretoria - RORÇ BÁSICO - GO 18400</t>
  </si>
  <si>
    <t>Referente a 30% do Recibo 104/2024 - Recebemos de IAEA - International Atomic Energy Agency - Finalidade: Prest. Servs. de apoio à pesquisa e colaboração Cientifica intitulado "Development and Application of Ion Beam Techniques for materiais Irradation and Characterrization relevant to fusion technology" Juntoi ao laboratório do LAMFI de dpto de Física Aplicada do IFUSP, sob coordenação do Sr. Prof. Tiago Fiorini da Silva - GC 4489</t>
  </si>
  <si>
    <t>Transposicao Interna</t>
  </si>
  <si>
    <t>Passagens aéreas - para o Prof. Cristiano L. P. Oliveira - Taipei - Taiwan - de 01 a 09/11/2024 - DDC 215527 - Fatura 24155 - GO 18493 / 18494..</t>
  </si>
  <si>
    <t>Taxa Administrativa de 10% para Diretoria - Referente Recibo nº 112/2024 venda de 2.520 Sampa V5 Chips - GO 18518</t>
  </si>
  <si>
    <t>Ajustes de lançamentos referente as despesas realizadas no Grupo do Tesouro do processo de adiantamento nº : 24.1.149.43.3, mas lançados nos RI dos professores - GOs 18460, 18409, 18431, 18446, 18453 e 18452 - Contrapartida Diretoria - Diretoria - RORÇ BÁSICO - GO 18520</t>
  </si>
  <si>
    <t>Ajustes de lançamentos referente as despesas realizadas no Grupo do Tesouro do processo de adiantamento nº : 24.1.154.43.7, mas lançados nos RI dos professores - GOs 18465, 18464 e 18481 - Contrapartida Diretoria - Diretoria - RORÇ BÁSICO - GO 18521</t>
  </si>
  <si>
    <t>Ajustes de lançamentos referente as despesas realizadas no Grupo do Tesouro do processo de adiantamento nº : 24.1.165.43.9, mas lançados nos RI dos professores - GOs 18489, 18540, 18535 e 18554 Contrapartida Diretoria - RORÇ ADM GO 18596</t>
  </si>
  <si>
    <t>Reembolso pelo não recolhimento de ISS, conforme notas fiscais NFS-e 13806, NFS-e 13830 e NFS-e 14040 da Empresa 1 Nova São José Resíduos Ltda</t>
  </si>
  <si>
    <t>Taxa administrativa 10% referente Recibo nº 126/2024 - Recebemos Thais Azevedo Enoki Liarte - Projeto FAPESP: 2022/04046-4 - Serviços prestados: uso das técnicas de absorção óptica de luz, fluorescência estática, espalhamento dinâmico de luz e potencial Zeta, Junto ao laboratório de BioMembranas do Depto de FGE-IF</t>
  </si>
  <si>
    <t>Ref 10% da taxa administração - Recibo 127/2024 - Recebemos de Fundação Est. Agrários Luiz Queiroz - FEALQ - PROJETO Nº 104999 - Prestação de serviço de análise SAXS, junto ao laboratório de Cristalografia do depto. FAP-IF.</t>
  </si>
  <si>
    <t>Recibo 129/2024 - Recebemos de Taísa Veloso Bezerra referente de cartão de visitante</t>
  </si>
  <si>
    <t>Ajustes de lançamentos referente as despesas realizadas no Grupo do Tesouro do processo de adiantamento nº : 24.1.183.43.7, mas lançados nos RI dos professores - GOs 18577, 18574, 18636, 18621, 18608, 18625, 18635 e 18662 - Contrapartida Diretoria -- RORÇ BÁSICO GO 18715</t>
  </si>
  <si>
    <t>Ajustes de lançamentos referente as despesas realizadas no Grupo do Tesouro do processo de adiantamento nº : 24.1.219.43.1, mas lançados nos RI do professor - GO 18649 - Contrapartida Diretoria - RORÇ - ADM GO 18649</t>
  </si>
  <si>
    <t>Ajustes de lançamentos referente as despesas realizadas no Grupo do Tesouro do processo de adiantamento nº : 24.1.225.43.1, mas lançados nos RI dos professores - GOs 18685, 18714 e 18722 - Contrapartida Diretoria - ROÇ Básico GO 18763</t>
  </si>
  <si>
    <t>Saldo transportado do RI - Fuad - GO 18767</t>
  </si>
  <si>
    <t>RI - Alain André Quivy</t>
  </si>
  <si>
    <t>Saldo remanescente 2023 no Grupo Básico: 43.000</t>
  </si>
  <si>
    <t>Diretoria - Apoio Viagens Didáticas</t>
  </si>
  <si>
    <t>Devolução de Economia Orçamentária 2023 - Grupo 400 Apoio à Viagens Didáticas e Atividades de Campo - REMANEJAMENTO 50047644 / 2024</t>
  </si>
  <si>
    <t>RD - Julio A. Larrea Jiménez</t>
  </si>
  <si>
    <t>Saldo remanescente 2023 - GRUPO 57 - Projetos Especiais - REMANEJAMENTO 50661260 / 2023 - Auxílio financeiro p/ distribuição de bolsas de Pós-doc p/ posterior seleção de bolsistas - prorrogação de dois meses das bolsas PD-JP que se encerram em nov ou dezembro/23 Supervisor: Julio Antonio Larrea Jimenez/ IF Pós-doc: Nathália Leal Marinho Cos</t>
  </si>
  <si>
    <t>Saldo remanescente 2023 - GRUPO 57 - Projetos Especiais - REMANEJAMENTO 50661260 / 2023 - RESERVA TÉCNICA - prorrogação de dois meses das bolsas PD-JP que se encerram em nov ou dezembro/23 Supervisor: Julio Antonio Larrea Jimenez/ IF Pós-doc: Nathália Leal Marinho Cos</t>
  </si>
  <si>
    <t>Saldo remanescente 2023 - Valor referente aproximadamente a 15 dias de janeiro de 2023 que não foi pago (R$ 4.102,48) + a diferença de R$ 1,00 (Um Real) pago a menos por mês, totalizando R$ 11,00 para ser pago em 2024.</t>
  </si>
  <si>
    <t>Saldo remanescente 2023 - Grupo 057 - Projetos Especiais - Referente Reserva Técnica Referente para a bolsista Pós Doc Nathália Leal Marinho conforme termo de outorga.</t>
  </si>
  <si>
    <t>PRPI</t>
  </si>
  <si>
    <t>Auxílio financeiro p/ distribuição de bolsas de Pós-doc p/ posterior seleção de bolsistas - ano 2024. REMANEJAMENTO 50097102 / 2024 - O complemento do valro esta na GC 4349.</t>
  </si>
  <si>
    <t>Grupo 057 Projetos Especiais - REMANEJAMENTO 50097102 / 2024 - Valor referente a reserva técnica - Complemento da GC 4348</t>
  </si>
  <si>
    <t>RI - Antonio Martins F. Neto</t>
  </si>
  <si>
    <t>Recibo de Tesouraria</t>
  </si>
  <si>
    <t>Recebemos o valor da INCT/CNPq Proc. 465259/2014-6 para compra de Softwre Office Standart - 2021 LTSC (64v bits)</t>
  </si>
  <si>
    <t>RD - Cristina Leite</t>
  </si>
  <si>
    <t>Saldo remanescente 2023 - Para evento "Licenciatura em Física na USP: 30 anos de histórias, conquistas e desafios" REMANEJAMENTO 50555885 / 2023 - Grupo 404 Projetos Especiais - Grad</t>
  </si>
  <si>
    <t>RD - Elisabeth Mateus Yoshimura</t>
  </si>
  <si>
    <t>FNC</t>
  </si>
  <si>
    <t>Saldo remanescente de 2023 - Grupo 057 Projetos Especiais - Referente Remanejamento 50410046/2023 Pagamento de "Bolsa de Pós-doutorado a pesquisadoras (es) negras (os) nos termos da Resolução nº 8241 de 26/05/2022, e conforme Portaria GR 7953 de 24/03/2023 - Aluno: MAX DA SLVA FERREIRA</t>
  </si>
  <si>
    <t>Saldo remanescente de 2023 - Referente a Reserva Técnica referente ao remanejamento 50410046/2023 para o Aluno Max da Silva Ferreira</t>
  </si>
  <si>
    <t>PRIP</t>
  </si>
  <si>
    <t>Pagamento de PRORROGAÇÃO da "Bolsa de Pós-doutorado a pesquisadoras (es) negras (os) nos termos da Resolução nº 8241 de 26/05/2022, e conforme Portaria GR 7953 de 24/03/2023 + Reserva Técnica R$ 10.175,40 (GC 4481)- Aluno: Max da Silva Ferreira - REMANEJAMENTO 50431304 / 2024.</t>
  </si>
  <si>
    <t>Reserva Técnica R$ 10.175,40 - Referente Pagamento de PRORROGAÇÃO da "Bolsa de Pós-doutorado a pesquisadoras (es) negras (os) nos termos da Resolução nº 8241 de 26/05/2022, e conforme Portaria GR 7953 de 24/03/2023 - Aluno: Max da Silva Ferreira - REMANEJAMENTO 50431304 / 2024 + (GC 4480)</t>
  </si>
  <si>
    <t>RI - Elisabeth Mateus Yoshimura</t>
  </si>
  <si>
    <t>RD - Ewout Ter Haar</t>
  </si>
  <si>
    <t>Devolução de Economia Orçamentária 2023. Grupo 404 - Projetos Especiais - Grad - Para conserto do aparelho de Ar Condicionado da sala PRG 0002 - Remanejamento 50178466 / 2020</t>
  </si>
  <si>
    <t>RI - Fuad Daher Saad</t>
  </si>
  <si>
    <t>Saldo remanescente 2023 - Grupo Básico 43.000</t>
  </si>
  <si>
    <t>RI - Gil da Costa Marques</t>
  </si>
  <si>
    <t>RD - Chubaci PIPAE</t>
  </si>
  <si>
    <t>Devolução de Economia Orçamentária 2023. Grupo 057 - Projetos Especiais - REMANEJAMENTO 50294581 / 2021 - Edital de Apoio a Projetos Integrados de Pesquisa em Áreas Estratégicas (PIPAE) - Ano 2021. Portaria PRP 822/21</t>
  </si>
  <si>
    <t>RD - Luis Gregório Godoy V. Dias Silva</t>
  </si>
  <si>
    <t>FMT</t>
  </si>
  <si>
    <t>Devolução de Economia Orçamentária 2023.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t>
  </si>
  <si>
    <t>RD - Luis Raul W. Abramo</t>
  </si>
  <si>
    <t>FMA</t>
  </si>
  <si>
    <t>Devolução de Economia Orçamentária 2023. Grupo: 057 - Projetos Especiais - REMANEJAMENTO 50678561 / 2019 - Auxílio financeiro ao Prof. Luis Raul Weber Abramo, tendo em vista o resultado do Edital PRPG 14/2019 - Prêmio Vídeo Pós-Graduação USP</t>
  </si>
  <si>
    <t>RI - Manfredo H. Tabacniks</t>
  </si>
  <si>
    <t>FAP</t>
  </si>
  <si>
    <t>Saldo remanescente 2023 - Grupo: 43.000</t>
  </si>
  <si>
    <t>RD - Marcelo Martinelli</t>
  </si>
  <si>
    <t>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t>
  </si>
  <si>
    <t>RD - Marcio Teixeira Nascimento Varella</t>
  </si>
  <si>
    <t>FGE</t>
  </si>
  <si>
    <t>Saldo remanescente 2023 - GRUPO 057 Projetos Especiais - Auxílio financeiro para apoio ao XV Workshop em Física Molecular e Espectroscopia (WFME) - REMANEJAMENTO 50524904 / 2023</t>
  </si>
  <si>
    <t>RI - Chubaci</t>
  </si>
  <si>
    <t>RD - Nemitala Added</t>
  </si>
  <si>
    <t>Devolução de Economia Orçamentária 2023. Grupo 206 - Infraestrutura de Pesquisa e Biotérios - Auxilio financeiro PRPI. Edital de Apoio a Propostas Estratégicas para Infraestrutura de Pesquisa da USP - 2022. Outorgado(a): Prof.(a) Dr.(a) Nemitala Added / IFUSP. Remanejamento N° 2022 50511789</t>
  </si>
  <si>
    <t>RD - Nilberto Heder Medina</t>
  </si>
  <si>
    <t>Devolução de Economia Orçamentária 2023. Grupo: 605 - Apoio aos Programas de Pós-Graduação</t>
  </si>
  <si>
    <t>RD - Vera Henriques Prog Aprender na Comunidade</t>
  </si>
  <si>
    <t>Devolução de Economia Orçamentária 2023. Grupo: 404 - Projetos Especiais Graduação - 21° Encontro USP Escola - REMANEJAMENTO 50268980 / 2021</t>
  </si>
  <si>
    <t>RI - Otaviano A. M. Helene</t>
  </si>
  <si>
    <t>Saldo remanescente do Exercício 2023 - Grupo Básico 43.000</t>
  </si>
  <si>
    <t>RD - Paulo Artaxo - Pós Doc</t>
  </si>
  <si>
    <t>Saldo do Exercício 2022. RESERVA TÉCNICA Grupo 057 - Projetos Especiais - Edital Programa USP Sustentabilidade 2022 (USPSusten) REMANEJAMENTO 50412403 / 2022</t>
  </si>
  <si>
    <t>Saldo do Exercício 2023. RESERVA TÉCNICA - Rem. 50490767/2023 - Edital Programa USP Sustentabilidade 2022 (USPSusten). Bolsista: Carolina Cristina Fernandes - Grupo 057 - Projetos Especiais</t>
  </si>
  <si>
    <t>Saldo do Exercício 2023 - Bolsa 01/01/2024 a 31/08/2024 - Rem. 50490767/2023 - Edital Programa USP Sustentabilidade 2022 (USPSusten). Bolsista: Carolina Cristina Fernandes. Supervisor: Paulo Eduardo Artaxo Netto . Período de 01/09/2023 a 31/08/2024. Bolsa R$ 101.750,40 e Reserva Técnica R$ 10.175,04. - Grupo 057 - Projetos Especiais</t>
  </si>
  <si>
    <t>RD - Silvio R.A. Salinas</t>
  </si>
  <si>
    <t>Devolução de Economia Orçamentária 2023. Grupo: 404 - Projetos Especiais - Grad - Diária para prof. Silvio Roberto de Azevedo Salinas, 30/05/2019 a 31/05/2019, para participar da IX Semana de Estatística UFSCar/USP. REMANEJAMENTO 50353980 / 2019</t>
  </si>
  <si>
    <t>RD - Vera Henriques Encontro USP Escola</t>
  </si>
  <si>
    <t>Saldo remanescente 2023 - Grupo 057 - Projetos Especiais - Referente 23º Encontro USP Escola Remanejamento 50239983 / 2023</t>
  </si>
  <si>
    <t>PRCEU</t>
  </si>
  <si>
    <t>Grupo 057 Projetos Especiais - 24º Encontro USP Escola - Remanejamento 50285049 / 2024</t>
  </si>
  <si>
    <t>Recursos para 25º Encontro USP Escola - Grupo 057 - Projetos Especiais - REMANEJAMENTO 50578623 / 2024</t>
  </si>
  <si>
    <t>RD - Walter Alberto Siqueira Pedra</t>
  </si>
  <si>
    <t>Devolução de Economia Orçamentária 2023. Grupo: 513 - Progr. Inst. de Apoio a Novos Docentes - Edital 2013. Aut. GR - Proc.16.1.12371.1.4</t>
  </si>
  <si>
    <t>Diretoria - RORÇ BÁSICO</t>
  </si>
  <si>
    <t>Ajustes de lançamentos referente as despesas realizadas no Grupo da Receita do processo de adiantamento nº : 23.1.592.43.3, mas lançados nos RORÇ BÁSCA dos departamentos - GOs 17684, 17709 e 17710, Contrapartida RI DIR ADM - GO 17808</t>
  </si>
  <si>
    <t>Abertura do Exercício 2024</t>
  </si>
  <si>
    <t>Orçamento 2024</t>
  </si>
  <si>
    <t>Ref. a estorno do valor relativo ao Remanejamento N° 2024 50090540 efetuado por equivoco - fale conosco 252756 - REMANEJAMENTO 50091708 / 2024 - GO 17853</t>
  </si>
  <si>
    <t>Solicitação 692/2023 - Remanejamento 50093107 / 2024 de recurso para estágio do aluno Gabriela Pinheiro de Moraes.</t>
  </si>
  <si>
    <t>Solicitação 1553/2022 - Remanejamento de recurso para estágio do aluno Laura Fragoso Goncalves da Conceição. - REMANEJAMENTO 50107221 / 2024</t>
  </si>
  <si>
    <t>Solicitação 521/2023 Remanejamento 50135926 / 2024 de recurso para estágio do aluno Larissa Cunha da Silva.</t>
  </si>
  <si>
    <t>Solicitação 1039/2023 - Remanejamento 50135969 / 2024 de recurso para estágio do aluno Emanuelle Vieira Santos.</t>
  </si>
  <si>
    <t>DIR-NITRO</t>
  </si>
  <si>
    <t>FMVZ</t>
  </si>
  <si>
    <t>REMANEJAMENTOS 50145565, 50145581, 50145603, 50145620, 50145646 referente respectivamente 548 litros de nitrogênio liquido-maio /2019 a janeiro/2020 - VCI, 349 litros de nitrogênio liquido-maio /2019 a janeiro/2020 - VCM, 2.369 litros de nitrogênio liquido-maio /2019 a janeiro/2020 - VPS, 1.920 litros de nitrogênio liquido-maio /2019 a janeiro/2020 - VPT e 5.144 litros de nitrogênio liquido-maio /2019 a janeiro/2020 - VRA</t>
  </si>
  <si>
    <t>Solicitação 17/2023 - Remanejamento 50169448/2024 de recurso para estágio do aluno Gustavo Prado da Rocha.</t>
  </si>
  <si>
    <t>Solicitação 1191/2023 -Remanejamento 50169464 / 2024 de recurso para estágio do aluno Raissa Dias de Carvalho.</t>
  </si>
  <si>
    <t>NITROGÊNIO</t>
  </si>
  <si>
    <t>Faculdade de Odonto - Fornecimento de 351 litros de nitrogênio líquido, nos meses de janeiro a fevereiro de 2024, conforme OF.ATF.001/2024/IF - REMANEJAMENTO 50198421 / 2024 e referente ao fornecimento de de 884 litros de nitrogênio líquido, nos meses de janeiro a fevereiro de 2024, conforme OF.ATF.001/2024/IF REMANEJAMENTO 50199622 / 2024</t>
  </si>
  <si>
    <t>IQ</t>
  </si>
  <si>
    <t>Remanejamento referente à requisição de material 202400104350 - Remanejamento 50203484 / 2024</t>
  </si>
  <si>
    <t>IAG</t>
  </si>
  <si>
    <t>Despesas efetuadas com fornecimento de nitrogênio líquido referentes ao mês de fevereiro de 2024 - Remanejamento 50203980 / 2024</t>
  </si>
  <si>
    <t>IGC</t>
  </si>
  <si>
    <t>Repasse ao IFUSP, referente ao fornecimento de 4.214 litros de Nitrogênio Líquido para uso nos Laboratórios do IGc, durante o período de Maio a Dezembro/2021 e Fevereiro a Junho, Setembro/2022 - Remanejamento 50209261/2024</t>
  </si>
  <si>
    <t>Diretoria</t>
  </si>
  <si>
    <t>Repasse ao IFUSP, referente ao fornecimento de Nitrogênio Líquido para uso nos Laboratórios do IGc, conforme a seguir: Jan a Fev/24 - 591 litros - R$ 591,00 + Mar/24 - 199 litros - R$ 501,48 = Total Geral R$ 1.092,48. Remanejamento 50209288 / 2024</t>
  </si>
  <si>
    <t>AAA</t>
  </si>
  <si>
    <t>IFUSP</t>
  </si>
  <si>
    <t>Rem. 50235807 - devolução parcial do RO50233740 - saldo não utilizado (Auxílio à professor USP para participação em defesa de tese - Prof Mauricio dos Santos Matos, nº USP 1470852)...</t>
  </si>
  <si>
    <t>Rem. 50233545 - Remanejamento de recurso para estágio do aluno Júlia de Moura Reinaldo. Referente à solicitação 1128/2023...</t>
  </si>
  <si>
    <t>ATA</t>
  </si>
  <si>
    <t>Rem. 50245306 - Valor ref. ajuste no cálculo do valor inicial do Grupo Despesas com Transporte (259) 2024.(ressarcimento valor utilizado da dotação básica)...</t>
  </si>
  <si>
    <t>REMANEJAMENTO 50288803 / 2024 - Aquisição de Papel Toalha Interfolhas: 500 unidades do item 5588960 e 500 unidades do item 8183511, Ata RP 90978/2023.</t>
  </si>
  <si>
    <t>Simpress Comercio Locacao e Servicos Ltda.</t>
  </si>
  <si>
    <t>Anulação Parcial da NE.00169657 - Contrato 61/2022 - RUSP - Prestação de serviço de impressão e reprografia corporativa - Exercício 2024 - DC 153641/2022.</t>
  </si>
  <si>
    <t>Ref. ao remanejamento 202450322289 realizado com valor a maior indevidamente que ora estamos regularizando REMANEJAMENTO 50323480 / 2024 - GO 18315</t>
  </si>
  <si>
    <t>Cancelamento estágio do aluno Gabrielly Inacio de Araujo. Referente à solicitação 625/2023 - REMANEJAMENTO 50325229 / 2024</t>
  </si>
  <si>
    <t>Cancelamento estágio do aluno Renan Azevedo de Carvalho Silva. Referente à solicitação 723/2023 - REMANEJAMENTO 50325245 / 2024</t>
  </si>
  <si>
    <t>Cancelamento estágio do aluno Amanda Menezes de Souza. Referente à solicitação 1204/2023 REMANEJAMENTO 50325261 / 2024</t>
  </si>
  <si>
    <t>FCFRP</t>
  </si>
  <si>
    <t>Devolução ref. remanej. 50385868 - deve ser pago pela Unidade IF - Remanejamento 50414108 / 2024</t>
  </si>
  <si>
    <t>EESC</t>
  </si>
  <si>
    <t>DEVOLUÇÃO SALDO NÃO UTILIZADO, DESPESAS COM TRANSPORTE, PROF. MARCELO, CONCURSO PROF. DR. (REMANEJAMENTO 50112284) - Remanejamento 50414086 / 2024</t>
  </si>
  <si>
    <t>Solicitação 811/2023 Remanejamento 50423280/2024 de recurso para estágio do aluno Aghata Achilles de Oliveira.</t>
  </si>
  <si>
    <t>Solicitação 1179/2023 Remanejamento 50423301/2024 de recurso para estágio do aluno Esther Souto Santana.</t>
  </si>
  <si>
    <t>Referente NE.03692997 - Ata Registro de Preço - aquisições de microcomputadores - DDC 220873 - DC 70634 - (Rem. 50338169) - Compacta Comercio e Serviços Ltda - Contrapartida GO 18393 e GO 18398</t>
  </si>
  <si>
    <t>Referente a NE.03692997 - Ata Registro de Preço - aquisições de microcomputadores - DDC 220873 - DC 70634 - (Rem. 50331202) - Compacta Comercio e Serviços Ltda - Contrapartida GO 18394 e GO 18399</t>
  </si>
  <si>
    <t>Solicitação 24/2024 Remanejamento 50467384 / 2024 de recurso para estágio do aluno Fernanda Nakamura Silveira.</t>
  </si>
  <si>
    <t>Solicitação 156/2024 Remanejamento 50467406 / 2024 de recurso para estágio do aluno Júlia de Moura Reinaldo.</t>
  </si>
  <si>
    <t>Solicitação 171/2024 - Remanejamento 50530140 / 2024 de recurso para estágio do aluno Gustavo Prado da Rocha.</t>
  </si>
  <si>
    <t>Solicitação 1031/2024 - REMANEJAMENTO 50530167 / 2024 de recurso para estágio do aluno Fernanda Nakamura Silveira.</t>
  </si>
  <si>
    <t>CEPE - USP</t>
  </si>
  <si>
    <t>Rem. 50552446. - Estorno do aluguel do campo do CEPEUSP para atividades da AAAGW....</t>
  </si>
  <si>
    <t>Rem. 50553884 - Reforço da Nota de empenho n.o 01323447 - Taxa de Resíduos Sólidos de Saúde - Exercício 2.024...</t>
  </si>
  <si>
    <t>Faculdade de Odontologia</t>
  </si>
  <si>
    <t>Referente a 50 caixas de papel toalha para Faculdade de Odontologia da SUP - REMANEJAMENTO 50555364 / 2024</t>
  </si>
  <si>
    <t>White Martins Gases Industriais Ltda</t>
  </si>
  <si>
    <t>Anulação parcial do empenho para liberar saldo no contrato para o Instituto de Quimica - Nota de Anulação 5471890</t>
  </si>
  <si>
    <t>Solicitação 413/2024 - Remanejamento 50573400 / 2024 de recurso para estágio do aluno Luís Felipe Betinassi Martins de Souza.</t>
  </si>
  <si>
    <t>Monitores Bolsistas</t>
  </si>
  <si>
    <t>Saldo remanescente - Fechamento Exercício 2024</t>
  </si>
  <si>
    <t>ATA-EXPEDIENTE</t>
  </si>
  <si>
    <t>E.B.C.T.</t>
  </si>
  <si>
    <t>NE.06036489 - Anulação parcial da NE.00169673 - Contrato 9912272510 - RUSP - Contrato de Serviços de Correio - Exercício 2024.</t>
  </si>
  <si>
    <t>Saldo remanescente - Fechamento do Exercício Noi anulado R$ 14.000,00 e reforçado R$ 1.400,00 = R$ 12.600,00</t>
  </si>
  <si>
    <t>Créditos fechamento do Exercício 2024</t>
  </si>
  <si>
    <t>Diretoria - RORÇ EQUIP DIVERSOS E INFORMÁTICA</t>
  </si>
  <si>
    <t>Saldo de Exercícios Anteriores</t>
  </si>
  <si>
    <t>Devolução da Economia Orçamentária 2023</t>
  </si>
  <si>
    <t>STI</t>
  </si>
  <si>
    <t>Devolução do Remanejamento nº 202450206467</t>
  </si>
  <si>
    <t>Referente aquisição de Notebooks para os cursos de graduação GO 17825, conforme nota de empenho 443007/2024 (GO 17825) e 130661/2024 (GO 17757). Devolução do recurso para o Grupo Orçamentário equipamentos de informática - GO 18710</t>
  </si>
  <si>
    <t>REMANEJAMENTO 50614620 / 2024 - Ressarcimento de grupo orçamentário, em razão de despesas com aquisição de notebooks terem sido efetuados com recursos da Unidade, enquanto deveria onerar o grupo de Prog Apoio Aprimoramento do Ensino de Graduação (fale conosco 264633) - Diretoria - Prog Apoio Ensino Graduação GO 18738</t>
  </si>
  <si>
    <t>Diretoria - Segurança</t>
  </si>
  <si>
    <t>Diretoria - Treinamento Servidores</t>
  </si>
  <si>
    <t>Orçamento 2024 - Grupo 004 - Treinamento servidores</t>
  </si>
  <si>
    <t>CONVÊNIO - Grupo 179 - Jose Fernando Diniz Chubaci</t>
  </si>
  <si>
    <t>Saldo Remanescente do Exercício 2023 -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t>
  </si>
  <si>
    <t>Marina Sparvoli de Medeiros</t>
  </si>
  <si>
    <t>NE.06038341 - Anulação parcial da NE.01874389 - Bolsa Pós Doutorado - Referente de Abril a Junho Março de 2024 - Processo: 23.1.69.43.9....</t>
  </si>
  <si>
    <t>RI - Marcia Carvalho de A. Fantini</t>
  </si>
  <si>
    <t>Saldo remanescente 2023 - Grupo: 43.000 -</t>
  </si>
  <si>
    <t>- Recibo 127/2024 - Recebemos de Fundação Est. Agrários Luiz Queiroz - FEALQ - PROJETO Nº 104999 - Prestação de serviço de análise SAXS, junto ao laboratório de Cristalografia do depto. FAP-IF. Obs. Ref 10% da taxa administração</t>
  </si>
  <si>
    <t>TAXA - Prefeitura SP</t>
  </si>
  <si>
    <t>Recurso para pagamento da Taxa de resíduo sólidos de saúde (TRSS), exercício 2024 - Remanejamento 50153924 / 2024</t>
  </si>
  <si>
    <t>Rem. 50553884 - Reforço da Nota de empenho n.o 01323447 - Taxa de Resíduos Sólidos de Saúde - Exercício 2.024 - GO 18650 / GC 4514</t>
  </si>
  <si>
    <t>RI - Cecilia Salvadori</t>
  </si>
  <si>
    <t>Saldo remanescente 2023 -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t>
  </si>
  <si>
    <t>Diretoria - Manutenção Predial</t>
  </si>
  <si>
    <t>ATO</t>
  </si>
  <si>
    <t>Para empenho do contrato da Itopro - Remanejamento 50090540 / 2024 - GO 17841</t>
  </si>
  <si>
    <t>Transferência para Manutenção Predial Remanejamento 50090540 / 2024 Obs. já foi devolvido para a Básica Remanejamento 2024 50091708</t>
  </si>
  <si>
    <t>Ajustes de lançamentos referente as despesas realizadas no Grupo do Tesouro do processo de adiantamento nº 24.1.30.43.6, mas lançados nos RI dos professores - GOs 18007 e 18023 - Contrapartida Diretoria - RORÇ Diretoria Básica GO 18055</t>
  </si>
  <si>
    <t>Remanejamento 50183823 / 2024 - Atender empenho aquisição de lâmpadas</t>
  </si>
  <si>
    <t>ALGV Com. Eletr. e Serv. ADm. Ltda - ME</t>
  </si>
  <si>
    <t>Fechamento do exercício 2024 - Saldo remanescente do exercício 2024 Anulação parcial</t>
  </si>
  <si>
    <t>Imperpluv Impermeabilização Pintura e Reformas EPP</t>
  </si>
  <si>
    <t>Anulação Parcial NE 4688861/2024 GO 18371 - Referente Serviço de Impermeabilização de Laje da Cobertura do Edifício Adma Jafet - DC 67927/2024 - Processo: 154.00003784/2024-78 - Fechamento do Exercício de 2024. Deverá ser Empenhado na abertura do Exercício de 2025 -</t>
  </si>
  <si>
    <t>RD - Cristiano Luis Pinto Oliveira</t>
  </si>
  <si>
    <t>GRUPO: 206 - Infraestrutura de Pesquisa e Biotérios - Atena: Edital PRPI Edital de Apoio a Propostas Estratégicas para Infraestrutura de Pesquisa- ano 2024- edição 2 (10) - REMANEJAMENTO 50547787 / 2024</t>
  </si>
  <si>
    <t>RD - Edivaldo Moura Santos</t>
  </si>
  <si>
    <t>Devolução da Economia Orçamentária 2023 - Grupo: 515 - Progr. Inst. de Apoio a Novos Docentes -</t>
  </si>
  <si>
    <t>Diretoria - Biblioteca</t>
  </si>
  <si>
    <t>Saldo remanescente 2023 - Grupo 12 Assinaturas de Periódicos Científicos</t>
  </si>
  <si>
    <t>ABCD</t>
  </si>
  <si>
    <t>Grupo: 173 - Preservação e Conservação de Materiais Bibliográficos - Programa de Preservação e Conservação de Materiais Bibliográficos 2024 - referente a solicitação Ticket 2024011531000359 - Remanejamento N° 2024 50418545.</t>
  </si>
  <si>
    <t>RI - Frederique Marie Brigitte Sylvie Grassi</t>
  </si>
  <si>
    <t>Saldo remanescente 2023 Ref. Programa USP-COFECUB Edital 2015 - Coord. Frederique Marie Brigitte Sylvie Grassi - missão BR-FR, 5-20/12/19, ref. passagem GRU-CDG-GRU Profa. Frederique Grassi e aux.financeiro doutorando 5898092 Pedro Ishida (equiv. passagem e 15 diárias) REMANEJAMENTO 50642400 / 2019</t>
  </si>
  <si>
    <t>RI - Criogenia FMT</t>
  </si>
  <si>
    <t>RD - Caetano Rodrigues Miranda</t>
  </si>
  <si>
    <t>Saldo remanescente Exercício 2023 - Grupo 404 - Projetos Especiais - Grad - Programa de Laboratórios Didáticos - 2021 REMANEJAMENTO 50288867 / 2021</t>
  </si>
  <si>
    <t>Diretoria - Transporte</t>
  </si>
  <si>
    <t>Rem. 50012964 - Dotação 2475 - 043.000 - Dotação Básica, para a Dotação 136266 - 043.259 - Despesas com Transportes, no valor de R$ 4.640,06, referente aos contrato de Serviços de Abastecimento de Combustível e Táxi - GO 17751.</t>
  </si>
  <si>
    <t>Orçamento 2024 - Grupo 259 - Transporte</t>
  </si>
  <si>
    <t>Transposição Interna p/ pagamento do POOL - Transporte REMANEJAMENTO 50210480 / 2024 - GO 18124</t>
  </si>
  <si>
    <t>Transposição da básica para transporte - atender o POOL.</t>
  </si>
  <si>
    <t>REMANEJAMENTO 50253287 / 2024 - Completar saldo da dotação de transporte</t>
  </si>
  <si>
    <t>ATA-VEICULO</t>
  </si>
  <si>
    <t>Rem. 50301729 - pagamento de POOL. - Código: 202400001819.... Contrapartida GO 18273</t>
  </si>
  <si>
    <t>REMANEJAMENTO 50311341 / 2024 - Atender empenho - Pool e Multa Veículos - GO 18294</t>
  </si>
  <si>
    <t>Rem. 50318729 - para atender POOL de veiculos - Cod. 1923 / 1976 - GO 18303.</t>
  </si>
  <si>
    <t>Rem. 50467244 - pagamento de POOL - COD&gt; 202400002413 - GO 18462...</t>
  </si>
  <si>
    <t>Rem. 50505928 - Reforço de Nota de Empenho, conforme solicitação do DA-USP, 5.o Termo de Contrato 16/2022 - USP, fornecimento de combustível - fale conosco 262193 - GO 18545 / 18547....</t>
  </si>
  <si>
    <t>Código: 202400002973 - #31768 - Período: 04/10/2024 15:00 a 04/10/2024 17:30 (0 diária(s)), Passageiros: 1, Tipo: HÍBRIDOS E ELÉTRICOS, Atividade Didática: Não, Finalidade: Levar docente canadense ao aeroporto de GRU, esteve a convite da Profª. Rosangela Itri para ministrar Palestra do 48th Annual SBBf - GO 18597...</t>
  </si>
  <si>
    <t>Trivale Instituicao de Pagamento Ltda.</t>
  </si>
  <si>
    <t>Serviços de gerenciamento de abastecimento de combustível em veículos e equipamentos - Anulação parcial devido ao fechamento de exercício 2024</t>
  </si>
  <si>
    <t>ASSOCIACAO DOS TAXISTAS PRIME</t>
  </si>
  <si>
    <t>Anulação Parcial NE.00113449 / 2024 - Fechamento do Exercício 2024</t>
  </si>
  <si>
    <t>RI - Fluídos complexos FEP</t>
  </si>
  <si>
    <t>Saldo remanescente do Exercício 2023 - Grupo Básico da Receita</t>
  </si>
  <si>
    <t>Recibo 24/2024 - Recebemos de Rodrigo da Silva - Proc. Fapesp: 22/03056-6 - Obs. foi cobrado 10% taxa administrativa para diretoria - GC 4365</t>
  </si>
  <si>
    <t>Servs. Prestados de experimentos de SAXS - Projeto "Estudo da coacervação de polímeros catiônicos e surfactantes aniônicos em formulações de personal care" - Chamada: CNPq no 12/2020 - Recibo: 45/2024. Obs. 10% taxa administrativa - GC 4399</t>
  </si>
  <si>
    <t>Recibo 47/2024 - Recebemos de Lambert Oréfice - Processo CNPq - 307169/2022-7 cpf: 872.441.956-72 - Finalidade: Serviços prestados de experimentos de SAXS - Obs. 10% Taxa Administrativa - GC 4407.</t>
  </si>
  <si>
    <t>Recibo 135/2024 - Recebemos de Xenocs Ins, Doação para subsidiar particiapação do Sr. Prof. Dr. Cristiano Luis Pinto de Oliveira na XIX conferência internacional de espalhamento a baixo ângulo (SAS2024) no período de 02 a 08 de novembro de 2024 em Taipei - Taiwan</t>
  </si>
  <si>
    <t>Diretoria - Terceirizados Segurança e Limpeza</t>
  </si>
  <si>
    <t>RD - Danilo Mustafa</t>
  </si>
  <si>
    <t>Saldo remanescente 2023 - Grupo: 515 - Prog Inst de Apoio aos Novos Docentes da USP de 2020</t>
  </si>
  <si>
    <t>RD - Marco Aurelio Brizzotti Andrade</t>
  </si>
  <si>
    <t>Devolução da Economia Orçamentária 2023 - Grupo: 515 - Progr. Inst. de Apoio a Novos Docentes</t>
  </si>
  <si>
    <t>RI - Santander - Fernando S. Navarra</t>
  </si>
  <si>
    <t>Saldo remanescente 2023 - REMANEJAMENTO 50159609 / 2021 - Grupo 843 - Código Convênio Santander 2018 - nº 43857 - Edital Santander e-Grad 2021</t>
  </si>
  <si>
    <t>RD - CCEx</t>
  </si>
  <si>
    <t>DIR-CCEX</t>
  </si>
  <si>
    <t>Grupo: 057 - Projetos Especiais - Remanejamento 50451348 / 2024 do valor aprovado para projeto de fomento: 3079 - Laboratório de Demonstrações Ernst Wolfgang Hamburger - apoio à extensão.</t>
  </si>
  <si>
    <t>RD - Fernando Assis Garcia</t>
  </si>
  <si>
    <t>RI - DEPTO. FEP</t>
  </si>
  <si>
    <t>Recibo nº 21/2024 - Claurus Technology do Brasil Ltda - Patente Processo: 22.1.6101.1.5 - 55% da base de cálculo: R$ 2.500,00 - R$ 1.375,00 - 45% Depto FEP R$ 1.125,00 e 10% Dir/Adm R$ 250,00 (GC 4357)</t>
  </si>
  <si>
    <t>RI - Helena Maria Petrilli</t>
  </si>
  <si>
    <t>Diretoria - RI Manutenção Predial</t>
  </si>
  <si>
    <t>Saldo remanescente de 2023</t>
  </si>
  <si>
    <t>Multas</t>
  </si>
  <si>
    <t>Cobrança de multas de entrega em atraso</t>
  </si>
  <si>
    <t>Diretoria - RI EQUIP DIVERSOS E INFORMÁTICA</t>
  </si>
  <si>
    <t>Atender empenho, aquisição de material de informática REMANEJAMENTO 50167623 / 2024 - GO 18051</t>
  </si>
  <si>
    <t>RI - Fernando Assis Garcia</t>
  </si>
  <si>
    <t>Saldo Exercício Anterior</t>
  </si>
  <si>
    <t>Saldo remanescente 2023 no Grupo Básico: 43.515 Remanejamento N° 2017 50600143 - Repasse de recursos referente 2a. parcela (Edital 2017) do Programa Institucional de Apoio aos Novos Docentes.</t>
  </si>
  <si>
    <t>RI - Gabriel Teixeira Landi</t>
  </si>
  <si>
    <t>RI - Kelly C C Pires Grupo 515</t>
  </si>
  <si>
    <t>Saldo remanescente 2023 - Ref. Repasse de recursos referente 2a. parcela (Edital 2017) do Programa Institucional de Apoio aos Novos Docentes. Grupo Grupo Básico: 515 - Remanejamento N° 2017 50600143</t>
  </si>
  <si>
    <t>RORÇ - OUTRAS UNIDADES</t>
  </si>
  <si>
    <t>FD</t>
  </si>
  <si>
    <t>PAPEL HIGIÊNICO PARA/DISPENSER DE 1aQUALIDADE, FOLHA DUPLA, 10CMX250M - Remanejamento N° 2024 50281809</t>
  </si>
  <si>
    <t>Aquisição de 10 computadores Lenovo, M80q Gen3, no valor unitário de R$ 7.300,00. Autorização Coordenador C2PO. REMANEJAMENTO 50331202 / 2024</t>
  </si>
  <si>
    <t>FCF</t>
  </si>
  <si>
    <t>Referente aquisição de pilhas utilizando a ata RP 060/2023 - 156 cartelas AA e 204 cartelas AAA - Remanejamento 50462080/2024</t>
  </si>
  <si>
    <t>SEG - OUTRAS UNIDADES</t>
  </si>
  <si>
    <t>DIR-CCIF</t>
  </si>
  <si>
    <t>ICMC</t>
  </si>
  <si>
    <t>Aquisição de 23 câmeras de vigilância IP, sendo 20 para uso interno e 3 para uso externo - Instituto de Ciências Matemáticas e de Computação ICMC - Remanejamento N° 2024 50038823.</t>
  </si>
  <si>
    <t>RINF - OUTRAS UNIDADES Equip Divers Inform</t>
  </si>
  <si>
    <t>MAC</t>
  </si>
  <si>
    <t>Transferência referente a ponto de acesso à rede sem fio - WiFi 6E - 1 unidade(s) - R$12.554.50 Registro de Preços n. 58/2023 - 2023.1.538.43.9 - REMANEJAMENTO 50090183 / 2024</t>
  </si>
  <si>
    <t>Transferência referente a Monitor de 23,8" - 7 unidade(s) - R$11.935,00 Registro de Preços n. 08/2023 - 2023.1.56.43.4 - REMANEJAMENTO 50090205 / 2024</t>
  </si>
  <si>
    <t>PUSP-FC</t>
  </si>
  <si>
    <t>Aquisição de 06 unidades do Item 02 (Monitor de 23,8") do Pregão Eletrônico para Registro de Preços n. 08/2023 - Processo 2023.1.56.43.4. REMANEJAMENTO 50099504 / 2024</t>
  </si>
  <si>
    <t>Aquisição de 03 unidades do Item 01 (Telefone sem fio com base IP) e 06 unidades do Item 02 (Telefone sem fio) do Pregão Eletrônico para Registro de Preços n. 13/2023 - Processo 2023.1.70.43.7. REMANEJAMENTO 50099520 / 2024</t>
  </si>
  <si>
    <t>Aquisição de 10 unidades do Item 04 (Cabo UTP de 4 pares CM, Cat.6) do Pregão Eletrônico para Registro de Preços n. 19/2023 - Processo 2023.1.86.43.0. REMANEJAMENTO 50102009 / 2024</t>
  </si>
  <si>
    <t>Remanejamento 50105768 / 2024 referente notebooks LENOVO - 3 unidade(s) - R$18.540,00 Registro de Preços n. 30/2023 - 2023.1.235.43.6</t>
  </si>
  <si>
    <t>Remanejamento 50105806 / 2024 referente mini computador tipo 1 - LENOVO - 10 unidade(s) - R$54.720,00 Registro de Preços n. 53/2023 - 2023.1.428.43.9</t>
  </si>
  <si>
    <t>Remanejamento 50105865 / 2024 referente tablet SAMSUNG S8 - 1 unidade(s) - R$8.889,00 Registro de Preços n. 24/2023 - 2023.1.117.43.3</t>
  </si>
  <si>
    <t>Ref. a 01 (um) Computador mini tipo 2 para Profa. Daniela Brandt da AGG - Registro de Preço do IF - FALE CONOSCO 253330 REMANEJAMENTO 50109143 / 2024</t>
  </si>
  <si>
    <t>Aquisição de 02 unidades do Item 01 (Notebook) do Pregão Eletrônico para Registro de Preços n. 30/2023 - Processo 2023.1.235.43.6. REMANEJAMENTO 50109941 / 2024</t>
  </si>
  <si>
    <t>Aquisição de 05 unidades do Item 01 (Computador Desktop) e 04 unidades do Item 02 (Computador mini - tipo 1) do Pregão Eletrônico para Registro de Preços n. 53/2023 - Processo 2023.1.428.43.9. REMANEJAMENTO 50109968 / 2024</t>
  </si>
  <si>
    <t>IG</t>
  </si>
  <si>
    <t>Repasse p/IFUSP, referente a aquisição de 05(cinco) Monitores de Vídeo, LED, 23,8". - REMANEJAMENTO 50113183 / 2024</t>
  </si>
  <si>
    <t>IRI</t>
  </si>
  <si>
    <t>Aquisição de 1 tablet, referente ao Pregão Eletrônico para Registro de Preços nº 24/2023 - IF-USP (proc. 2023.1.117.43.3). Remanejamento N° 2024 50122220 - Instituto de Relações Internacionais</t>
  </si>
  <si>
    <t>Remanejamento referente fonte de alimentação 450W - 04 unidades - Registro de Preço n°61 de 2023 - 2023.1.557.43.3. REMANEJAMENTO 50164489 / 2024</t>
  </si>
  <si>
    <t>Remanejamento referente - Adaptadores de rede sem fio externo (USB) - 05 unidades - Registro de Preço n°61 de 2023 - 2023.1.557.43.3 - REMANEJAMENTO 50164586 / 2024</t>
  </si>
  <si>
    <t>Remanejamento referente Placa de rede sem fio interna - 05 unidades - Registro de Preço n°61 de 2023 - 2023.1.557.43.3 REMANEJAMENTO 50164608 / 2024</t>
  </si>
  <si>
    <t>Remanejamento COMPLEMENTAR - referente fonte de alimentação 450W - 04 unidades - Registro de Preço n°61 de 2023 - 2023.1.557.43.3 - REMANEJAMENTO 50164624 / 2024</t>
  </si>
  <si>
    <t>Repasse p/IFUSP, referente as aquisições de 50 patch cords cat 6 de 3 metros. REMANEJAMENTO 50166325 / 2024</t>
  </si>
  <si>
    <t>FAU</t>
  </si>
  <si>
    <t>Aquisição de 6 caixas de CAbo UTP de 4 pares CM, Cat. 6. Bem 23400198. REMANEJAMENTO 50172562 / 2024</t>
  </si>
  <si>
    <t>EF</t>
  </si>
  <si>
    <t>Referente ata de registro IF - aquisição: (1) Item 05 - Patch cord Cat.6 - curto - 40 unidade(s) - (Furukawa, 35120011) - (Bem: 7832680) Valor unitário: R$ 38,84 (2) Item 07 - Patch cord Cat.6 - longo - 100 unidade(s) Valor unitário: R$ 80,69. REMANEJAMENTO 50182240 / 2024</t>
  </si>
  <si>
    <t>CETI-SC</t>
  </si>
  <si>
    <t>Referente à compra de 3 bases e 6 aparelhos VoIP sem fio, por meio de ata do Instituto de Física. REMANEJAMENTO 50183866 / 2024</t>
  </si>
  <si>
    <t>E-Mail - Registro de Preços de Material de Cabeamento - Aquisição para EESC/USP - Remanejamento N° 202450186504</t>
  </si>
  <si>
    <t>Para aquisição de 05 (cinco) computadores desktops, com Sistema Operacional, teclado e mouse inclusos, destinados aos novos servidores da PRPI. Registro de Preços n. 53/2023. REMANEJAMENTO 50192202 / 2024</t>
  </si>
  <si>
    <t>HU</t>
  </si>
  <si>
    <t>Aquisição Computador desktopo - 30 unidades valor unitário R$ 5.102,00 - Remanejamentos 50227189 / 2024</t>
  </si>
  <si>
    <t>Rem. 50243087 - Compra de Mini computador Core i7, 32GB de RAM e 1TB de SSD.</t>
  </si>
  <si>
    <t>Rem. 50345440 - Aquisição de 04 notebooks para a PRPI - Pregão Eletrônico para Registro de Preços n. 30/2023 - Valor unitário: R$6.180,00 - Marca/Modelo: Lenovo / E14 Gen5 - Bem: 9704531...</t>
  </si>
  <si>
    <t>FZEA - Pirassununga</t>
  </si>
  <si>
    <t>Rem. 50394964 - Aquisição de notebooks constantes da Ata de Registro de Preços do Instituto de Física da USP: Item 01 - Notebook - 23 unidade(s) - R$6.180,00. Autorização diretor: 23/07/2024...</t>
  </si>
  <si>
    <t>Conforme autorização da direção, segue valores para prover aquisição. Registro de Preços n. 61/2023 - Processo 2023.1.557.43.3 Item 04 - WebCam USB - 6 unidades - R$620,00 - Total - R$ 3.720,00 - REMANEJAMENTO 50454002 / 2024</t>
  </si>
  <si>
    <t>Conforme autorização da direção, segue valores para prover aquisição. Registro de Preços n. 53/2023 - Processo 2023.1.428.43.9 Item 01 - Computador desktop - 6 unidades - R$5.102,00 - Total: R$ 30.612,00 - REMANEJAMENTO 50454029 / 2024</t>
  </si>
  <si>
    <t>Conforme autorização da direção, segue valores para prover aquisição. Registro de Preços n. 61/2023 - Processo 2023.1.557.43.3 - Item 07 - Disco interno SSD de 480GB - 20 unidades - R$180,00 - Total: R$ 3.600,00 - REMANEJAMENTO 50454045 / 2024</t>
  </si>
  <si>
    <t>Aquisição de um mini computador tipo 2 -ata de registro de preços 53/2023 - Processo 2023.1.428.43.9 - REMANEJAMENTO 50497542 / 2024</t>
  </si>
  <si>
    <t>IO</t>
  </si>
  <si>
    <t>Para aquisição de computador item 1 computador desktop junto ao IF - REMANEJAMENTO 50497887 / 2024</t>
  </si>
  <si>
    <t>Aquisição de equipamentos junto ao IF para atender novos docentes do IOUSP (Fale Conosco 261993) - REMANEJAMENTO 50498247 / 2024</t>
  </si>
  <si>
    <t>Aquisição de insumos de informática - Pregão Eletrônico - RP n° 61/2023 - IF - REMANEJAMENTO 50525465 / 2024</t>
  </si>
  <si>
    <t>PUSP-SC</t>
  </si>
  <si>
    <t>Referente a aquisição de produtos para esta PUSP-SC - Pregão Eletrônico para Registro de Preços n. 19/2023 - Processo 2023.1.86.43.0. REMANEJAMENTO 50143783 / 2024</t>
  </si>
  <si>
    <t>FEA</t>
  </si>
  <si>
    <t>Cobertura aquisição de material de informática - Sistema de Registro de Preços nº 00055/2023 - IF. - Processo: 23.1.00442.43.1 - Compra: 202300194226 - REMANEJAMENTO 50566064 / 2024</t>
  </si>
  <si>
    <t>Complemento cobertura aquisição de material de informática - Sistema de Registro de Preços no 00055/2023 - IF. - Processo: 23.1.00442.43.1 - Compra: 202300194226 - Remanejamento N° 2024 50590003</t>
  </si>
  <si>
    <t>Aquisição de 4 webcam e 3 ssd de 1TB, por meio de ata de registro de preços do Instituto de Física. Remanejamento N° 2024 50592286</t>
  </si>
  <si>
    <t>Aquisição de 2 minicomputadores i5 tipo 1, por meio de ata de registro de preços do Instituto de Física - Remanejamento N° 2024 50592260.</t>
  </si>
  <si>
    <t>Aquisição de Computador mini - tipo 2 - 1 unidade(s) - 1. Marca/Modelo: Lenovo, M80q Gen3 2. Sistema Operacional: Windows 11 3. Processador: Intel Core 17 12700T Remanejamento N° 2024 50593444</t>
  </si>
  <si>
    <t>Remanejamento 50603229/2024 Aquisição de Computador mini - tipo 2 - 1 unidade(s) - 1. Marca/Modelo: Lenovo, M80q Gen3 2. Sistema Operacional: Windows 11 3. Processador: Intel Core 17 12700T</t>
  </si>
  <si>
    <t>Aquisição de insumos de informática - fale conosco 261725 - REMANEJAMENTO 50488489 / 2024</t>
  </si>
  <si>
    <t>RI - Edivaldo Moura Santos Grupo 515</t>
  </si>
  <si>
    <t>RI - Marcelo Gameiro Munhoz</t>
  </si>
  <si>
    <t>Saldo remanescente 2023 - Grupo: 43.000 - Referente a venda SAMPA CHIPS</t>
  </si>
  <si>
    <t>Recebemos de Jefferson Science Associates LLC - USA (Marcelo Gameiro Munhoz - IF) referente a venda de 2.520 Sampa V5 Chips - Recibo nº 112/2024</t>
  </si>
  <si>
    <t>Reembolso pelo cancelamento de passagem aérea CGB/GRU (Heráclio Tavares) em 30/06/2024, Conforme Fatura nº 22223 de 03/06/2024 - Meru Viagens - Recibo 113/2024 - Prof. Ivã Gurgel</t>
  </si>
  <si>
    <t>RI - Santander - Valentina Martelli</t>
  </si>
  <si>
    <t>AUCANI</t>
  </si>
  <si>
    <t>Grupo: 849 - Convênio Santander 2022 - 47834 - Edital Aucani 1852 UGPN Conference 2024 - Programa Santander-USP de Mobilidade Internacional - ref. 1 bolsa de intercâmbio - Remanejamento 50168727/2024</t>
  </si>
  <si>
    <t>RD - Barbara Amaral</t>
  </si>
  <si>
    <t>Saldo remanescente Exercício 2023 - Grupo 57 - Projetos Especiais - Edital de Apoio a Novos Docentes 2019 - REMANEJAMENTO 50611408 / 2019</t>
  </si>
  <si>
    <t>RD - Valentina Martelli</t>
  </si>
  <si>
    <t>Devolução de saldo do Exercício 2023 - Grupo 057 Projetos Especiais - Valor empenhado se refere: *Janeiro 2023 que foi pago a menor R$ 4.113,84 *O valor de R$ 1,00 pago a menor de março de 2023 a janeiro de 2024 totalizando R$ 11,00. *Janeiro de 2024 - R$ 8.479,20 *Fevereiro de 2024 - R$ 8.479,20 Total= R$ 21.072,24</t>
  </si>
  <si>
    <t>Saldo do Exercício anterior</t>
  </si>
  <si>
    <t>Devolução de saldo do Exercício 2023 - Grupo 057 Projetos Especiais - Reserva Técnica</t>
  </si>
  <si>
    <t>Bolsista Pós Doc</t>
  </si>
  <si>
    <t>Complemento da GC 4368 - Grupo 057 - Projetos Especiais - Auxílio financeiro p/ distribuição de bolsas de Pós-doc p/ posterior seleção de bolsistas - ano 2024. Supervisor(a): Prof(a). Dr(a). Valentina Martelli / IF - REMANEJAMENTO 50132986 / 2024</t>
  </si>
  <si>
    <t>Reserva Técnica</t>
  </si>
  <si>
    <t>Complemento da GC 4367 Grupo 057 - Projetos Especiais - Auxílio financeiro p/ distribuição de bolsas de Pós-doc p/ posterior seleção de bolsistas - ano 2024. Supervisor(a): Prof(a). Dr(a). Valentina Martelli / IF - REMANEJAMENTO 50132986 / 2024</t>
  </si>
  <si>
    <t>Bolsitas Pós Doc</t>
  </si>
  <si>
    <t>Bolsista Mariana Saraiva Leão Lima - encerrou o encerramento da bolsa em maio de 2024 para receber pela FAPESP - Saldo residual</t>
  </si>
  <si>
    <t>RI - Caetano R. Miranda</t>
  </si>
  <si>
    <t>Saldo remanescente 2023 no Grupo Básico: 43.000 - (R$ 19.957,05 Valor referente ao overhead dos projetos administrados pela FUSP, conforme saldo apurado pela Fundação em 31/12/2022 (parcela da Unidade - REMANEJAMENTO 50369020 / 2023 - Nº Projeto 3801 - Nome Projeto: 3801 - REPSOL/IF - Tipo de Projeto: PETROLÍFERA - ANP PRESTCONTAS)</t>
  </si>
  <si>
    <t>RI - Henrique Melo Jorge Barbosa</t>
  </si>
  <si>
    <t>Saldo remanescente 2023 - - Convênio Vencido em 2020 - Transferido do Convênio Santander em 2020 para Grupo Básico da Receita</t>
  </si>
  <si>
    <t>RD - Comissão de Graduação</t>
  </si>
  <si>
    <t>AAA-CG</t>
  </si>
  <si>
    <t>Devolução de Economia Orçamentária 2023. Grupo 43.404 - Projetos Especiais - Grad - REMANEJAMENTO 50066420 / 2020</t>
  </si>
  <si>
    <t>RI - Tiago Fiorini</t>
  </si>
  <si>
    <t>Saldo remanescente 2023 - Recibos de Tesouraria nº 6/2021 e 155/2023</t>
  </si>
  <si>
    <t>Recibo 104/2024 - Recebemos de IAEA - International Atomic Energy Agency - Finalidade: Prest. Servs. de apoio à pesquisa e colaboração Cientifica intitulado "Development and Application of Ion Beam Techniques for materiais Irradation and Characterrization relevant to fusion technology" Juntoi ao laboratório do LAMFI de dpto de Física Aplicada do IFUSP, sob coordenação do Sr. Prof. Tiago Fiorini da Silva. Obs. 30% foi repassado do para a Diretoria - GC 4490</t>
  </si>
  <si>
    <t>RD Básico - CCEx</t>
  </si>
  <si>
    <t>Remanejamento 50145387 / 2024 para atender Solicitação de Recursos para o Evento Masterclasses Hands On Particle Physics de fornecimento de refeição aos particiantes, conforme OF.DIF.011/2024 de 22/02/2024.</t>
  </si>
  <si>
    <t>RD Básico - Marcelo Gameiro Munhoz</t>
  </si>
  <si>
    <t>Aux. Fin.- realização Simpósio Comemorativo "Dos Raios Cósmicos às Partículas Elementares: 90 anos USP, 100 anos de César Lattes e 70 anos do CERN". Aut. Vice-Reitora. Remanejamentos 50214982 / 2024.</t>
  </si>
  <si>
    <t>RD - Chubaci Laboratório Didático</t>
  </si>
  <si>
    <t>Devolução de Economia Orçamentária 2023 - Grupo: 404 - Projetos Especiais - Grad - REMANEJAMENTO 50283466 / 2021 Programa de Laboratórios Didáticos - 2021 - Coordenador(a) - Prof(a). Dr(a). José Fernando Diniz Chubaci</t>
  </si>
  <si>
    <t>Diretoria - Execução de obras urgentes no IF</t>
  </si>
  <si>
    <t>Remanejamento 50041867 / 2024 - Saldo remanescente 2023 REMANEJAMENTO - 50708088 / 2023 - Grupo 57 - Projetos Especiais - Recurso para atender execução de obras urgentes no IF: Cobertura Edifício Oscar Sala e Reforma Laboratório Edif. HEPIC. Aut. Mag. Reitor</t>
  </si>
  <si>
    <t>Diretoria - Bolsa Intercâmbio Internacional</t>
  </si>
  <si>
    <t>Devolução de Economia Orçamentária 2023 - Referente Grupo Orçamentário: 43.246 - Programa de Bolsas Intercâmbio Internacional - Edital AUCANI 1725/2023 - Prog. Bolsas de Intercâmbio Internacional para Alunos de Graduação USP 2023- modalidade Mérito Acadêmico - ref. cota Unidade. (Portaria GR 6640/2015) - REMANEJAMENTO 50243069 / 2023</t>
  </si>
  <si>
    <t>Grupo 246 - Programa de Bolsas Intercâmbio Internacional - Rem. 50239985 - Edital AUCANI 1915/2024 - Prog. Bolsas de Intercâmbio Internacional para os Alunos de Graduação USP - Mérito Acadêmico 2024 (Portaria GR 6640/2015) - ref. cota Unidade - Proc. 22.1.14155.1.3...</t>
  </si>
  <si>
    <t>Grupo 246 - Programa de Bolsas Intercâmbio Internacional - Edital AUCANI 1915/2024 - Prog. Bolsas de Intercâmbio Internacional para os Alunos de Graduação USP - Mérito Acadêmico 2024 (Portaria GR 6640/2015) - ref. cota interunidade IF-FM - REMANEJAMENTO 50273628 / 2024</t>
  </si>
  <si>
    <t>Bolsistas Intercâmbio Internacional de Graduação</t>
  </si>
  <si>
    <t>Saldo residual do fechamento do Exercício 2024</t>
  </si>
  <si>
    <t>RD - Criogênia</t>
  </si>
  <si>
    <t>Devolução de Economia Orçamentária 2023 - REMANEJAMENTO 50042586 / 2023</t>
  </si>
  <si>
    <t>Diretoria - Obras de Recuperação e Riscos</t>
  </si>
  <si>
    <t>Saldo remanescente 2023 - Grupo 019 Recuperação, segurança e risco</t>
  </si>
  <si>
    <t>RD Básico - Neilo Marcos Trindade</t>
  </si>
  <si>
    <t>Saldo remanescente 2023 - Rem. 50460440 - Portaria PRPI 861 / 2022 - Programa de Apoio aos Novos Docentes da USP - 2022 / 2023 - (043.000 - Básica).</t>
  </si>
  <si>
    <t>RD - Luciana Varanda Rizzo GRUPO 515</t>
  </si>
  <si>
    <t>Saldo remanescente 2023 - Grupo: 515 - Prog Inst de Apoio aos Novos Docentes da USP - REMANEJAMENTO 50183023 / 2023 Edital PRPI Programa de Apoio a Novos Docentes- ano 2023- edição 1 (148)</t>
  </si>
  <si>
    <t>RD - Nathalia B. Tomazio Grupo 057</t>
  </si>
  <si>
    <t>Devolução de Economia Orçamentária 2023. Grupo 057 - Projetos Especiais - Rem. 50475448 - Portaria PRPI 861 / 2022 - Programa de Apoio aos Novos Docentes da USP - 2022 / 2023</t>
  </si>
  <si>
    <t>RD Básico - Nathalia Beretta Tomazio</t>
  </si>
  <si>
    <t>IFSC</t>
  </si>
  <si>
    <t>Pagamento de Diárias a Prof. Nathália Beretta Tomazio, Ministrou palestra junto a programação do Ciência por Elas 2024.REMANEJAMENTO 50132668 / 2024</t>
  </si>
  <si>
    <t>Rem. 50246400 - Diárias à Profa. Nathália Beretta Tomazio - Participação 1º Simpósio Regional de Fotônica (SiRFoton) no IFSC, nos dias 16 e 17/05/24.</t>
  </si>
  <si>
    <t>RI - Lab BioMembranas DFGE</t>
  </si>
  <si>
    <t>Recibo nº 64/2024 - Prestação de serviços de: "uso da técnica de espalhamento dinâmico de luz (DLS) do Lab. de BioMembranas - DFGE" - Recebemos de Selma Isabel Rodrigues - Processo FAPESP: 2022/13713-4</t>
  </si>
  <si>
    <t>Recibo nº 126/2024 - Recebemos Thais Azevedo Enoki Liarte - Projeto FAPESP: 2022/04046-4 - Serviços prestados: uso das técnicas de absorção óptica de luz, fluorescência estática, espalhamento dinâmico de luz e potencial Zeta, Junto ao laboratório de BioMembranas do Depto de FGE-IF - Obs descontado taxa administrativa Diretoria</t>
  </si>
  <si>
    <t>Diretoria - Projetos Especiais - Graduação</t>
  </si>
  <si>
    <t>Saldo remanescente 2023 -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t>
  </si>
  <si>
    <t>RI - Neilo Trindade</t>
  </si>
  <si>
    <t>Estorno referente a GO 18313 (Para cobrir despesa de Diárias Contrapartida GO 18312 e GC 4455)</t>
  </si>
  <si>
    <t>RD - José Luís de Souza Lopes</t>
  </si>
  <si>
    <t>Saldo remanescente 2023 - Grupo 057 Projetos Especiais - Projeto de fomento 2561 - Fisica para todos - Remanejamento 50244901 / 2023</t>
  </si>
  <si>
    <t>Saldo Remanescente 2023 - Grupo: 515 - Progr. Inst. de Apoio a Novos Docentes - Devolução da Economia Orçamentária 2020</t>
  </si>
  <si>
    <t>RD - CPG</t>
  </si>
  <si>
    <t>AAA-CPG</t>
  </si>
  <si>
    <t>Saldo remanescente 2023 - 057 Projetos Especiais - Apoio financeiro às Disciplinas ministradas em Inglês do PPG em Física REMANEJAMENTO 50265984 / 2023</t>
  </si>
  <si>
    <t>RD - Neilo Trindade - Novos Docentes</t>
  </si>
  <si>
    <t>Saldo remanescente 2023 - Grupo 515 - Prog Inst de Apoio aos Novos Docentes da USP - REMANEJAMENTO 50183066 / 2023 - Edital PRPI Programa de Apoio a Novos Docentes- ano 2023- edição 1 (39)</t>
  </si>
  <si>
    <t>Transposição para o Grupo 515 - Novos Docentes para Cobrir despesa de Diárias Remanejamento N° 2024 50322289 - GO 18311 e GO 18312</t>
  </si>
  <si>
    <t>RD - Barbara Amaral - PÓS DOC</t>
  </si>
  <si>
    <t>Saldo remanescente 2023 - Grupo 57 Projetos Especiais - Auxílio financeiro do edital p/ distribuição de bolsas de Pós-doc p/ posterior seleção de bolsistas - ano 2022. (pago em 19/06/23 por autorização do Pró-Reitor). Ref: 01 bolsa PD por 12 meses - REMANEJAMENTO 50336326 / 2023 - O restante do valor esta GC 4264</t>
  </si>
  <si>
    <t>Saldo Remanescente 2023 - Grupo 57 Projetos Especiais - Reserva técnica. Referente Auxílio financeiro do edital p/ distribuição de bolsas de Pós-doc p/ posterior seleção de bolsistas - ano 2022. (pago em 19/06/23 por autorização do Pró-Reitor). - - REMANEJAMENTO 50336326 / 2023 - O restante do valor esta GC 4263</t>
  </si>
  <si>
    <t>RI - EDUSP - Cristina Leite</t>
  </si>
  <si>
    <t>EDUS</t>
  </si>
  <si>
    <t>Acertos de direitos autorais 2º semestre 2023 - Remanejamentos 5016825/2024 - Obs 10% taxa administrativa Diretoria GC 4385</t>
  </si>
  <si>
    <t>Acertos de direitos autorais nacionais contratuais referentes às vendas do 1º semestre de 2024 REMANEJAMENTO 50504883 / 2024</t>
  </si>
  <si>
    <t>RD - Valdir Brunetti Scarduelli</t>
  </si>
  <si>
    <t>Saldo remanescente 2023 Grupo: 515 - Prog Inst de Apoio aos Novos Docentes da USP - Atena: Edital PRPI Programa de Apoio a Novos Docentes- ano 2023- edição 2 (82) - REMANEJAMENTO 50592047 / 2023</t>
  </si>
  <si>
    <t>Diretoria - REFORMAS</t>
  </si>
  <si>
    <t>Orçamento 2024 - Grupo 021 Reformas</t>
  </si>
  <si>
    <t>Grupo 21 - Reformas - Complemento recurso atendendo solicitação IF para recuperação e reforma dos passeios e escadas internas do Instituto, aut. Mag. Reitor em Out/2022 (reembolso autorizado CODAGE) - REMANEJAMENTO 50265765 / 2024</t>
  </si>
  <si>
    <t>RD - Luciana Varanda Rizzo GRUPO 057</t>
  </si>
  <si>
    <t>Devolução de Economia Orçamentária 2023. - Grupo 57 - Projetos Especiais - Rem. 50475405/2022 - Portaria PRPI 861 / 2022 - Programa de Apoio aos Novos Docentes da USP - 2022 / 2023</t>
  </si>
  <si>
    <t>RI - Marcia de Almeida Rizzutto</t>
  </si>
  <si>
    <t>Recebemos de Márcia de Almeida Rizzutto referente Aquisição de software (office Standard - 2021 LTSC 64 BITS) Número Recibo: 39/2024.</t>
  </si>
  <si>
    <t>Diretoria - Reforma da cobertura FEP</t>
  </si>
  <si>
    <t>Recurso para atender reforma da cobertura do Edifício Física Experimental. Aut. Mag. Reitor - REMANEJAMENTO 50167984 / 2024 - Grupo Orçamentário 057 - Projetos Especiais</t>
  </si>
  <si>
    <t>Anulação Parcial da NE 4892981/2024 GO 18428 - Referente reforma da cobertura FEP - DC 52164 - Processo: 154.00002672/2024-08 - Fechamento do Exercício 2024 - Valor será empenhado na abertura do Exercício 2025.</t>
  </si>
  <si>
    <t>Diretoria - Bem Estar e Pertenciamento</t>
  </si>
  <si>
    <t>Grupo: 057 - Projetos Especiais - Despesa correspondente ao "Apoio Financeiro a Projetos que visem a promoção do bem estar físico, mental e social dos servidores técnicos administrativos" - Edital PRIP 04/2023 - BEM ESTAR E PERTENCIMENTO REMANEJAMENTO 50171345 / 2024</t>
  </si>
  <si>
    <t>RD - Pedro Vinicius Guillaumon</t>
  </si>
  <si>
    <t>Grupo 515 - Prog Inst de Apoio aos Novos Docentes da USP - Edital PRPI Programa de Apoio a Novos Docentes- ano 2024- edição 1 (31) - Outorgado: Prof.(a) Dr.(a) Pedro Vinícius Guillaumon / IF - REMANEJAMENTO 50182444 / 2024 - Prazo para utilizar 2 anos (data prevista Abril 2026)</t>
  </si>
  <si>
    <t>RD - Eduardo Tremea Casali</t>
  </si>
  <si>
    <t>Grupo: 515 - Prog Inst de Apoio aos Novos Docentes da USP - Edital PRPI Programa de Apoio a Novos Docentes- ano 2024- edição 1 (87) - REMANEJAMENTO 50182541 / 2024 - Prazo para utilização 2 anos (data prevista Abril/2024)</t>
  </si>
  <si>
    <t>RD - Germano Maioli Penello</t>
  </si>
  <si>
    <t>GRUPO 515 - Prog Inst de Apoio aos Novos Docentes da USP - REMANEJAMENTO 50200604 / 2024 - Atena: Edital PRPI Programa de Apoio a Novos Docentes- ano 2024- edição 1 (106) - Outorgado: Prof.(a) Dr.(a) Germano Maioli Penello / IF</t>
  </si>
  <si>
    <t>RI - Rosangela Itri</t>
  </si>
  <si>
    <t>Solicitação de Equipamento 200.023602 - Software Office Standard - 2021 LTSC (64 bits) - Remanejamento N° 202450203581 / Recibo Tesouraria 56/2024</t>
  </si>
  <si>
    <t>RD - Luana Sucupira Pedroza</t>
  </si>
  <si>
    <t>Grupo 515 - - Prog Inst de Apoio aos Novos Docentes da USP - Atena: Edital PRPI Programa de Apoio a Novos Docentes- ano 2024- edição 1 (28) REMANEJAMENTO 50279480 / 2024</t>
  </si>
  <si>
    <t>RD - Rafael Ferreira Pinto do Rego Barros</t>
  </si>
  <si>
    <t>Grupo 515 - Prog Inst de Apoio aos Novos Docentes da USP - Atena: Edital PRPI Programa de Apoio a Novos Docentes- ano 2024- edição 1 (119) - REMANEJAMENTO 50279561 / 2024</t>
  </si>
  <si>
    <t>RD - Lucas Medeiros Cornetta</t>
  </si>
  <si>
    <t>Grupo 515 Prog Inst de Apoio aos Novos Docentes da USP - Atena: Edital PRPI Programa de Apoio a Novos Docentes- ano 2024- edição 1 (127) REMANEJAMENTO 50279588 / 2024</t>
  </si>
  <si>
    <t>RD - Barbara Amaral - PÓS DOC II</t>
  </si>
  <si>
    <t>Grupo 57 - Projetos Especiais - Auxílio financeiro p/ distribuição de bolsas de Pós-doc p/ posterior seleção de bolsistas - ano 2024 - REMANEJAMENTO 50281248 / 2024</t>
  </si>
  <si>
    <t>RD - Gustavo Dalpian</t>
  </si>
  <si>
    <t>PRPG</t>
  </si>
  <si>
    <t>Grupo 57 - Projetos Especiais - Auxílio financeiro para o evento "São Paulo School of Advanced Science on Quantum Materials", solicitação da Profa. Kaline RAbelo Coutinho - REMANEJAMENTO 50292886 / 2024</t>
  </si>
  <si>
    <t>RD Básico - Daniel R Cornejo</t>
  </si>
  <si>
    <t>Ref. diárias do Prof. Daniel R. Cornejo - Participação do Fórum das 3 Universidades Estaduais Paulistas - Agudos - REMANEJAMENTO 50314448 / 2024</t>
  </si>
  <si>
    <t>Diretoria - Prog Apoio Ensino Graduação</t>
  </si>
  <si>
    <t>PRG</t>
  </si>
  <si>
    <t>Grupo 406 - Prog Apoio Aprimoramento do Ensino de Graduação - Ref. implementação do Programa de Apoio ao Aprimoramento do Ensino de Graduação da Universidade. Aut. Mag. Reitor / Pró-G - REMANEJAMENTO 50323226 / 2024</t>
  </si>
  <si>
    <t>RD - Gustavo Dalpian - POS DOC</t>
  </si>
  <si>
    <t>PRPI - USP</t>
  </si>
  <si>
    <t>Grupo: 057 Projetos Especiais - Rem. 50368920 - Atena: Edital PRPI Edital para distribuição de bolsas do Programa FGA- ano 2024- edição 2 (22) - Outorgado: Prof. (a) Dr.(a) Gustavo Martini Dalpian / IF...</t>
  </si>
  <si>
    <t>RINF - Paulo Artaxo</t>
  </si>
  <si>
    <t>Rem. 50339947 - Aquisição de 5 computadores Lenovo M80q Gen3 I5, no valor unitário de R$ 5.472,00. Valor total: R$ 27.360,00. Autorização Coordenador CEAS - Centro Estudos Amazônia Sustentável...</t>
  </si>
  <si>
    <t>Rem. 50338908 - Aquisição de 4 computadores Lenovo M80q Gen3, sendo dois I5 no valor unitário de R$ 5.472,00 e dois I7 no valor unitário de R$ 7.300,00. Valor total: R$ 25.544,00. Autorização Coordenador STAC - Centro Estudos Agricultura Tropical Sustentável....</t>
  </si>
  <si>
    <t>Rem. 50340309 - Aquisição de um computador Lenovo M80q Gen3 I5. Autorização Coordenador CeIAAM - Centro Estudos Intelig. Artificial e Aprend. Máquina...</t>
  </si>
  <si>
    <t>RD Básico - Paulo Artaxo</t>
  </si>
  <si>
    <t>Rem. 50338169 - Aquisição de 2 computadores Lenovo M80q Gen3, sendo um I5 no valor de R$ 5.472,00 e outro I7 no valor de R$ 7.300,00. Valor total: R$ 12.772,00. Autorização Coordenador RCGI - Centro Estudos Gases de Efeito Estufa...</t>
  </si>
  <si>
    <t>Diretoria - Simpósio 90 Anos de física na USP</t>
  </si>
  <si>
    <t>Recurso para realização do Simpósio "90 Anos de física na USP: Revisitando o Passado e Pensando o Futuro". Aut. Mag. Reitor - REMANEJAMENTO 50447103 / 2024 - Grupo 057 - Projetos Especiais</t>
  </si>
  <si>
    <t>Diretoria - Projeto Executivo Fusão Bibliotecas</t>
  </si>
  <si>
    <t>Grupo 57 - Projetos Especiais - Recurso para contratação Projeto Executivo Fusão das Bibliotecas e aumento quantidade salas de aulas IF/IAG. Aut. Mag. Reitor - REMANEJAMENTO 50534820 / 2024</t>
  </si>
  <si>
    <t>Diretoria - Bolsa Santander Internacional</t>
  </si>
  <si>
    <t>Grupo: 849 - Convênio Santander 2022 - 47834 - Edital Aucani 1939 Programa Santander-USP de Mobilidade Internacional - Internacionalização com Inclusão - Mulheres na Pós-graduação - ref. 1 bolsa de R$ 20.000,00 - Remanejamento 50552829/2024</t>
  </si>
  <si>
    <t>Diretoria - Show de Física</t>
  </si>
  <si>
    <t>Show de Física</t>
  </si>
  <si>
    <t>Cobrir saldo negativo - GO 18766</t>
  </si>
  <si>
    <t>RI - Cristiano L. Pinto Oliveira</t>
  </si>
  <si>
    <t>Devolução de saldo não gasto - Recibo 148/2024 - Referente a NE.05288069 - Pagamento a despachante aduaneiro AIRPHOENIX SERVIÇOS INTERNACIONAIS LTDA. para equipamento de espalhamento de Raio X - DC 61961 - Xenocs Inc. - GO 18647</t>
  </si>
  <si>
    <t>Débitos Tesouraria</t>
  </si>
  <si>
    <t>Ajustes de lançamentos referente as despesas realizadas no Grupo da Receita do processo de adiantamento nº : 23.1.592.43.3, mas lançados nos RORÇ BÁSCA dos departamentos - GOs 17684, 17709 e 17710, Contrapartida Diretoria - RORÇ BÁSICO - GC 4245</t>
  </si>
  <si>
    <t>REMANEJAMENTO 50104400 / 2024 - INSS Multa/Juros - EFD-Reinf recolhido com atraso, competência 11/2023.</t>
  </si>
  <si>
    <t>Ressarcimento de horas extras de diversos servidores do IF, exercício 2023, conforme autorização da CODAGE. REMANEJAMENTO 50123260 / 2024</t>
  </si>
  <si>
    <t>INSS Multa/Juros - eSocial recolhido com atraso, competência 01/2024. REMANEJAMENTO 50125726 / 2024</t>
  </si>
  <si>
    <t>Atender empenho, aquisição de material de informática REMANEJAMENTO 50167623 / 2024 - GC 4387</t>
  </si>
  <si>
    <t>INSS Multa/Juros - EFD-Reinf recolhido com atraso, competência 02/2024. - REMANEJAMENTO 50290220 / 2024</t>
  </si>
  <si>
    <t>Estorno referente a GC 4456 (Para cobrir despesa de Diárias Contrapartida GO 18312 e GC 4455)</t>
  </si>
  <si>
    <t>Prefeitura de São Paulo</t>
  </si>
  <si>
    <t>Referente ao ISS da NFSe 14255 - Empresa 1 Nova São José Resíduos Ltda que não foi retido na Liquidação 3629608/2024 - NE 4252869/2024</t>
  </si>
  <si>
    <t>Tickets para almoço de alunos Referente ao 48th SBBF 2024 - Data: 03/10 e 04/10/2024, quantidade de participantes 153 - Remanejamento N° 2024 50494225</t>
  </si>
  <si>
    <t>Auxílio financeiro Aluno</t>
  </si>
  <si>
    <t>Ajuda de Custos a colaboradores Eventuais:Tays Mariana, Mariana Barbosa, David de Araújo, Luiz Felipe de Oliveira, Christian Simões, João Rafael, Manuella de Oliveira, Joaão Paulo de Carvalho e Guilherme dos Santos - NE: 4459870, 4459960, 4460020, 4460089, 4460100, 4460135, 4460160, 4460216 e 4460232</t>
  </si>
  <si>
    <t>Ajuda de Custos a colaboradores Eventuais Wellington Araújo, Joaquim Souza, Gustavo de Morais, Leonardo Novais e Jacqueline Santos NE: 579448,579561, 579707, 579855 e 579944</t>
  </si>
  <si>
    <t>Ajuda de Custos a colaboradores Eventuais Bruna de Moraes Paulo e Alejandro Lopez Guilhermino NE: 2383699 e 2383745</t>
  </si>
  <si>
    <t>NE: 2749863 Ajuda de Custos a colaboradores Eventuais Jacqueline Teixeira Santos</t>
  </si>
  <si>
    <t>NE: 3017610 e 3017629, Ajuda de Custos a colaboradores Eventuais: Bruna de Moraes Paulo e Alejandro Guilhermino</t>
  </si>
  <si>
    <t>NE: 3269377, 3269407, 3269989, 3270030, 3270111, 3270138, 3270170, 3270278, 3270367, 3270448 e 3543630 Alejandro Guilhermino, Bruna Moraes, Carla Ribeiro Rocha, Gabriel Almeida, Jacqueline Teixeira, João Pedro Berthault, Keiser Montano, Nathan Oliveira, Nicole Bomfim, Renata Oliveira e Matheus De Olivieira</t>
  </si>
  <si>
    <t>NE: 3634490 e 3634555 Ajuda de Custos a colaboradores Eventuais : Bruna de Moraes Paulo e Alejandro Guilhermino</t>
  </si>
  <si>
    <t>NE: 3718678 e 3718686 Ajuda de Custos a colaboradores Eventuais Bruna de Moraes Paulo e Alejandro Guilhermino Período: 22/08/2024 NE: 4261345 e 4261396 Ajuda de Custos a colaboradores Eventuais Bruna De Moraes Paulo e Alejandro Guilhermino Período : 14/09/2024 NE: 4380034 e 4380050 Ajuda de Custos a colaboradores Eventuais Bruna de Moraes Paulo e Alejandro Guilhermino Período: 19/09/2024</t>
  </si>
  <si>
    <t>Ressarcimento de horas extras de diversos servidores do IF, 1º semestre/2024, conforme autorização da CODAGE - REMANEJAMENTO 50499383 / 2024</t>
  </si>
  <si>
    <t>Prefeitura do Municipio de São Paulo</t>
  </si>
  <si>
    <t>Referente ao pagto. de ISS atrasado das NFS-e 13.806 - R$ 1.694,97 (R$ 106,34) e 13.830 - R$ 1.980,00 (R$ 122,79) - NE 4969895 - Empresa 1 Nova São José Resíduos Ltda, os pagamentos foram efetuados pela tesouraria. GC 4511 - Proc. 24.1.110.43.0</t>
  </si>
  <si>
    <t>Referente ao pagto. de ISS atrasado das NFS-e 14.040 - R$ 1.980,00 (R$ 121,17) - NE 4970001 - Empresa 1 Nova São José Resíduos Ltda, o pagamento foi efetuado pela tesouraria. GC 4511 - Proc. 24.1.126.43.3</t>
  </si>
  <si>
    <t>INSS Multa/Juros - eSocial recolhido com atraso, competência 08/2024 - REMANEJAMENTO 50582981 / 2024</t>
  </si>
  <si>
    <t>JOSE ROBERTO DOS SANTOS</t>
  </si>
  <si>
    <t>Serviço de troca de miolo da fechadura, sala de informática (2001) Ed. Principal.</t>
  </si>
  <si>
    <t>iran mamedes de amorim</t>
  </si>
  <si>
    <t>Reembolso da compra emergencial de coletes para o Laboratório de Demonstrações.</t>
  </si>
  <si>
    <t>Z.A. DIGITAL DE SAO PAULO SISTEMA DE EST</t>
  </si>
  <si>
    <t>Pagamento para utilização da Zona Azul para os carros oficiais do IFUSP.</t>
  </si>
  <si>
    <t>Café Fidelissima</t>
  </si>
  <si>
    <t>Compra de 10 pacotes de café em grão para máquina da Diretoria no valor R$ 819,90 (oitocentos e dezenove reais e noventa centavos)</t>
  </si>
  <si>
    <t>RAFAEL MEDEIRO DA SILVA</t>
  </si>
  <si>
    <t>Troca da bateria para o carro oficial RENAULT/MASTER BUS12 DCI placa: DJP-5640 - PATRIMÔNIO; 043009207 Bateria CRAL que está atualmente tem 18 meses de garantia, foi comprada em 2022, durou 24 meses Obs:Valor: R$ 729,50 levando a carcaça paga R$ 50,00 fica R$ 679,90</t>
  </si>
  <si>
    <t>Reitoria - POOL</t>
  </si>
  <si>
    <t>#27756 - Período: 13/12/2023 12:55 a 13/12/2023 18:50 (0 diária(s)), Passageiros: 1, Tipo: AUTOMÓVEL, Atividade Didática: Sim, Finalidade: O motivo da viagem é representar o Diretor Científico da FAPESP e a Diretoria do IFUSP na cerimônia de inauguração do cluster Coaraci" de processamento de alto desempenho (HPC), a se realizar no próximo dia 13 de dezembro pp às 15h30m.</t>
  </si>
  <si>
    <t>#27716 - Período: 13/12/2023 08:25 a 13/12/2023 16:30 (1 diária(s)), Passageiros: 2, Tipo: AUTOMÓVEL, Atividade Didática: Sim, Finalidade: Compra de insumos emergenciais aos Laboratórios Didáticos Destino: Rua Santa Ifigênia, Rua Florêncio de Abreu, Rua Clélia...</t>
  </si>
  <si>
    <t>REM. 50210707 - #29027 - Período: 16/04/2024 09:00 a 16/04/2024 13:00 (0 diária(s)), Passageiros: 2, Tipo: AUTOMÓVEL, Atividade Didática: Sim, Finalidade: Motivo da Solicitação: Visita técnica..</t>
  </si>
  <si>
    <t>Rem. 50553442 - Código: 202400003284 - Descrição: #31408 - Período: 21/10/2024 07:00 a 21/10/2024 14:30 (1 diária(s)), Passageiros: 4, Tipo: AUTOMÓVEL, Atividade Didática: Sim, Finalidade: Realizar um evento do Ciência no Parque na Semana de Física de Licenciatura...</t>
  </si>
  <si>
    <t>Código: 202400003562 - #32268 - Período: 11/11/2024 07:00 a 11/11/2024 17:00 (1 diária(s)), Passageiros: 1, Tipo: HÍBRIDOS E ELÉTRICOS, Atividade Didática: Sim, Finalidade: Levar bomba de vácuo para manutenção (Pequena)...</t>
  </si>
  <si>
    <t>Nathália Leal Marinho Costa</t>
  </si>
  <si>
    <t>Bolsista Pós Doc do programa de estímulo à supervisão de pós doutorando pro jovens pesquisadores - Processo: 22.1.745.43.3 - NE 380641 / 2023</t>
  </si>
  <si>
    <t>Pgto de pós doc Nathália Leal Marinho Costa referente de Março a Dezembro 2024 - NE 380641/2024 - 22.1.745.43.3</t>
  </si>
  <si>
    <t>Nathália Leal Marinho Costa ( Nº USP: 14454100 )</t>
  </si>
  <si>
    <t>Taxa de inscrição pela participação e apresentação de trabalho científico no Encontro de Outono da Sociedade Brasileira de Física - EOSBF2024) , durante o período de 19 à 23/05/2024 - Universidade Federal de Santa Catarina ( Florianópolis/SC) .</t>
  </si>
  <si>
    <t>Reserva Técnica Nathália Leal Marinho Costa</t>
  </si>
  <si>
    <t>Participação de congresso em Florianópolis na Universidade Federal de Santa Catarina - NE 1362604/2024 - Processo: 24.1.45.43.3 - G.O. Atualizada em 11/06/2024</t>
  </si>
  <si>
    <t>Pagamento pela taxa de inscrição pela participação e apresentação de trabalho científico no International Conference on Magnetism - ICM2024 ( Palazzo della Cultura e dei Congressi - Bologna - Itália 30/06 - 05/07/2024 ).</t>
  </si>
  <si>
    <t>Meru Viagens</t>
  </si>
  <si>
    <t>Passagem aérea para Pós Doc Nathália Costa para participação para o Brazilian Physics Society Autumn Meeting no período de 19 para 23/05/2024 - FT 20808</t>
  </si>
  <si>
    <t>MERU VIAGENS EIRELI</t>
  </si>
  <si>
    <t>Aquisição de passagem aérea Fatura 21625 - aluna pós doc Nathália Leal Marinho - Bolonha Itália</t>
  </si>
  <si>
    <t>Nathalia Leal Marinho Costa</t>
  </si>
  <si>
    <t>NE.02195124 - Participação do congresso "Internacional Conference on Magnetism 2024 (ICM - 2024)" - 30/06 a 05/07/2024 - Bolonha - Itália...</t>
  </si>
  <si>
    <t>Rem. 50513580 - Devolução parcial do Rem. 50611300 - Apoio a Novos Docentes...</t>
  </si>
  <si>
    <t>Avaco Com Importação e Exportação Ltda - EPP</t>
  </si>
  <si>
    <t>Aquisição de materiais/produtos de uso imediato na montagem de experimentos no Lab. LQMEC, do depto. de Física Experimental do IF.</t>
  </si>
  <si>
    <t>Solicitação N° 92880 - Solictitante Juliana Maria Peçanha - FEP Equipamento 043.017987 - Softqere Office Standart- Rem. 202450195406</t>
  </si>
  <si>
    <t>Max da Silva Ferreira</t>
  </si>
  <si>
    <t>Bolsa Pós Doutorado a pesquisadores negras (os) RESOLUAÇÃO 8241/2022 Portaria GR 7953 24/03/2023 - Exercício 2024 - NE 432200/2024</t>
  </si>
  <si>
    <t>Referente Pagamento de PRORROGAÇÃO da "Bolsa de Pós-doutorado a pesquisadoras (es) negras (os) nos termos da Resolução nº 8241 de 26/05/2022, e conforme Portaria GR 7953 de 24/03/2023 - Referente de Agosto a Dezembro de 2024.</t>
  </si>
  <si>
    <t>Reserva</t>
  </si>
  <si>
    <t>Taxa de inscrição para participação no International Joint Conference RADIO 2024, na cidade do Rio de Janeiro de 14/10/2024 a 18/10/2024</t>
  </si>
  <si>
    <t>NE 4735231 Pagamento auxílio finaceiro a Estudante - Participação de evento Internacional</t>
  </si>
  <si>
    <t>FNC-DOS</t>
  </si>
  <si>
    <t>Nancy K. Umisedo</t>
  </si>
  <si>
    <t>Reembolso devido a aquisição de bens de consumo para suprir a falta no estoque do almoxarifado e necessários para a execução dos experimentos no laboratório.</t>
  </si>
  <si>
    <t>ANULADO - FIM DO EXERCÍCIO 2024 - CRACHA EM PVC (SERVICOS GERAIS/SERVICOS GRAFICOS E REPROGRAFICOS/SERVICO DE PRODUCAO E IMPRESSAO DE IDENTIFICADOR DR 5938667</t>
  </si>
  <si>
    <t>Carlo Roberto Marques</t>
  </si>
  <si>
    <t>Compra emergencial para repor base dos experimentos e tampo de balcão usados no Show de Física.</t>
  </si>
  <si>
    <t>Maria Aparecida de O. M. Olivieri</t>
  </si>
  <si>
    <t>Reembolso para a sra. Maria Aparecida de O. M. Olivieri, referente a compra imediata de diversos materiais, conforme notas fiscais. Para utilização na seceretaria do Shiow de Física, deste Instituto.</t>
  </si>
  <si>
    <t>ATF</t>
  </si>
  <si>
    <t>Para manutenção dos experimentos e bancadas do Show de Física</t>
  </si>
  <si>
    <t>compra emergencial de materiais para confecção e manutenção de experimentos.</t>
  </si>
  <si>
    <t>Reembolso para a sra. Maria Aparecida de O. M. Olivieri, referente a compra imediata de salgadinhos e fósforos, conforme cupom fiscal em anexo, para utilização diárias nas apresentações do Show de Física deste Instituto.</t>
  </si>
  <si>
    <t>Carlos roberto Marques</t>
  </si>
  <si>
    <t>Manutenção dos experimentos</t>
  </si>
  <si>
    <t>Reembolso para a sra. Maria A O. Marques Olivieri, referente a compra de café para uso utilização junto a secretaria do Show de Física deste Instituto.</t>
  </si>
  <si>
    <t>Carlos Roberto Marques</t>
  </si>
  <si>
    <t>Compra emergencial para manutenção dos experimentos</t>
  </si>
  <si>
    <t>Compra emergencial para manutenção dos experimentos e prateleiras</t>
  </si>
  <si>
    <t>Reembolso para a sra. Maria Aparecida de O. M. olivieri, referente a compra imediata de café, conforme cupom nº 9715 da WMB Supermercados do Brasil Ltda. - para uso na secretaria do Show de Física deste Instituto.</t>
  </si>
  <si>
    <t>Compra para manutenção e reparo dos experimentos.</t>
  </si>
  <si>
    <t>Carlos Roberto |Marques</t>
  </si>
  <si>
    <t>Fábrica de Artefatos de Latex São Roque LTDA</t>
  </si>
  <si>
    <t>Aquisição de balões que serão utilizados na montagem de experimentos no Show de Física</t>
  </si>
  <si>
    <t>R.P.P Uniformes</t>
  </si>
  <si>
    <t>Uso imediato pelos monitores que apresentam o Show de Física no IFUSP</t>
  </si>
  <si>
    <t>Saldo repassado para Diretoria RI Adm - GC 4552</t>
  </si>
  <si>
    <t>Reserva Inexigibilidade - Inviabilidade de Compet</t>
  </si>
  <si>
    <t>ANULADO FIM DE EXERCÍCIO 2024 Aquisição de sistemas de suporte e manipulação de substrato - Importação - DC 217862/2023 - Processo:23.1.526.43.0</t>
  </si>
  <si>
    <t>Monitores Bolsistas do professor Luis Gregório - Projeto: Ferramentas Computacionais para a Física - NE 1609049/2024 - Processo: 21.1.03401.01.7 - Edital PRG 01/2020-2021 - Programa de Estímulo à Modernização e Reformulação das Estruturas Curriculares dos Cursos de Graduação da USP</t>
  </si>
  <si>
    <t>Referente serviço de buffet tipo 2 para 20 pessoas - Remanejamento N° 2024 50589188</t>
  </si>
  <si>
    <t>Jose Fernando Diniz Chubaci</t>
  </si>
  <si>
    <t>Resistências de Kanthal niquel/cromo para reposição e conserto dos fornos do Laboratório de Cristais Iônicos, Filmes Finos e Datação. Foram realizadas aquisições para satisfazer todas as necessidades do momento.</t>
  </si>
  <si>
    <t>Aquisição de rodizios para manutenção de cadeira do laboratório LACIFID.</t>
  </si>
  <si>
    <t>Diárias</t>
  </si>
  <si>
    <t>Pgto Diária N° 202400061 - Jose Fernando Diniz Chubaci - Destino: Cancún/-México Convênio: 0 Saida Prevista: 18/08/2024 - 00:01 Término Prevista: 24/08/2024 - 23:59 Diárias Internacionais: 7 - Finalidade da Diária: Participação do 32nd International Materials Researh Congress 2024, a ser realizado de 18 a 23 de agosto de 2024 em Cancún, México com apresentação do trabalho Characterization of thin gallium oxide films.</t>
  </si>
  <si>
    <t>Passagens aéreas - participação do 32nd International Materials Research Congress 2024 - Prof. José F. D. Chubaci - 18 a 23/08/2024 - Cancun - México - DDC 160420 - Fatura 23180...</t>
  </si>
  <si>
    <t>Pagamento da taxa de inscrição de participação do 32º International Materials Research Congress realizado na cidade de Cancún, México de 18 a 23 de agosto de 2024. Nesse congresso apresentei o trabalho "CHARACTERIZATION OF THIN GALLIUM OXIDE FILMS" como Invited Talk. A taxa de inscrição foi no valor de US$ 550 (quinhentos e cinquenta dolares americanos) que podem ser convertidos para reais em torno de R$ 3150,00 (três mis e cento e cinquenta reais).</t>
  </si>
  <si>
    <t>José Fernando Diniz Chubaci</t>
  </si>
  <si>
    <t>Nitrogênio gasoso comum para uso no leitor de termoluminescência do Laboratório de Cristais Iônicos, Filmes Finos e Datação (LACIFID).</t>
  </si>
  <si>
    <t>Aquisição de 3 litros de alcool isopropilico PA para utilização no Laboratório de Cristais Iônicos, Filmes Finos e Datação.</t>
  </si>
  <si>
    <t>Carolina Cristina Fernandes</t>
  </si>
  <si>
    <t>Bolsa 01/01/2024 a 31/08/2024 Edital Programa USP Sustentabilidade 2022 (USPSusten). Bolsista: Grupo 057 - Projetos Especiais</t>
  </si>
  <si>
    <t>Springer Nature Customer Service Center GmbH</t>
  </si>
  <si>
    <t>PUBLICACAO DE ARTIGO INTERNACIONAL - Inexigibilidade - Inviabilidade de Compet - Reserva 3737192/2024 - Reserva Técnica Pós Doc Carolina - Grupo 057 - NE 4089186/2024</t>
  </si>
  <si>
    <t>Banco do Brasil</t>
  </si>
  <si>
    <t>Pgto de Taxa de fechamento de câmbio referente DC Compra 00075750/2024 - GO 18407 - NE 4104860/2024</t>
  </si>
  <si>
    <t>Devolução de reserva técnica não utilizada referente ao Edital Programa USP Sustentabilidade 2022 (USPSusten) - (fale conosco 263880).REMANEJAMENTO 50579409 / 2024</t>
  </si>
  <si>
    <t>Luciene Hiromi Akahoshi</t>
  </si>
  <si>
    <t>Aquisição de produtos alimentícios que serão consumidos no 24º Encontro USP/ESCOLA, durante o período de 15 à 19/07/2024</t>
  </si>
  <si>
    <t>Cibele Sidney</t>
  </si>
  <si>
    <t>Aquisição de materiais/produtos para o curso: (Neurociência e Xadrez) ministrado no 24º Encontro USP/ESCOLA, durante o período de 15 à 19/07/2024.</t>
  </si>
  <si>
    <t>Anne Louise Scarinci Perez</t>
  </si>
  <si>
    <t>Aquisição de materiais/produtos para o curso: (Ciências Físicas no Ensino Fundamental) ministrado no 24º Encontro USP/ESCOLA, durante o período de 15 à 19/07/2024</t>
  </si>
  <si>
    <t>Cassia de Oliveira Fernandez</t>
  </si>
  <si>
    <t>Aquisição de produtos para o curso: "Criando Visualizações e Dados com Programação em Blocos", ministrado no 24º USP/ESCOLA no período de 15 a 19/07/2024</t>
  </si>
  <si>
    <t>Aquisição de produtos (materiais de escritórios) para o evento "24º USP/ESCOLA", durante o período de 15 a 19/07/2024</t>
  </si>
  <si>
    <t>DIR-CPESQ</t>
  </si>
  <si>
    <t>Lucivaldo dos Reis Menezes</t>
  </si>
  <si>
    <t>Aquisição de materiais/produtos para o curso: (Radiações e Radioatividade: Uma Proposta Interdisciplinar, que será ministrado no 25º Encontro USP/ESCOLA, durante o período de 13 à 17/01/2025,</t>
  </si>
  <si>
    <t>Dayse Rodrigues dos Santos</t>
  </si>
  <si>
    <t>Aquisição de materiais/produtos para o curso: Alinhando os estudos do inglês: do fazer docente à atualização profissional no ensino básico, que será ministrado no 25º Encontro USP/ESCOLA, durante o período de 13 à 17/01/2025,</t>
  </si>
  <si>
    <t>Aquisição de produtos alimentícios para serem utilizados no 25º Encontro USP/ESCOLA, durante o período de 13 à 17/01/2025,</t>
  </si>
  <si>
    <t>Aquisição de materiais/produtos para uso imediato no 25º Encontro USP/ESCOLA, durante o período de 13 à 17/01/2025,</t>
  </si>
  <si>
    <t>Darcilena Martins Corrêa</t>
  </si>
  <si>
    <t>Aquisição de materiais/produtos para o curso: "da teoria à prática: a ludicidade em sala de aula", que será ministrado no 25º Encontro USP/ESCOLA, durante o período de 13 à 17/01/2025,</t>
  </si>
  <si>
    <t>Aquisição de materiais/produtos que serão utilizados no 25º Encontro USP/ESCOLA, durante o período de 13 à 17/01/2025</t>
  </si>
  <si>
    <t>Thomas Felipe Rodrigues</t>
  </si>
  <si>
    <t>Aquisição de materiais/produtos para o curso: "English to Face Inequalities", que será ministrado no 25º Encontro USP/ESCOLA, durante o período de 13 à 17/01/2025,</t>
  </si>
  <si>
    <t>Carlos Kablan Cheda Moreira</t>
  </si>
  <si>
    <t>Aquisição de materiais/produtos para o curso: Tecnologias Emergentes na Educação, que será ministrado no 25º Encontro USP/ESCOLA, durante o período de 13 à 17/01/2025,</t>
  </si>
  <si>
    <t>EBCT - Empresa Brasileira de Correios e Telegrafos</t>
  </si>
  <si>
    <t>Envio de SEDEX para: Prof. Marcelo A. Pavanello Rua Marechal Deodoro, 52 apto 182 - Bairro Santa Paula 09541-300 - São Caetano do Sul - SP - (Nº. Objeto: OV616979459br)</t>
  </si>
  <si>
    <t>Instituto Nacional do Seguro Social</t>
  </si>
  <si>
    <t>INSS Patronal sobre honorários de professores externos a USP - NE 91780/2023 - Processo 23.1.12.43.7</t>
  </si>
  <si>
    <t>Alberto Vazquez Saa</t>
  </si>
  <si>
    <t>Participação na Comissão Julgadora do Concurso par Prof.Junto ao DFMA de 08 A 10 de janeiro de 2024.</t>
  </si>
  <si>
    <t>Marcus Aloisio Martinez de Aguiar</t>
  </si>
  <si>
    <t>Dimitry Melnikov</t>
  </si>
  <si>
    <t>Correios</t>
  </si>
  <si>
    <t>Envio de SEDEX com AR para: NADIA ELAINE PEREIRA CAIXA POSTAL 13504 - SÃO PAULO – SP CEP 03331-970 - (Nº.Objeto: OV616979462br)</t>
  </si>
  <si>
    <t>NE.00809168 - Reforço da NE.00169673 - Contrato 9912272510 - RUSP - Contrato de Serviços de Correio - Exercício 2024.</t>
  </si>
  <si>
    <t>Rem. 50012964 - Dotação 2475 - 043.000 - Dotação Básica, para a Dotação 136266 - 043.259 - Despesas com Transportes, no valor de R$ 4.640,06, referente aos contrato de Serviços de Abastecimento de Combustível e Táxi - GC 4231.</t>
  </si>
  <si>
    <t>Contrato de fornecimento de Nitrogênio Líquido e locação de tanque de criogenia Exercício 2024 - NE 104032 e 104164</t>
  </si>
  <si>
    <t>Solicitação de Suplementação: 1553/2022 Setor: Diretoria Instituto de Física - Remanejamento N° 202450025241 - Solicitante: 5008157-1 Veronica Espinosa Pintos Lopes Processo: 22.1.00405.43.8 Aluno: 11237589 - Laura Fragoso Goncalves da Conceicao Data de Cadastro: 09/01/2024 08:45</t>
  </si>
  <si>
    <t>Solicitação 17/2023 - Complementação de recurso para estágio do aluno Gustavo Prado da Rocha. Remanejamento N° 202450025527</t>
  </si>
  <si>
    <t>Solicitação: 24/2024 - Remanejamento N° 202450113906 - Setor: Diretoria Instituto de Física Solicitante: 5008157-1 Veronica Espinosa Pintos Lopes Valor da Bolsa: 880,00 Previsão Orçamentária: 5.280,00 + 1.692,00 (auxílio transporte) Duração: 6 meses Jornada: 20 Horas Doc. Mov. Verba: 202400154110 Processo: 24.1.00019.43.2 Aluno: 11759289 - Fernanda Nakamura Silveira Data de Cadastro: 22/02/2024 12:16</t>
  </si>
  <si>
    <t>Solicitação 369/2023 - Complementação de recurso para estágio do aluno Gabriel Santos Sant'Anna. Remanejamento N° 202 450025586</t>
  </si>
  <si>
    <t>Solicitação 521/2023 - Complementação de recurso para estágio do aluno Larissa Cunha da Silva. Remanejamento N° 2024 50025667</t>
  </si>
  <si>
    <t>Solicitação 625/2023 Complementação de recurso para estágio do aluno Gabrielly Inacio de Araujo. Remanejamento N° 2024 50025748</t>
  </si>
  <si>
    <t>Solicitação 691/2023 - Complementação de recurso para estágio do aluno Leonardo Duarte Curralo - Remanejamento N° 2024 50026140</t>
  </si>
  <si>
    <t>Solicitação 692/2023 Complementação de recurso para estágio do aluno Gabriela Pinheiro de Moraes. Remanejamento N° 2024 50026183</t>
  </si>
  <si>
    <t>Solicitação 723/2023 - Complementação de recurso para estágio do aluno Renan Azevedo de Carvalho Silva. Remanejamento N° 2024 50026280.</t>
  </si>
  <si>
    <t>Solicitação 811/2023 - Complementação de recurso para estágio do aluno Aghata Achilles de Oliveira. Remanejamento N° 2024 50026345</t>
  </si>
  <si>
    <t>Solicitação 1039/2023 Complementação de recurso para estágio do aluno Emanuelle Vieira Santos. Remanejamento N° 2024 50026388</t>
  </si>
  <si>
    <t>Solicitação 1076/2023 - Complementação de recurso para estágio do aluno Luiza Teixeira Sodré de Carvalho. Remanejamento N° 2024 50026400</t>
  </si>
  <si>
    <t>Solicitação 1128/2023 Complementação de recurso para estágio do aluno Júlia de Moura Reinaldo. Remanejamento N° 2024 50026426</t>
  </si>
  <si>
    <t>Solicitação 1179/2023 Complementação de recurso para estágio do aluno Esther Souto Santana.</t>
  </si>
  <si>
    <t>Solicitação 1191/2023 Complementação de recurso para estágio do aluno Raissa Dias de Carvalho. Remanejamento N° 2024 50026469.</t>
  </si>
  <si>
    <t>Solicitação 1237/2023 - Complementação de recurso para estágio do aluno Táriky Meirelles Rocha. Remanejamento N° 2024 50026485</t>
  </si>
  <si>
    <t>Solicitação 1643/2023 - Complementação de recurso para estágio do aluno Leonardo Duarte Curralo. Remanejamento N° 2024 50026507.</t>
  </si>
  <si>
    <t>IME</t>
  </si>
  <si>
    <t>Referente ao cálculo de rateio do pool de gráficas relativos aos meses de novembro e dezembro de 2023 - Remanejamento N° 2024 50030709.</t>
  </si>
  <si>
    <t>NE.00169657 - Contrato 61/2022 - RUSP - Prestação de serviço de impressão e reprografia corporativa - Exercício 2.024 - DC 153641/2022.</t>
  </si>
  <si>
    <t>Solicitação: 1204/2023 Remanejamento N° 2024 50278107 - Setor: Serviço de Apoio à Pós-Graduação Interunidades Solicitante: 5019393-1 Thomas Alexandre Ferreira dos Santos Valor da Bolsa: 1.412,00 Previsão Orçamentária: 16.944,00 + 3.384,00 (auxílio transporte) Duração: 12 meses Jornada: 30 Horas Doc. Mov. Verba: 202400168731 Processo: 23.1.00134.43.5 Aluno: 11774791 - Amanda Menezes de Souza Data de Cadastro: 16/05/2024 17:47</t>
  </si>
  <si>
    <t>Solicitação 1644/2023 CANCELADO - Reserva de recurso para Estágio.</t>
  </si>
  <si>
    <t>Rafael Medeiros da Silva</t>
  </si>
  <si>
    <t>pagamento de diárias p/ retirar equipamento, na cidade de Lorena (USP), a pedido do professor Renato Jardim - dia 07/12/2023 - Lorena - SP</t>
  </si>
  <si>
    <t>(Sedex) Envio de 11 cápsulas de FeCra3 Samples (powders), para pesquisas realizadas em colaboração com o LQMEC - pós-doc do prof. Julio Larrea, Ali Salehiozadeh. Destinatário: ANGELA ALBUQUERQUE - LNNANO – CNPEM - Rua Giuseppe Máximo Scolfaro, 10.000 Polo II de Alta Tecnologia de Campinas CEP 13083-100 – Campinas – SP - (Nº. Objeto:)</t>
  </si>
  <si>
    <t>Não</t>
  </si>
  <si>
    <t>Prof. Mikiya Muramatsu</t>
  </si>
  <si>
    <t>Material para trabalho didático do Prof. Mikiya Muramatsu.</t>
  </si>
  <si>
    <t>Saniplan Engenharia e Servicos</t>
  </si>
  <si>
    <t>NE.01414604 - Pregão - Contrato de coleta e tratamento de resíduos químicos - Proc. 154.00000197 / 2024-27</t>
  </si>
  <si>
    <t>AIRPHOENIX SERVIÇOS INTERNACIONAIS LTDA.</t>
  </si>
  <si>
    <t>ANULADO FIM DO EXERCÍCIO 2024 - NE.00416719 - Contrato 57/2023-RUSP - Contrato de Prestação de Serviços de Desembaraço Aduaneiro e Assessoramento Técnico - Exercício 2024.</t>
  </si>
  <si>
    <t>AAA-SAL</t>
  </si>
  <si>
    <t>Maria Luisa Pestilla Tippi</t>
  </si>
  <si>
    <t>Reembolso de pagamento de impressão e instalação de adesivo informativo para a Seção de Alunos.</t>
  </si>
  <si>
    <t>Solicitação: 119/2024 - Remanejamento N° 2024 50105180 - Setor: Serviço de Graduação Solicitante: 2333180-1 Katia Cilene Beltran Souza Nobre Valor da Bolsa: 1.320,00 Previsão Orçamentária: 15.840,00 + 3.384,00 (auxílio transporte) Duração: 12 meses Jornada: 30 Horas Doc. Mov. Verba: 202400432544 Processo: 24.1.00021.43.7 Aluno: 14838928 - Felipe Nascimento Silva Data de Cadastro: 09/02/2024 15:02</t>
  </si>
  <si>
    <t>Solicitação: 120/2024 Setor: Assistência Técnica Acadêmica Solicitante: 2333180-1 Katia Cilene Beltran Souza Nobre Valor da Bolsa: 1.320,00 Previsão Orçamentária: 15.840,00 + 3.384,00 (auxílio transporte) Duração: 12 meses Jornada: 30 Horas Doc. Mov. Verba: 202400432595 Processo: 24.1.00022.43.3 Aluno: 13647718 - Heloiza Vieira de Souza Data de Cadastro: 07/02/2024 15:22 - Remanejamento N° 2024 50097480</t>
  </si>
  <si>
    <t>Empresa Brasileira de Correios e Telégrafos (ECT)</t>
  </si>
  <si>
    <t>Envio de SEDEX para: NADIA ELAINE PEREIRA , CAIXA POSTAL 13504 - SÃO PAULO - SP - CEP 03331-970 - (Nº.Objeto:OV616988637br)</t>
  </si>
  <si>
    <t>A pedido do Prof. Caetano Rodrigues Miranda / Dr. Alvaro Torrez. Envio de amostras na modalidade SEDEX-AR. Destinatário: Laboratório Nacional de Luz Síncrotron - LNLS. Rua Giuseppe Máximo Scolfaro, 10.000, Polo II de Alta Tecnologia. Campinas, SP. CEP 13083-100. At. Sr. Aluizio José Salvador. - Descrição: Amostras de minerais secos acomodadas em tubos de vidros de 50 ml com tampa para evitar vazamentos. Nenhuma amostra possui toxicidade. As amostras são frágeis, devido aos tubos de vidro. OBSERVAÇÃO: As amostras consistem em minerais de carbonatos e/ou rochas. Estas amostras são provenientes das reações de mineralização em rochas basálticas que serão enviadas para análise no Laboratório Nacional de Luz Sincroton (LNLS), Campinas, SP. - (Nº.Objeto:OV616994310br)</t>
  </si>
  <si>
    <t>Ricardo Ichiwaki</t>
  </si>
  <si>
    <t>Solicitação de reembolso pela compra emergencial de materiais para os Laboratórios Didáticos. As compras na loja Made Nova, Casa dos Perfis e Fitas e Tintas Famosas são para repor os armários danificados pela infiltração de água ocorrida no Laboratório, ocasionando a perda total dos armários antigos e de alguns experimentos. Os produtos comprados na Loja Kalunga serão utilizados para a identificação e reposição dos experimentos deteriorados.</t>
  </si>
  <si>
    <t>Para empenho do contrato da Itopro - Remanejamento 50090540 / 2024 - GC 4314</t>
  </si>
  <si>
    <t>Solicitação: 155/2024 - Remanejamento N° 2024 50105202 - Setor: Setor de Suporte ao Usuário Solicitante: 5479786-1 Hercules Ramos Veloso de Freitas Valor da Bolsa: 1.320,00 Previsão Orçamentária: 15.840,00 + 3.384,00 (auxílio transporte) Duração: 12 meses Jornada: 30 Horas Doc. Mov. Verba: 202400480484 Processo: 23.1.00114.43.4 Aluno: 11846129 - Gabriel Santos Sant'Anna Data de Cadastro: 16/02/2024 13:47</t>
  </si>
  <si>
    <t>Solicitação: 156/2024 - e Remanejamento N° 2024 50105229 - Setor: Setor de Suporte ao Usuário Solicitante: 5479786-1 Hercules Ramos Veloso de Freitas Valor da Bolsa: 1.320,00 Previsão Orçamentária: 15.840,00 + 3.384,00 (auxílio transporte) Duração: 12 meses Jornada: 30 Horas Doc. Mov. Verba: 202400480662 Processo: 23.1.00175.43.3 Aluno: 11544748 - Júlia de Moura Reinaldo Data de Cadastro: 16/02/2024 13:42</t>
  </si>
  <si>
    <t>Solicitação: 159/2024 - CANCELADO - Setor: Assistência Técnica Acadêmica Solicitante: 8471456-1 Fabio Hideki Sakaguchi Valor da Bolsa: 1.412,00 Previsão Orçamentária: 16.944,00 + 3.384,00 (auxílio transporte) Duração: 12 meses Jornada: 30 Horas</t>
  </si>
  <si>
    <t>AAA-CPG-I</t>
  </si>
  <si>
    <t>Solicito envio de correspondência via sedex para Profª Drª Danusa Munford UFABC - CEP: 09210-580 Cidade: Santo André. Exemplar banca aluno CPGI. (Nº.Objeto:OV617001372br)</t>
  </si>
  <si>
    <t>Envio de Sedex para: LARA- Instituto de física da Universidade Federal Fluminense - UFF Campus da Praia Vermelha - São Domingos Rua Passo da Pátria, 156 CEP.: 24210-240 - Niteroi - RJ A/C Prof. Dr. Roberto Meigikos - (Nº.Objeto:OV616998784br)</t>
  </si>
  <si>
    <t>Envio de EMS para: CAEN SpA - Costruzioni Apparecchiature Elettroniche Nucleari Via Vetraia, 11 Viareggio LU 55049 Itália Attn: Ines Llorente - (Nº.Objeto:EB157634842br)</t>
  </si>
  <si>
    <t>Solicitação: 171/2024 Setor: Serviço de Pós-graduação em Física Solicitante: 2114950-1 Claudia Conde Barioni Valor da Bolsa: 1.320,00 Previsão Orçamentária: 9.240,00 + 1.974,00 (auxílio transporte) Duração: 7 meses Jornada: 30 Horas Doc. Mov. Verba: 202400492830 Processo: 23.1.00021.43.6 Aluno: 11840210 - Gustavo Prado da Rocha Data de Cadastro: 21/03/2024 07:19 Remanejamento N° 2024 50158489</t>
  </si>
  <si>
    <t>Monitores Bolsistas - Exercício 2024 - 4 Monitores para o Show de física de 01/01/2024 a 30/08/2024</t>
  </si>
  <si>
    <t>Naype Serviços de Despachos Ltda</t>
  </si>
  <si>
    <t>Serviços de despachante para emissão/renovação das licenças de compra/uso de produtos químicos controlados no IFUSP.</t>
  </si>
  <si>
    <t>Irene Vicicato Lopes</t>
  </si>
  <si>
    <t>Compra de café, biscoitos e bolos para reuniões realizadas pelo Instituto de Física (Assistencia Acadêmica) do Conselho Técnico-Adminstrativo, da Congregação e concursos de Docentes.</t>
  </si>
  <si>
    <t>Sueli Maria de Lima</t>
  </si>
  <si>
    <t>Reembolso no valor de R$ 41,90 (quarenta e um e noventa centavos) para funcionária Sueli maria de Lima , Nº USP 3589246, referente à compra de 10 quilos de acúcares para reuniões da Diretoria</t>
  </si>
  <si>
    <t>Éber De Patto Lima</t>
  </si>
  <si>
    <t>Café, bolachas e sucos para consumo imediato em reunião da CPG e para o evento Palestra de recepção aos ingressantes da Pós-graduação que ocorrerá no dia 12/03/2024.</t>
  </si>
  <si>
    <t>SP Elite Eventos e Turismo Eireli ME</t>
  </si>
  <si>
    <t>Serviço de coffee break para o evento: Curso de Verão 2024 – Auditório Abrahão de Moraes - DDC 19914 - DC 10038/2024 - Processo 23.1.539.43.5</t>
  </si>
  <si>
    <t>Serviço de coffee break para o evento: Curso de Verão 2024 – Auditório Abrahão de Moraes - DDC 30497 - DC 10089/2024 - Processo 23.1.539.43.5</t>
  </si>
  <si>
    <t>Serviço de coffee break para o evento: Curso de Verão 2024 – Auditório Abrahão de Moraes - DDC 30365 - DC 1003542024 - Processo 23.1.539.43.5</t>
  </si>
  <si>
    <t>Serviço de coffee break para o evento: Curso de Verão 2024 – Auditório Abrahão de Moraes - DDC 30420 - DC 10062/2024 - Processo 23.1.539.43.5</t>
  </si>
  <si>
    <t>Serviço de coffee break para o evento: Curso de Verão 2024 – Auditório Abrahão de Moraes - DDC 30578 - DC 10097/2024 - Processo 23.1.539.43.5</t>
  </si>
  <si>
    <t>Amelia Aparecida Ferrari Genova</t>
  </si>
  <si>
    <t>Aquisição de crachás para o Curso de Verão 2024</t>
  </si>
  <si>
    <t>PONTUAL MATS. P/ESCRITORIO E INFORM.LTDA</t>
  </si>
  <si>
    <t>Aquisição de chaveiros para os claviculários do Instituto de Física. As chaves são usadas diariamente pela equipe de vigilância e precisam de reposição imediata para organização da equipe e bom andamento das atividades.</t>
  </si>
  <si>
    <t>Confecção de 6 cópias de chaves para atender a demanda do Serviço de Zeladoria. As cópias se fazem necessárias em decorrência da alteração/criação de salas e realocação de servidores em espaços administrativos.</t>
  </si>
  <si>
    <t>ATF-ALMOX</t>
  </si>
  <si>
    <t>Terrão Comércio e Representações Eireli</t>
  </si>
  <si>
    <t>NE.621231 - Ata Registro de Preço - aquisições de papéis toalhas - DC 22869 - DC 9412</t>
  </si>
  <si>
    <t>Ajustes de lançamentos referente as despesas realizadas no Grupo do Tesouro do processo de adiantamento nº : 24.1.9.43.7, mas lançados nos RI dos professores - GOs 17809, 17837, 17838 e 17860 -Contrapartida Diretoria - RI ADM GC 4356</t>
  </si>
  <si>
    <t>Relatório pool de gráficas rateio do pool de gráficas relativo ao mês de janeiro de 2024. Remanejamento N° 202 450107825.</t>
  </si>
  <si>
    <t>Pró-Labore</t>
  </si>
  <si>
    <t>Pagamento referente a Pró - Labore ref. a participações na comissão julgadora do concurso para provimento de um professor junto ao DFNC - Professora - Dionizia do Nascimento Souza</t>
  </si>
  <si>
    <t>Professor Visitante</t>
  </si>
  <si>
    <t>Referente à 4 diárias completas com pernoite, ao Prof. Marcelo Andrade da Costa Vieira (EESC/USP), nº USP 1292840 que participará da Comissão Julgadora do Concurso para provimento de um Professor Doutor junto ao Departamento de Física Nuclear, Ed. IF-41/ - Remanejamento N° 2024 50112268 para EEESC USP</t>
  </si>
  <si>
    <t>Referente à 4 diárias completas com pernoite e 1 diária sem pernoite, ao Prof. Théo Zeferino Pavan (FFCLRP/USP), nº USP 3675392 que participará da Comissão Julgadora do Concurso para provimento de um Professor Doutor junto ao Departamento de Física Nuclear, Ed. IF-41/23, a ser realizado no período de 04 a 07 de março de 2024. Remanejamentos N° 2024 50112306 e 2024 50113043</t>
  </si>
  <si>
    <t>Pagamento a Auxílio prof. visitante ref. a participações na comissão julgadora do concurso para provimento de um professor junto ao DFMA - Professora - Divanizia do Nascimento Souza</t>
  </si>
  <si>
    <t>Serviço de Transportes da EESC referente a locação desses dois veículos (terceirizar) a viagem a viagem do Prof. Marcelo Vieira, com a finalidade de integrar Comissão Julgadora de concurso para provimento de cargo de Professor Doutor - Remanejamento N° 2024 50112284</t>
  </si>
  <si>
    <t>Envio de EMS para: CAEN SpA - Costruzioni Apparecchiature Elettroniche Nucleari Via Vetraia, 11 Viareggio LU 55049 Itália Attn: Ines Llorente - (Nº.Objeto:EB038663035br)</t>
  </si>
  <si>
    <t>Serviço de buffet para recepção de calouros 2024 - DDC 31183/32503 - DC 13240/2024 - Processo 23.1.539.43.5</t>
  </si>
  <si>
    <t>Reparo emergencial em duas fecahduras danificadas de salas adminsitrativas do Ed. Principal do IF.</t>
  </si>
  <si>
    <t>VALDIR ANTONIO MODESTO</t>
  </si>
  <si>
    <t>Confecção de pôster plastificado para atender a demanda de segurança da nossa unidade. Tal pedido se faz necessário tendo em vista o início das aulas e o aumento de fluxo de pessoas no local.</t>
  </si>
  <si>
    <t>Solicitação de reembolso pela aquisição de insumos emergenciais aos preparativos para o início das aulas experimentais dos Laboratórios Didáticos.</t>
  </si>
  <si>
    <t>Reforço de empenho referente ao 5º Termo de Aditivo do contrato de fornecimento de Nitrogênio Liquido e Aluguel tanque de criogênica - NE 90278/2024 e 909499/2024 Processo: 22.1.423.43.6</t>
  </si>
  <si>
    <t>SP Elite Eventos e Turismo EIreli</t>
  </si>
  <si>
    <t>Contrato de Serviços de Buffet para os dias 07/03/2024 e 21/03/2024 DC: 16419 e 16535 NE: 907186 e 907291</t>
  </si>
  <si>
    <t>Maria Angela de Moraes - Me</t>
  </si>
  <si>
    <t>Aquisição de água mineral Dc: 42606/2024 DC 14742/2024 NE: 869934</t>
  </si>
  <si>
    <t>CAR VAL MECÂNICA COM E SERVIÇOS Ltda-ME</t>
  </si>
  <si>
    <t>Manutenção do veiculo oficial Parati placa : EEF-9004 1 mangueira superior 1 mangueira inferior 2 mangueira bomba d'água 2 mangueira reservatório 2 mangueira ar quente 1 jogo pastilha freio 2 disco freio dianteiro 1 junta tampa válvula 1 válvula termostática 4 óleo motor 5w30 sintético 1 filtro óleo 1 filtro combustível 1 filtro ar motor 1 interruptor pressão 1 sensor temperatura 1 reservatório dágua 2 bucha bomba partida frio 3 aditivo radiador 1 lâmpada 2 pneus chinês 1 jogo tapete borracha</t>
  </si>
  <si>
    <t>Fidelíssima Cafés Especiais</t>
  </si>
  <si>
    <t>Compra de 07 quilos de café em grão para máquina da Diretoria</t>
  </si>
  <si>
    <t>Passagem aérea para Profa. Dra. Divanizia do Nascimento Souza (UFS) de aracaju para participação de banca</t>
  </si>
  <si>
    <t>Rosangela Trevisan R. Ferreira</t>
  </si>
  <si>
    <t>Aquisição de fita e fecho para afixar avisos com os contatos da segurança para divulgação à comunidade do IF.</t>
  </si>
  <si>
    <t>Aquisição de água mineral Dc: 42606/2024 DC 17016/2024 NE: 970015</t>
  </si>
  <si>
    <t>Ajustes de lançamentos referente as despesas realizadas no Grupo do Tesouro do processo de adiantamento nº : 24.1.13.43.4, mas lançados nos RI dos professores - GOs 17928, 17919, 17941, 17940 e 17944 -Contrapartida Diretoria - RI ADM GC 4370</t>
  </si>
  <si>
    <t>Envio de correspondência, via SEDEX, a pedido do Prof. Otaviano Helene (LAL/DFEP) para a seguinte destinatária: Profa. Aparecida Darc de Souza (Universidade Estadual do Oeste do Paraná - Pró-Reitoria de Graduação; Rua Universitária, 2069, Jardim Universitário, Cascavel/PR, CEP 85819-110). - (Nº.Objeto:OV692457855br)</t>
  </si>
  <si>
    <t>Envio de uma correspondência na modalidade (E.M.S. - Express Mail Service). Endereço: Prof. Raquel de Almeida Ribeiro, Condensed Mater Physics, Iowa State University, 12 Physics, 2323 Osborn Dr, Ames, IA 50011-1026, Estados Unidos. - (Nº.Objeto:EB038663049br)</t>
  </si>
  <si>
    <t>Nutricap Com. Prod. Alimentícios Ltda</t>
  </si>
  <si>
    <t>Aquisição de 03 garrafas de cafés por dia para Apresentações das Propostas para a abertura de vagas docentes - CPq Período das apresentações: 12 a 14 de março de 2024 Local: Auditório Cesar Lattes - Sala 2027 - Edifício Principal Ala Central</t>
  </si>
  <si>
    <t>José Roberto dos Santos</t>
  </si>
  <si>
    <t>Solicitamos confecção de carimbos para os novos chefe e vice-chefe eleitos do Departamento de Física Matemática. Pagamento em nome de José Roberto dos Santos, Av. Novo Osasco, 273 – Osasco - SP, CNPJ: 36.286.791/0001-05. Anexamos a este pedido o orçamento e a autorização da Diretora.</t>
  </si>
  <si>
    <t>Compra de capsulas de café para a Diretoria do IFUSP</t>
  </si>
  <si>
    <t>Solicitação: 413/2024 Setor: Setor de Suporte ao Usuário Solicitante: 5479786-1 Hercules Ramos Veloso de Freitas Valor da Bolsa: 1.320,00 Previsão Orçamentária: 15.840,00 + 3.384,00 (auxílio transporte) Duração: 12 meses Jornada: 30 Horas Doc. Mov. Verba: 202401121585 Processo: 24.1.00054.43.2 Aluno: 13689521 - Luís Felipe Betinassi Martins de Souza Data de Cadastro: 16/04/2024 20:48 - Remanejamento N° 2024 50192261</t>
  </si>
  <si>
    <t>Solicitação: 414/2024 Setor: Setor de Suporte ao Usuário Solicitante: 5479786-1 Hercules Ramos Veloso de Freitas Valor da Bolsa: 1.320,00 Previsão Orçamentária: 15.840,00 + 3.384,00 (auxílio transporte) Duração: 12 meses Jornada: 30 Horas Remanejamento N° 2024 50189368 Aluno Ayssa Regina Capello de Souza</t>
  </si>
  <si>
    <t>Manoela Brito Cavalcante</t>
  </si>
  <si>
    <t>Compra de bobinas (papel térmico) utilizado nas portarias do IF, para confecção de Qr-code para visitantes. Uso imediato.</t>
  </si>
  <si>
    <t>CEPEUSP</t>
  </si>
  <si>
    <t>Referente hospedagem de 20 participantes por 5 dias no CEPEUSP que ficaram alojados durante a realização do Curso de Verão de 19/03/2024 a 23/03/2024 - Remanejamento N° 2024 50153886.</t>
  </si>
  <si>
    <t>Cecília Cristina Blanco Novello</t>
  </si>
  <si>
    <t>Compra emergencial autorizada pela Diretoria de apagadores e limpador de quadro branco (devido à falta do material no Almoxarifado). Cupom fiscal 162588, 25/03/24, Kalunga SA. Reembolso para a funcionária Cecília Cristina Blanco Novello, CPF 326.074.848-20, Banco do Brasil, ag. 7009-2, cc 307542-7.</t>
  </si>
  <si>
    <t>NICPHD Com. de Cosméticos e Serv. Adm Ltda</t>
  </si>
  <si>
    <t>Compra de materias de limpeza - Ata Registro de Preços - DDC 446083 - DR 1332969 - DC 21285/2024 - NEs. 01333035; 01333043; 01333051; 01333060; 01333078 e 01333086/2024</t>
  </si>
  <si>
    <t>J. A. Machado</t>
  </si>
  <si>
    <t>Aquisição de acetileno para uso imediato em oficinas e laboratórios do depto. de Física Experimental do IF.</t>
  </si>
  <si>
    <t>Solicitação de reembolso pela compra emergencial de insumos para os Laboratórios Didáticos. As compras realizadas já estão sendo utilizadas para o reparo dos móveis deteriorados pela umidade excessiva a que foram acometidos. As outras aquisições estão sendo utilizadas para as necessidades atuais para os projetos desenvolvidos nos cursos de Física Experimental.</t>
  </si>
  <si>
    <t>Solicitação de reembolso pela compra de insumos emergenciais para as aulas de Física Experimental Básica.</t>
  </si>
  <si>
    <t>AGS DIGITAL SERVICE COMERCIAL CINE FOTO EIRELI</t>
  </si>
  <si>
    <t>Manutenção da câmera de segurança instalada no prédio de Ressonância Magnética.</t>
  </si>
  <si>
    <t>PUSP - Capital</t>
  </si>
  <si>
    <t>REM. 50171981 - OF. PUSP-C/DVGS/SVRN/24/11.03.2024 - serviço de coleta, transporte, tratamento e destino final de lâmpadas fluorescentes inservíveis, ref. aos meses de janeiro e fevereiro de 2.024...</t>
  </si>
  <si>
    <t>Ajustes de lançamentos referente as despesas realizadas no Grupo do Tesouro do processo de adiantamento nº 24.1.30.43.6, mas lançados nos RI dos professores - GOs 18007 e 18023 - Contrapartida Diretoria - RI ADM GC 4394</t>
  </si>
  <si>
    <t>Solicitação: 531/2024 Setor: Diretoria Instituto de Física Solicitante: 5008157-1 Veronica Espinosa Pintos Lopes Valor da Bolsa: 880,00 Previsão Orçamentária: 10.560,00 + 3.384,00 (auxílio transporte) Duração: 12 meses Jornada: 20 Horas Doc. Mov. Verba: 202401472515 Processo: 24.1.00057.43.1 Aluno: 12749557 - Giovanna de Aquino Linica Data de Cadastro: 16/04/2024 14:08</t>
  </si>
  <si>
    <t>Monitoria Bolsistas</t>
  </si>
  <si>
    <t>Folha de monitores Diretoria correspondente 26/02/2024 a 11/07/2024 - NE 181789/2024</t>
  </si>
  <si>
    <t>Monitores aplicadores de prova NE 181789/2024</t>
  </si>
  <si>
    <t>Solicitação Nro. 92362 - Solicitante Sybele Guedes de Paulo Groff - Windows Server Standard 2Lic Core - 2022 (Português) Remanejamento 50172023 / 2024</t>
  </si>
  <si>
    <t>Sedex para: DANIELE ARAÚJO - Rua Sebastião Andrade Bonani, 499 - Jardim Prudência - SP/SP - Cep.: 04649-050 - (Nº.Objeto: OV692522055br)</t>
  </si>
  <si>
    <t>Professor(a) Visitante Internacional</t>
  </si>
  <si>
    <t>Pagto. de auxílio a prof. visitante, ref. a visita científica ao Laboratório de Materiais Magnéticos do DFMT e apresentação de seminário: Prof. Diao Xungang da Beihang University - China</t>
  </si>
  <si>
    <t>Referente ao cálculo de rateio do pool de gráficas relativo ao mês de fevereiro de 2024 - Remanejamento N° 2024 50187160</t>
  </si>
  <si>
    <t>Monitores do programa de monitoria no acervo histórico Edital IF 08/2024 - Reforço do Empenho 181789/2024</t>
  </si>
  <si>
    <t>Monitores do programa de monitoria para educadores Edital IF 10/2024 - Reforço do Empenho 181789/2024</t>
  </si>
  <si>
    <t>compra de cápsulas de café e chá para reuniões do Conselho Técnico Administrativo, Congregação, Concursos e processos seletivos de docentes , realizados pela Assistência Acadêmica.</t>
  </si>
  <si>
    <t>Antonio Carlos Hernandes</t>
  </si>
  <si>
    <t>Reembolso referente a aquisição emergencial de Adaptador Apple Thunderbolt 3 para Thunderbolt 2. Ag. 7068-8, c/c: 13992-0</t>
  </si>
  <si>
    <t>ATA-COPA</t>
  </si>
  <si>
    <t>Samuel de Oliveira Mota</t>
  </si>
  <si>
    <t>Solicito o reembolso de R$210,00 referente a compra de 02 GLP de 13kg junto a distribuidora RELUZ para uso nas copas do IFUSP.</t>
  </si>
  <si>
    <t>Referente à 3 diárias completas e 1 diária simples, ao Prof. Luiz Nunes de Oliveira (IFSC/USP), nº USP 46151 que participará da Comissão Julgadora do Concurso para provimento de um Professor Doutor junto ao Departamento de Física Experimental 06 a 09/05 Remanejamento N° 2024 50194108.</t>
  </si>
  <si>
    <t>Envio de Sedex para: LARA - Instituto de Física da Universidade Federal Fluminense- UFF Campus da Praia Vermelha - São Domingos Rua Passo da Pátria, 156 - CEP : 24210-240 - NIteroi - RJ A/C Prof. Dr. Roberto Meigikos - (Nº.Objeto: OV692519127br)</t>
  </si>
  <si>
    <t>Envio de Sedex , para Prof. Dr. Rodrigo Lambert Oréfice / Philipe Augusto Pocidonio Silva, Universidade Federal de Minas Gerais - UFMG , Avenida Antônio Carlos - número 6627, Escola de Engenharia - bloco 2 - salas 3551 ou 2424, CEP 31270-901, Pampulha (São Luiz) - Belo Horizonte - MG - (Nº.Objeto:OV692524396br)</t>
  </si>
  <si>
    <t>Pagamento de Honorários ref. a participação na comissão julgadora do concurso para provimento de um professor doutor junto ao DFEP - Porfa. Dra. Isabel Cristina dos Santos, Profa. Dra. Ariete Righi e Prof. Dr. Ítalo Maros Nunes de Oliveira NE: 1664490, 1664511 e 1664538</t>
  </si>
  <si>
    <t>Prof. Visitante</t>
  </si>
  <si>
    <t>Auxilio ref a participação na comissão julgadora do concursopara provimento de um professor doutor junto ao DFEP - Porfa.Dra. Isabel Cristina dos Santos , Profa. Dra. Ariete Righi e Prof. Ítalo Marcos Nunes NE: 1664260, 1664325 e 1664333</t>
  </si>
  <si>
    <t>Jose Roberto dos Santos</t>
  </si>
  <si>
    <t>Cópias de chaves (prédio da Ressonância) e troca de miolo da sala 3036 FGE.</t>
  </si>
  <si>
    <t>Compra de 10 pacotes de café em grão para Diretoria</t>
  </si>
  <si>
    <t>PRIP - SAS</t>
  </si>
  <si>
    <t>Rem. 50203107 - Ref. 300 tickets categoria Especial - Eventos: Curso de Verão 2024 (R$.3000,00) e Masterclasses Hands on Particle Physics (R$ 1.000,00), conforme OFICIO PRPI/069/19032024.</t>
  </si>
  <si>
    <t>Reforço do empenho referente OF.CG/011/IF/24 - Monitor de Laboratório - NE 181789/2024</t>
  </si>
  <si>
    <t>Simone Toyoko Shinomiya</t>
  </si>
  <si>
    <t>Compra para uso imediato autorizada pela Diretoria de 2 fitas dupla face. Cupom fiscal 079347, 25/05/24, Leroy Merlin CIA Brasileira de Bricolagem. Reembolso para a funcionária Simone Toyoko Shinomiya, CPF 116.686.918-09, Banco do Brasil, ag. 7009-2, cc 8908-7.</t>
  </si>
  <si>
    <t>Reforço de Pré-Reserva Solicitação: 1204/2023 Setor: Serviço de Apoio à Pós-Graduação Interunidades Solicitante: 5019393-1 Thomas Alexandre Ferreira dos Santos Valor da Bolsa: 1.412,00 Previsão Orçamentária: 16.944,00 + 3.384,00 (auxílio transporte) Duração: 12 meses Jornada: 30 Horas Doc. Mov. Verba: 202400168731 Processo: 23.1.00134.43.5 Aluno: 11005232 - Brenda Kapp de Paula Data de Cadastro: 23/04/2024 11:30</t>
  </si>
  <si>
    <t>Transposição Interna p/ pagamento do POOL - Transporte REMANEJAMENTO 50210480 / 2024 - GC 4418</t>
  </si>
  <si>
    <t>Referente ao cálculo de rateio do pool de gráficas relativo ao mês de março de 2024 - Remanejamento N° 2024 50107825</t>
  </si>
  <si>
    <t>DIR-LDID</t>
  </si>
  <si>
    <t>Compra de insumos emergenciais à preparação de experimentos e manutenção de equipamentos para as aulas de laboratório dos diversos cursos do Instituto de Física.</t>
  </si>
  <si>
    <t>Solicitação: 672/2024 Remanejamento N° 2024 50278042 Setor: Serviço de Pós-graduação em Física Solicitante: 2114950-1 Claudia Conde Barioni Valor da Bolsa: 1.412,00 Previsão Orçamentária: 16.944,00 + 3.384,00 (auxílio transporte) Duração: 12 meses Jornada: 30 Horas Doc. Mov. Verba: 202402008200 Processo: 23.1.00300.43.2 Aluno: 14893646 - Gabrielly Inacio de Araujo Data de Cadastro: 27/05/2024 16:20</t>
  </si>
  <si>
    <t>Solicitação: 673/2024 CANCELADO - Setor: Assistência Técnica Acadêmica Solicitante: 8471456-1 Fabio Hideki Sakaguchi Valor da Bolsa: 1.412,00 Previsão Orçamentária: 16.944,00 + 3.384,00 (auxílio transporte) Duração: 12 meses Jornada: 30 Horas Doc. Mov. Verba: Processo: Aluno: Data de Cadastro: 06/05/2024 11:38</t>
  </si>
  <si>
    <t>Remanejamentos 50226689, 50226700, 50226727, 50226743, 50226760, 50226786, 50226808, 50226824, 50226840 - Complementação de recurso para estágio do aluno Fernanda Nakamura Silveira. Referente à solicitação 24/2024 - Complementação de recurso para estágio do aluno Felipe Nascimento Silva. Referente à solicitação 119/2024 - Complementação de recurso para estágio do aluno Heloiza Vieira de Souza. Referente à solicitação 120/2024 - Complementação de recurso para estágio do aluno Gabriel Santos Sant'Anna. Referente à solicitação 155/2024 - Complementação de recurso para estágio do aluno Júlia de Moura Reinaldo. Referente à solicitação 156/2024 - Complementação de recurso para estágio do aluno Gustavo Prado da Rocha. Referente à solicitação 171/2024 - Complementação de recurso para estágio do aluno Luís Felipe Betinassi Martins de Souza. Referente à solicitação 413/2024 Complementação de recurso para estágio do aluno Ayssa Regina Capello de Souza. Referente à solicitação 414/2024 Complementação de recurso para estágio do aluno Giovanna de Aquino Linica. Referente à solicitação 531/2024</t>
  </si>
  <si>
    <t>Prof. Gustavo Martini Dalpian</t>
  </si>
  <si>
    <t>Envio de uma correspondência na modalidade "Registrada e com AR". Destinatário: Sr. Laurie Leonardo, Av. Gregório Aversa, 500, bloco 4, apartamento 102, Condomínio Parque Monte Europa, Recreio São Judas Tadeu, São Carlos, SP, CEP 13571-260. - (Nº.Objeto:BR595324246br)</t>
  </si>
  <si>
    <t>Pgto Diária N° 202400009 - Eduardo Valentim Bizerra - 7283976 - Destino: São Paulo/SP-Brasil - Saida Prevista: 06/05/2024 - 04:15 Término Prevista: 06/05/2024 - 13:45 Diárias Nacionais: Completas: 0 - Simples: 1 - Finalidade da Diária: Conduzir Prof.Dr Luiz Nunes de Oliveira ,Comissão Julgadora do Concurso para Prof. Doutor (MS-3) junto ao Depto FEP/IFUSP - Ed. IF-56/23 que terá início dia 06/05/24, às 8h30min na sala 2053 do Ed. Principal do IFUSP..</t>
  </si>
  <si>
    <t>Remanejamentos 50226565, 50226581, 50226603, 50226620, 50226646 e 50226662 - Complementação de recurso para estágio do aluno Gabrielly Inacio de Araujo. Referente à solicitação 625/2023 - Complementação de recurso para estágio do aluno Renan Azevedo de Carvalho Silva. Referente à solicitação 723/2023 - Complementação de recurso para estágio do aluno Aghata Achilles de Oliveira. Referente à solicitação 811/2023 - Complementação de recurso para estágio do aluno Luiza Teixeira Sodré de Carvalho. Referente à solicitação 1076/2023 - Complementação de recurso para estágio do aluno Esther Souto Santana. Referente à solicitação 1179/2023 - Complementação de recurso para estágio do aluno Táriky Meirelles Rocha. Referente à solicitação 1237/2023.</t>
  </si>
  <si>
    <t>Ajustes de lançamentos referente as despesas realizadas no Grupo do Tesouro do processo de adiantamento nº : 24.1.112.43.2, mas lançados nos RI dos professores - GOs 18071, 18081 e 18108 -Contrapartida Diretoria - RI ADM GC</t>
  </si>
  <si>
    <t>Luis Carlos Maximo Romualdo</t>
  </si>
  <si>
    <t>Reembolso referente a compra de jogo de chaves, para utilização imediata, nas portarias do IFUSP.</t>
  </si>
  <si>
    <t>Valdir Guimarães</t>
  </si>
  <si>
    <t>Reembolso referente ao serviço emergencial de chaveiro na sala do Prof. Valdir Guimarães. A sala encontrava-se permanentemente trancada, impossibilitando o seu acesso.</t>
  </si>
  <si>
    <t>PUSP-C</t>
  </si>
  <si>
    <t>OF. PUSP-C/DVGS/SVRN/40/23.04.2024 - Referência mês de março/2024 - Serviço de coleta, transporte, tratamento e destino final de lâmpadas fluorescentes inservíveis - Remanejamento 2024 50233723</t>
  </si>
  <si>
    <t>FFCLRP</t>
  </si>
  <si>
    <t>Auxílio à professor USP para participação em defesa de tese - Prof Mauricio dos Santos Matos, nº USP 1470852 - Remanejamento N° 2024 50233740</t>
  </si>
  <si>
    <t>A pedido do prof. Antônio Figueiredo, segue envio : SEDEX à FAPESP, Rua Pio XI, 1.500,0, Alto da Lapa, São Paulo-SP - (N.Objeto:OV444212588 br)</t>
  </si>
  <si>
    <t>JOSÉ ROBERTO DOS SANTOS</t>
  </si>
  <si>
    <t>Confecção de dois carimbos auto entintados, no valor de R$ 85,00 (cada), com os seguintes dizeres: ___________________________________________________________________ Prof. Dr. Gustavo Martini Dalpian Chefe do Departamento de Física dos Materiais e Mecânica do IFUSP No USP 3006203 ___________________________________________________________________ Prof. Dr. Daniel Reinaldo Cornejo Vice-Chefe do Departamento de Física dos Materiais e Mecânica do IFUSP No USP 103892 ___________________________________________________________________</t>
  </si>
  <si>
    <t>Material para ser utilizado no evento realizado pelo Projeto Cultural Ciência no Parque.</t>
  </si>
  <si>
    <t>Envio de correspondência urgente - AR - SEDEX (com aviso de recebimento)</t>
  </si>
  <si>
    <t>DIR-SBI</t>
  </si>
  <si>
    <t>Envio de livro via Sedex para FATEC - Faculdade de Tecnologia - Centro Paula Souza Praça Coronel Fernando Prestes, 30 - Bom Retiro - São Paulo - SP - CEP 01124-060 - (Nº.Objeto:OV444225290br)</t>
  </si>
  <si>
    <t>Serviço de manutenção de fechadura da sala 3158 e copia de carimbo.</t>
  </si>
  <si>
    <t>Aquisição de papel para higiene pessoal - Ata Registro de Preços 25/2023 Dc105918 DC 37718 NE 2194128</t>
  </si>
  <si>
    <t>Envio de correspondência sobre a PAD da Mariana de Amorim Delfino - Rua G3,Nº. 72 CEP: 07174-412 - envio AR com aviso de recebimento ou SEDEX - AR - (Nº.Objeto:QB697267632br)</t>
  </si>
  <si>
    <t>Compra de Bolos e Capsulas de café, café ao leite, Chá, chocolate para uso em concursos, processos seletivos e reuniões do CTA, da Congregação e outras.</t>
  </si>
  <si>
    <t>Excel Comércio e Serviços de Informática Ltda</t>
  </si>
  <si>
    <t>Aquisição de um HD SAS 500GB, para uso imediato e emergencial, em um servidor Dell no CCIF.</t>
  </si>
  <si>
    <t>Solicitação: 731/2024 - Remanejamento N° 20245 0423042 - Setor: Serviço Técnico de Comunicação, Pesquisa e Cultura e Extensão Solicitante: 3472142-1 Maria Luísa Pestilla Tippi Valor da Bolsa: 1.412,00 Previsão Orçamentária: 14.120,00 + 2.820,00 (auxílio transporte) Duração: 10 meses Jornada: 30 Horas Doc. Mov. Verba: 202402417879 Processo: 23.1.00253.43.4 Aluno: 11761379 - Renan Azevedo de Carvalho Silva Data de Cadastro: 01/08/2024 06:27</t>
  </si>
  <si>
    <t>Compra de biscoitos (doces e salgados) para reuniões do Conselho Técnico Administrativo e Congregação, bem como para concursos e processos seletivos de docentes.</t>
  </si>
  <si>
    <t>Naty Flex Cpmércio de Móveis para Escritório Ltda</t>
  </si>
  <si>
    <t>Aquisição de cadeiras giratórias DC41820 NE 2472799</t>
  </si>
  <si>
    <t>JT Industria / Corte Real / Lucas Luis / Oswaldo S</t>
  </si>
  <si>
    <t>NE.02510860 / 02510879 / 02510887 / 02510895 - Compra de açúcar, café e capsulas de café - Demanda 72548 - DC 30802 - Alterado o valor de R$ 22.784,88.</t>
  </si>
  <si>
    <t>05 Sedex com Aviso de recebimento para: Miguel Dabdab Chamoun Muarrek Rua Bahia, N. 128, Apto. 10 - 01244-000 - Higienópolis - São Paulo - SP - (Nº.Objeto:QB697269718 br) Artur Libanio de Araujo Yordaky Rua Jerônimo Guimarães, 45 - CEP: 03463 - 030 - Jd. Piqueroby - São Paulo - SP - (Nº.Objeto:QB697269681br) Priscila Diogo Dias Rua Vitoriano Palhares, 5 - CEP: 05890 - 320 - Jd. Amália - São Paulo - SP - (Nº.Objeto:QB697269704br) Ricardo de Ávila Mesquita Condomínio Rua Nagel, 33 T2 Apto. 212 - 05315 - 030 - Vl. Leopoldina - São Paulo - SP - (Nº.Objeto:QB697269695br) Gabriel Barbosa Candido Rua Antônio Ambuba, 32 37 - 05782 - 370 - Parque Munhoz - São Paulo - SP - (Nº.Objeto:QB697269721br)</t>
  </si>
  <si>
    <t>DCPoint Consultoria e Serviços de Informática Ltda</t>
  </si>
  <si>
    <t>Aquisição de uma bateria Perc, para uso imediato e emergencial, em um servidor Dell Poweredge R620 no CCIF.</t>
  </si>
  <si>
    <t>Solicitação de reembolso pela compra de insumos emergenciais aos Laboratórios Didáticos, com materiais para reposição e manutenção preventiva e corretiva dos equipamentos utilizados nas aulas experimentais. Os itens adquiridos da empresa Made Nova são para a confecção de um gabinete para a guarda de diversos equipamentos, pois vários outros foram totalmente deteriorados pela ação de cupins.</t>
  </si>
  <si>
    <t>Fita adesiva para afixar placas de direcionamento do Show de Física.</t>
  </si>
  <si>
    <t>Meru Viagens EIRELI</t>
  </si>
  <si>
    <t>Passagens aéreas - participação de comissão julgadora de concurso público - Profs. Isabel C. S. Carvalho, Ariete Righi e Ítalo M. N. Oliveira - DDC 98245 - Fatura 21624...</t>
  </si>
  <si>
    <t>Aferição do tacógrafo veiculo Van placa: DJP5640 ( patrimônio nº 043.009207 ) A aferição do tacógrafo é um processo obrigatório para os veículos que possuem o aparelho instalado, ( tem a validade por 2 anos ) segundo a Resolução Nº 87/99 do CONTRAN. Dessa forma, para aferir o equipamento, é necessário levar o veículo até um posto credenciado pelo Inmetro, onde são realizados ensaios e testes no aparelho.</t>
  </si>
  <si>
    <t>Material de escritório para uso imediato pela Assistência Administrativa e Serviço de Zeladoria.</t>
  </si>
  <si>
    <t>01_ Concerto de pneu + 01 aplicação ~de manchão rac10, do veículo oficial F-300 placa:DJP - 0094 ( patrimônio nº 043.012131 )</t>
  </si>
  <si>
    <t>IME - USP</t>
  </si>
  <si>
    <t>Rem. 50276406 - Remanejamento pelo consumo e participação de aluguel das máquinas copiadoras referente ao POOL das gráficas - mês de abril / 2.024...</t>
  </si>
  <si>
    <t>Naypi Serviços de Despachos LTDA</t>
  </si>
  <si>
    <t>Solicitação: 805/2024 Setor: Serviço Técnico de Comunicação, Pesquisa e Cultura e Extensão Solicitante: 292275-1 Cristina Leite Valor da Bolsa: 941,00 Previsão Orçamentária: 11.292,00 + 3.384,00 (auxílio transporte) Duração: 12 meses Jornada: 20 Horas Doc. Mov. Verba: 202402562178 Processo: 23.1.00304.43.8 Aluno: 10693701 - Aghata Achilles de Oliveira Data de Cadastro: 23/07/2024 14:45 Remanejamento N° 2024 50398684</t>
  </si>
  <si>
    <t>Pgot Diária N° 202400033 - Rosangela Itri - 2917375 Unidade - 43 - Instituto de Física Destino: Piracicaba/SP-Brasil Convênio: 0 Saida Prevista: 10/06/2024 - 06:00 Término Prevista: 11/06/2024 - 21:00 Diárias Nacionais: Completas: 1 - Simples: 1 - Finalidade da Diária: participar, como membro do CO, do WS Missão, Visão, Valores, Objetivos e Metas 2029 da USP em Piracicaba (ESALQ) no dia 10.06.24.Visita ao Sirius - linha de SAXS no dIA 11.06.24</t>
  </si>
  <si>
    <t>Pgto Diária N° 202400024 - Marcos da Silva - 2510969 Unidade - 43 - Instituto de Física - Destino: Lorena/SP-Brasil Convênio: 0 - Saida Prevista: 17/06/2024 - 15:00 Término Prevista: 18/06/2024 - 18:00 Diárias Nacionais: Completas: 1 - Simples: 0 - Finalidade da Diária: Objetivos e Metas da Uso Até 2029 código: 29573.</t>
  </si>
  <si>
    <t>Pgto Diária N° 202400036 - Cristiano Luis Pinto de Oliveira - 7041767 Unidade - 43 - Instituto de Física Destino: Bauru/SP-Brasil Convênio: 0 Saida Prevista: 19/06/2024 - 15:00 Término Prevista: 20/06/2024 - 20:00 Diárias Nacionais: Completas: 1 - Simples: 0 Finalidade da Diária: Participar do workshop missão, valores, objetivos e metas 2029</t>
  </si>
  <si>
    <t>Pgto Diária N° 202400027 - Marcos da Silva - 2510969 Unidade - 43 - Instituto de Física Destino: Bauru/SP-Brasil Convênio: 0 Saida Prevista: 19/06/2024 - 15:00 Término Prevista: 20/06/2024 - 18:00 Diárias Nacionais: Completas: 1 - Simples: 0 - Finalidade da Diária: Objetivos e Metas da USP até 2029.</t>
  </si>
  <si>
    <t>Pgto Diária N° 202400020 - Luis Gregorio Godoy de Vasconcellos Dias da Silva - 7084504 Unidade - 43 - Instituto de Física Destino: Ribeirão Preto/SP-Brasil Convênio: 0 Saida Prevista: 23/06/2024 - 15:00 Término Prevista: 24/06/2024 - 22:00 Diárias Nacionais: Completas: 1 - Simples: 0 - Finalidade da Diária: Participação no Workshop Missão, Visão, Valores, Objetivos e Metas 2029 no campus da USP em Ribeirão Preto - SP</t>
  </si>
  <si>
    <t>Pgto Diária N° 202400026 - Marcos da Silva - 2510969 Unidade - 43 - Instituto de Física Destino: Ribeirão Preto/SP-Brasil Convênio: 0 Saida Prevista: 23/06/2024 - 12:00 Término Prevista: 24/06/2024 - 18:00 Diárias Nacionais: Completas: 1 - Simples: 0 - Finalidade da Diária: Objetivos e Metas da Usp até 2029. código 29575.</t>
  </si>
  <si>
    <t>Pgto Diária N° 202400025 - Marcos da Silva - 2510969 Unidade - 43 - Instituto de Física Destino: São Carlos/SP-Brasil Convênio: 0 Saida Prevista: 26/06/2024 - 12:00 Término Prevista: 27/06/2024 - 18:00 Diárias Nacionais: Completas: 1 - Simples: 0 - Finalidade da Diária: Objetivos e Metas da Usp até 2029. código 29584.</t>
  </si>
  <si>
    <t>Encaminhamento de uma correspondência na modalidade SEDEX "com AR". Endereço: UNESP/FCT - Departamento de Física, A/C Sr. Paulo Roberto Orlandi Ruiz, Rua Roberto Simonsen, 305, Caixa Postal 467, Presidente Prudente, SP, CEP 19060-900 - (Nº.Objeto:QB697270146br)</t>
  </si>
  <si>
    <t>LABSYNTH PRODUTOS PARA LABORATÓRIOS LTDA</t>
  </si>
  <si>
    <t>Compra de produtos químicos controlados - já autorizados Álcool Metílico e Acetona</t>
  </si>
  <si>
    <t>THIAGO NETTO DE PAULA</t>
  </si>
  <si>
    <t>Aquisição de papel descartável para assento sanitário DC 8240 DC44056 NR 2632044 - NE 03035066/2024</t>
  </si>
  <si>
    <t>Gleisson Araújo dos Santos</t>
  </si>
  <si>
    <t>Aquisição de serviço eventual de buffet Dc 144913 DC 44803 NR 2647785</t>
  </si>
  <si>
    <t>Ajustes de lançamentos referente as despesas realizadas no Grupo do Tesouro do processo de adiantamento nº : 24.1.109.43.1, mas lançados nos RI dos professores - GOs 18152, 18156, 18160 e 18199 -Contrapartida Diretoria - RI ADM GC 4444</t>
  </si>
  <si>
    <t>Adriano Mesquita Alencar</t>
  </si>
  <si>
    <t>Pagamento de diárias para participar da Workshop: Missão, Visão, Valores, Objetivos e Metas 2029 - dia 09 e 10/06/2024 - Piracicaba - SP...</t>
  </si>
  <si>
    <t>Queller Informática e Comércio Ltda</t>
  </si>
  <si>
    <t>Compra, em caráter emergencial, de 1 drive SSD Sata, 500 G, para viabilizar um computador a ser utilizado pelo prof. Liner de Souza Santos, professor temporário da FEP. Compra autorizada pelo vice-diretor.</t>
  </si>
  <si>
    <t>Gerardo Aldazabal</t>
  </si>
  <si>
    <t>NE.03017424 - Participação da Comissão Julgadora do Concurso para Prof. Junto ao DFMA de 24 a 28 de junho de 2.024...</t>
  </si>
  <si>
    <t>Aquisição de artigos de papel para higiene pessoal - Ata Registro de Preços nº 25/2023 - DDC 158302 - DC 50986 - Reserva 2727223 - NE 2727240 no valor de R$ 113.035,00 sendo ATF-Almox - R$ 61.105,00 + Remanej. nº 50281809 - R$ 51.930,00 - FD - Proc. 23.1.00381.43.2</t>
  </si>
  <si>
    <t>Solicitação 531/2024 Complementação de recurso para estágio do aluno Giovanna de Aquino Linica. Remanejamento N° 2024 50289745</t>
  </si>
  <si>
    <t>Compra de 10 quilos de café em grão para máquina da Diretoria</t>
  </si>
  <si>
    <t>Remanejamento 50298540 / 2024, Referente a Publicação de Pregão.</t>
  </si>
  <si>
    <t>Pgto Diária N° 202400053 - Caetano Rodrigues Miranda - Destino: Lorena/SP-Brasil - Saída Prevista: 17/06/2024 - 15:00 Término Prevista: 18/06/2024 - 20:00 Diárias Nacionais: Completas: 1 - Simples: 0 - Finalidade da Diária: Participação no Workshop: Missão, Visão, Valores, Objetivos e Metas 2029 (PRPI-USP), na Escola de Engenharia de Lorena da USP (Campus Lorena).</t>
  </si>
  <si>
    <t>Pgto Diária N° 202400055 - Marcelo Martinelli - 1370277 Unidade - 43 - Instituto de Física - Finalidade da Diária: Participar, na qualidade de Chefe do Departamento de Física Experimental, do Instituto de Física, do workshop promovido pela USP Missão, Visão, Valores, Objetivos e Metas 2029 para Pró-Reitorias e Gestão (MW2029).</t>
  </si>
  <si>
    <t>Rem. 50301729 - pagamento de POOL. - Código: 202400001819.... Contrapartida GC 4448</t>
  </si>
  <si>
    <t>Correio</t>
  </si>
  <si>
    <t>ECONÔMICO - Envio de uma correspondência para RIKEN Nishina Center, EMIKO ISOGAI Linac Building Room 202 - Japão - (Nº.Objeto:RR230636595BR)</t>
  </si>
  <si>
    <t>Enviar urgentemente, via EMS, documentos para pesquisadores chineses obterem o visto para participar do "14th Technical Meeting on Control Systems, Data Acquisition, Data Management and Remote Participation in Fusion Research (14TH IAEA CODAC TM 2024)", que correrá no IFUSP no período de 15 a 18 de julho/24. Evento organizado pelo Sr. Wanderley Pires de Sá e Prof. Gustavo Paganini Canal - LFP/DFAP-IFUSP - (Nº.Objeto:EB038663168BR )</t>
  </si>
  <si>
    <t>Solicito envio de correspondência via sedex referente exemplar banca aluno CPGI. para: Profa Corinne Arrouvel - R: Conde de Baependi, 127 apto. 402 - CEP: 22231-140/RJ - (Nº. Objeto:QB697275038br) Profa Maria Élena - R: Profº. José Miziara 61, apto. 91B - CEP: 02460-060 - (Nº. Objeto:QB697275024br)</t>
  </si>
  <si>
    <t>REMANEJAMENTO 50311341 / 2024 - Atender empenho - Pool e Multa Veículos - GC 4450</t>
  </si>
  <si>
    <t>AAA-CONC</t>
  </si>
  <si>
    <t>Passagens aéreas - participação de comissão julgadora de concurso público do DFMA - Profs. Henrique B. Filho, Adriana Fontes e Gerardo M. Aldazabal - DDC 145642 - Faturas 22551 / 22552...</t>
  </si>
  <si>
    <t>Z.A.Digital de São Paulo sistema de estacionamento</t>
  </si>
  <si>
    <t>Pagamento da fatura para estacionamento zona azul</t>
  </si>
  <si>
    <t>Slim Suprimentos Ltda</t>
  </si>
  <si>
    <t>Material de escritório para estoque - NE 3054850/2024 e 3054869/2024</t>
  </si>
  <si>
    <t>Rem. 50318729 - para atender POOL de veiculos - Cod. 1923 / 1976 - GC 4453...</t>
  </si>
  <si>
    <t>Solicitação de reembolso pela compra de insumos emergenciais e uso imediato, junto aos Laboratórios Didáticos, com materiais para reposição e manutenção preventiva e corretiva dos equipamentos utilizados nas aulas experimentais.</t>
  </si>
  <si>
    <t>Eloah Publicidade e Propaganda Ltda - EPP</t>
  </si>
  <si>
    <t>NE.03376629 - Aquisição de Serviços de Publicação e Contratação - DCC 184710 - DC 58812 - Atualizado o valor de R$ 3.070,00...</t>
  </si>
  <si>
    <t>Transposição para o Grupo 515 - Novos Docentes para Cobrir despesa de Diárias Remanejamento N° 2024 50322289 - GO 18311 - (Obs. Foi transferido RI Professor Neilo e Creditado RI Diretoria GC )</t>
  </si>
  <si>
    <t>Pgto Diária N° 202400062 - Jose Fernando Diniz Chubaci - Destino: São Carlos/SP-Brasil Convênio: 0 - Saida Prevista: 26/06/2024 - 15:00 Término Prevista: 27/06/2024 - 21:00 Diárias Nacionais: Completas: 1 - Simples: 0 - Finalidade: O deslocamento para São Carlos será para a participaçãao do workshop do MVV2029, importante etapa da participação representativa da USP no processo de mapeamento e construção de ações para que a Universidade alcance um desempenho superior.</t>
  </si>
  <si>
    <t>ATA-GRAF</t>
  </si>
  <si>
    <t>Referente ao cálculo de rateio do pool de gráficas relativo ao mês de maio de 2024 - Remanejamento N° 2024 50328163</t>
  </si>
  <si>
    <t>Varejo Brindes Solucao em Impressos Graficos Ltda.</t>
  </si>
  <si>
    <t>NE.03623251 - aquisição de crachás - DCC 183862 - DC 60434 - Alterado o valor de R$ 4.355,00...</t>
  </si>
  <si>
    <t>Ajustes de lançamentos referente as despesas realizadas no Grupo do Tesouro do processo de adiantamento nº : 24.1.125.43.7, mas lançados nos RI dos professores - GOs 18306, 18301, 18298 e 18309 -Contrapartida Diretoria - RI ADM GC 4462</t>
  </si>
  <si>
    <t>Bolsitas Monitores</t>
  </si>
  <si>
    <t>Reforço de empenho 181789/2024 para pagamento de monitor bolsista conforme Oficios da CG 001 e 002</t>
  </si>
  <si>
    <t>Rem. 50331342 - Referente a aquisição de 960 tickets restaurantes para alunos que participarão do "São Paulo School of Advanced Science on Quantum"... - dias 15 a 26/07/2024...</t>
  </si>
  <si>
    <t>Passagens aéreas - participação de comissão julgadora de concurso p/ contratação de Prof. Dr. (MS-3) - Profs. Henrique B. filho, Maria C. Nonato e Pietro Ciancaglini - DDC 145642 / 165481 - Fatura 22840...</t>
  </si>
  <si>
    <t>Rosana Batista Gimenes Biz (no. USP 2468315)</t>
  </si>
  <si>
    <t>Reembolso pela aquisição de uma tampa de assento de sanitário (já instalada) do banheiro masculino, localizado no andar superior do Ed. Alessandro Volta (bloco C), por solicitação da Chefia do Departamento. Esse item está em falta no estoque dos Serviços Gerais. Em decorrência do evento "São Paulo School of Advanced Science on Quantum Materials”, de 15 a 26 de julho de 2024, haverá pesquisadores visitantes nas dependências do prédio. O cupom fiscal já foi entregue na Tesouraria do IFUSP.</t>
  </si>
  <si>
    <t>ATA-LIMP</t>
  </si>
  <si>
    <t>Solicito o reembolso de R$49,40 referente a compra de 100 rebite rosca cabeça plana para adaptação dos suportes de papel higiênico do IFUSP.</t>
  </si>
  <si>
    <t>Solicito o reembolso de R$226,00 referente a compra de 02 GLP de 13kg junto a distribuidora RELUZ para o uso nas copas do IFUSP.</t>
  </si>
  <si>
    <t>Roberto dos Santos</t>
  </si>
  <si>
    <t>Pagamento serviço de chaveiro, troca do miolo da sala de vigilância e cópias.</t>
  </si>
  <si>
    <t>Referente ao cálculo de rateio do pool de gráficas relativo ao mês de junho de 2024 - Remanejamento N° 2024 50338843</t>
  </si>
  <si>
    <t>Solicitação: 1031/2024 Setor: Diretoria Instituto de Física Solicitante: 5008157-1 Veronica Espinosa Pintos Lopes Valor da Bolsa: 941,00 Previsão Orçamentária: 4.705,00 + 1.410,00 (auxílio transporte) Duração: 5 meses Jornada: 20 Horas Doc. Mov. Verba: 202403342694 Processo: 24.1.00019.43.2 - Remanejamento N° 2024 50437906 Aluno: 11759289 - Fernanda Nakamura Silveira Data de Cadastro: 08/08/2024 14:28</t>
  </si>
  <si>
    <t>Reforço de empenho folha de pagamento de monitores</t>
  </si>
  <si>
    <t>Envio de doação de 01 livro para CNEN - Comissão Nacional de Energia Nuclear - Biblioteca Técnico Científica - CIN via PAC. - (Nº.Objeto:QC243228303br)</t>
  </si>
  <si>
    <t>Envio de SEDEX par: LARA - Instituto de Física da Universidade Federal Fluminense - UFF - Campus da Praia Vermelha, São Domingos Rua Passo da Pátria, 156 CEP. 24210-240 Niteroi - RJ, /C Prof. Dr. Roberto Meigikos - (Nº.Objeto:QB697278649br)</t>
  </si>
  <si>
    <t>Envio de correspondência (sedex) para Profa Claudia de Alencar Serra e Sepulveda, CEP: 44031-460/Feira de Santana-BA - (Nº.Objeto:OV444254945br)</t>
  </si>
  <si>
    <t>Referente à 5 diárias completas com pernoite e 1 diária simples sem pernoite, ao Prof. Pietro Ciancaglini (FFCLRP/USP), nº USP 1292429 que participará da Comissão Julgadora do Concurso, Ed. IF-66/23, a ser realizado no período de 22 a 26 de julho de 2024. Remanejamento N° 2024 50385884 e 2024 50395405.</t>
  </si>
  <si>
    <t>Viks Elevadores Ltda</t>
  </si>
  <si>
    <t>Primeiro termo de aditivo do contrato de manutenção de elevadores - NE 92247/2024 - Processo: 23.1.320.43.3</t>
  </si>
  <si>
    <t>Referente à 5 diárias completas com pernoite e 1 diária simples sem pernoite, à Profa. Maria Cristina Nonato (FCFRP/USP), nº USP 1243427 que participará da Comissão Julgadora do Concurso, Ed. IF-66/23, a ser realizado no período de 22 a 26 de julho 2024 - Remanejamento N° 2024 50385868</t>
  </si>
  <si>
    <t>DIR-CIPA</t>
  </si>
  <si>
    <t>Gotótica Comércio de Óculos Ltda</t>
  </si>
  <si>
    <t>Aquisição de óculos de segurança , para uso imediato, para o servidor Valdevan Aquino Nunes ( nº USP 2467450)</t>
  </si>
  <si>
    <t>David Bärg Filho</t>
  </si>
  <si>
    <t>Em caráter emergencial foi contratado o reabastecimento de 100l de diesel S10 para o gerador que atende ao edifício HEPIC, onde está instalado no datacenter do IFUSP. Isso ocorreu porque houve uma falha no fornecimento de energia elétrica aproximadamente às 10hs e até às 19hs40 não havia previsão de retorno. Com o nível de combustível no tanque do gerador chegando a um nível crítico que não permitiria uma autonomia até a manhã seguinte, a única opção viável foi a contratação de uma empresa especializada em atendimentos emergenciais para fornecer o combustível necessário. É importante frisar que o serviço de reabastecimento da prefeitura do campus funciona apenas até às 17hs, portanto não havia essa opção de solução.</t>
  </si>
  <si>
    <t>Passagens aéreas - participação do 32nd International Materials Research Congress 2024 - Prof. José F. D. Chubaci - 18 a 23/08/2024 - Cancun - México - DDC 160420 - Fatura 23180 - GO 18369 / GC 4472...</t>
  </si>
  <si>
    <t>Referente à 5 diárias completas com pernoite e 1 diária simples sem pernoite, à Profa. Maria Cristina Nonato (FCFRP/USP), nº USP 1243427 que participou da Comissão Julgadora do Concurso, Ed. IF-66/23 realizado no período de 22 a 26 de julho 2024. - Remanejamento 50419240 / 2024 e Remanejamento Complementar 2024 50423700.</t>
  </si>
  <si>
    <t>Solicitação de reembolso pela compra emergencial de insumos para os Laboratórios Didáticos e de Demonstrações</t>
  </si>
  <si>
    <t>AG Comercio e Licitacoes Ltda.</t>
  </si>
  <si>
    <t>NE.03623200 - compra de pilhas recarregáveis AAA - DCC 127814 - DC 54841...</t>
  </si>
  <si>
    <t>Solicitação: 1125/2024 Setor: Diretoria Instituto de Física Solicitante: 3560046-1 Andre Machado Rodrigues Valor da Bolsa: 1.412,00 Previsão Orçamentária: 16.944,00 + 3.384,00 (auxílio transporte) Duração: 12 meses Jornada: 30 Horas Doc. Mov. Verba: 202403630207 Processo: 23.1.00334.43.4 Aluno: 12561023 - Luiza Teixeira Sodré de Carvalho Data de Cadastro: 10/09/2024 13:34 - Remanejamento N° 2024 50482740</t>
  </si>
  <si>
    <t>Solicitação: 1147/2024 Setor: Serviço de Pós-graduação em Física Solicitante: 2114950-1 Claudia Conde Barioni Valor da Bolsa: 1.412,00 Previsão Orçamentária: 16.944,00 + 3.384,00 (auxílio transporte) Duração: 12 meses Jornada: 30 Horas Doc. Mov. Verba: 202403649463 Processo: 23.1.00448.43.0 Aluno: 9789834 - Táriky Meirelles Rocha Data de Cadastro: 30/08/2024 09:02 - Remanejamento N° 2024 50467546</t>
  </si>
  <si>
    <t>Solicitação: 1148/2024 Setor: Assistência Técnica Acadêmica Solicitante: 8471456-1 Fabio Hideki Sakaguchi Valor da Bolsa: 1.412,00 Previsão Orçamentária: 16.944,00 + 3.384,00 (auxílio transporte) Duração: 12 meses Jornada: 30 Horas Doc. Mov. Verba: 202403685834 Processo: 24.1.00177.43.7 Aluno: 13714525 - Mariana Martins Costa Data de Cadastro: 20/09/2024 11:12 - Remanejamento N° 2024 50507661</t>
  </si>
  <si>
    <t>Marcelo Amorim (no. USP 7400364)</t>
  </si>
  <si>
    <t>Reembolso pela aquisitação de lubrificante, broca e bucha para serviços de manutenção no DFMT, conforme a NF 071176, de 04.08.2024, em favor de Leroy Merlin Cia Brasileira de Bricolage.</t>
  </si>
  <si>
    <t>Ajustes de lançamentos referente as despesas realizadas no Grupo do Tesouro do processo de adiantamento nº : 24.1.140.43.6, mas lançados nos RI dos professores - GOs 18352 e 18370 - Contrapartida Diretoria - RI ADM GC 4479</t>
  </si>
  <si>
    <t>Ponto Service Eletronico Ltda ME</t>
  </si>
  <si>
    <t>Conserto de Micro ondas da Secretaria do DFGE Nº de Patrimônio 043.022.053</t>
  </si>
  <si>
    <t>Iran mamedes de amorim</t>
  </si>
  <si>
    <t>Produtos alimentícios para as reuniões da congregação, CTA e concursos.</t>
  </si>
  <si>
    <t>SBI</t>
  </si>
  <si>
    <t>Rui Polan Gorniak (Nº USP 8472019)</t>
  </si>
  <si>
    <t>Aquisição emergencial de materiais essenciais para utilização imediata na oficina de reparo de materiais bibliográficos da biblioteca. Os materiais foram furtados no período de reforma do telhado da biblioteca.</t>
  </si>
  <si>
    <t>Remanejamento N° 2024 50438228 - Referente a compra do material para SIPAT Conjunta 2024</t>
  </si>
  <si>
    <t>Envio de EMS para: To; Mr. Luiz Jacobsohn, D.Sc. Clemson University Materials Science and Engineering 515 Calhoun Dr. , Sirrine Hal # 161 29634 Clemson, SC, United States of America - (Nº.Objeto: EB038663313 br)</t>
  </si>
  <si>
    <t>Referente as duas caçambas de 30 m³ para resíduos vegetais - Remanejamento N° 2024 50446689</t>
  </si>
  <si>
    <t>Alexandre de Oliveira Vieira</t>
  </si>
  <si>
    <t>Reembolso referente à aquisição de caixa de papelão, para uso na mudança das salas das professoras aposentadas Líghia e Teresa Borelo Levi. Compra efetuada em Zona Oeste Comércio de Embalagens LTDA ME. Nota Fiscal Eletrônica 000085694, série 003.</t>
  </si>
  <si>
    <t>Compra de um (01) cartucho HP 60 ColorCC643VB para ser utilizado no Projeto Ciência no Parque do Prof Mikiya Muramatsu.</t>
  </si>
  <si>
    <t>Diária</t>
  </si>
  <si>
    <t>Pgto Diária N° 202400067 - Rafael Medeiros da Silva - 6302453 Unidade - 43 - Instituto de Física - Destino: São José dos Campos/SP-Brasil Convênio: 0 - Saida Prevista: 21/08/2024 - 08:45 Término Prevista: 21/08/2024 - 17:00 Diárias Nacionais: Completas: 0 - Simples: 1 - Finalidade da Diária: Transporte de funcionários do Instituto de Física (Peletron) para o instituto de pesquisa em São José dos Campos.</t>
  </si>
  <si>
    <t>Pgto Diária N° 202400068 - Rafael Medeiros da Silva - 6302453 Unidade - 43 - Instituto de Física - Destino: Americana/SP-Brasil Convênio: 0 Saida Prevista: 23/08/2024 - 08:30 Término Prevista: 23/08/2024 - 17:00 Diárias Nacionais: Completas: 0 - Simples: 1 - Finalidade da Diária: Transporte do professor Cristiano Luiz Pinto e equipamento para manutenção, para cidade de Americana-SP</t>
  </si>
  <si>
    <t>Tiago Brito Alonso</t>
  </si>
  <si>
    <t>Confecção de cartaz/banner para indicação do prédio provisório da biblioteca/LRM.</t>
  </si>
  <si>
    <t>Clineu Alonso Carreira</t>
  </si>
  <si>
    <t>Aquisição de óculos de segurança , para uso imediato, para o servidor Clineu Alonso Carreira ( nº USP 8409024)</t>
  </si>
  <si>
    <t>Reembolso referente a aquisição de utensílios para os arquitetos do IFUSP, para contribuir com a rotina de fiscalização de obras e ajustes em desenhos técnicos de arquitetura. Compra realizada na Empresa Kalunga, de: Trena/Prancheta/Escalimetro/Papel Manteiga, DANFE: 305501.</t>
  </si>
  <si>
    <t>Valdemir Elias da Silva</t>
  </si>
  <si>
    <t>Reembolso pelo pagamento do Cupom Fiscal 139039, referente compra de um motor para o tanque instalado no Edifício Basílio Jafet. O presente gasto foi autorizado pela Diretora, Profa. Kaline Coutinho.</t>
  </si>
  <si>
    <t>Solicito a compra de 10 pacotes de café em grão para máquina da Diretoria</t>
  </si>
  <si>
    <t>Silvana Pereira de Almeida Sampaio</t>
  </si>
  <si>
    <t>Solicito reembolso referente compra emergencial de material de escritório (que não tem no almoxarifafo)para uso imediato na biblioteca.</t>
  </si>
  <si>
    <t>Passagens aéreas - participação de comissão julgadora de concurso p/ contratação de Prof. Dr. junto ao DFAP - Profs. Adriana Fontes, Maria C. Nonato e Pietro Ciancaglini - DDC 214628 - Fatura 23413...</t>
  </si>
  <si>
    <t>A pedido do prof. Antônio Figueiredo, envio, via SEDEX, para prof. Dr. Danilo Degan Luders, Rua Pioniera Victalina Delfante, Castanha, 715, Jardim Italia, Maringá-PR cep: 87060-667 - (Nº.Objeto:OY349432906 br )</t>
  </si>
  <si>
    <t>Solicitação de reembolso pela compra emergencial de insumos para o preparativo de experimentos e melhoria da infraestrutura elétrica das salas de aula dos Laboratórios Didáticos.</t>
  </si>
  <si>
    <t>Rem. 50467244 - pagamento de POOL - COD&gt; 202400002413 - GO 18463 - GC 4488...</t>
  </si>
  <si>
    <t>Solicitação: 1301/2024 Setor: Serviço de Pós-graduação em Física Solicitante: 2114950-1 Claudia Conde Barioni Valor da Bolsa: 1.412,00 Previsão Orçamentária: 16.944,00 + 3.384,00 (auxílio transporte) Duração: 12 meses Jornada: 30 Horas Doc. Mov. Verba: 202404208452 Processo: 24.1.00168.43.8 Aluno: 11221369 - Andrey da Silva Araujo Data de Cadastro: 26/09/2024 12:33 - Remanejamento N° 2024 50507688</t>
  </si>
  <si>
    <t>ATF-COMPRAS</t>
  </si>
  <si>
    <t>R Sobrieira Negócios e Soluções Integradas Ltda</t>
  </si>
  <si>
    <t>Dc 257165 DC 83612 NE 4349218 Aquisição de pilhas e baterias não recarregaveis</t>
  </si>
  <si>
    <t>Serviço de chaveiro: troca de miolo e cópias para a sala 2020 Ed. Principal. Confecção de carimbo para tesouraria.</t>
  </si>
  <si>
    <t>Envio de correspondência, por SEDEX, atendendo solicitação do Dr. Maximo David Ave Pernas (LAL/DFEP), à FAPESP (A/C Auditoria), Proc. nº 2017/26238-4. O endereço para envio é Rua Pio XI, nº 1500, Alto da Lapa, São Paulo, SP, CEP 05468-901. - (Nº.Objeto:OY349446936br)</t>
  </si>
  <si>
    <t>Solicito reembolso do valor de R$153,10 (cento e cinquenta e três reais e dez centavos), para Simone Toyoko Shinomiya, nº USP 2444698, referente a compra de um quadro de aviso em cortiça, conforme cupom fiscal eletrônico 000.045.408, para uso no Departamento de Física Matemática</t>
  </si>
  <si>
    <t>A pedido do prof. Antônio Figueiredo, segue carta SEDEX, para FAPESP, R. Pio XI, 1500 - Alto da Lapa - CEP 05468-901 - São Paulo/SP . - (Nº.Objeto:OY349447171br)</t>
  </si>
  <si>
    <t>Passagens aéreas - para o Prof. Cristiano L. P. Oliveira - Taipei - Taiwan - de 01 a 09/11/2024 - DDC 215527 - Fatura 24155 - GO 18494 - GC 4493...</t>
  </si>
  <si>
    <t>Passagens aéreas - participação de comissão julgadora de concurso p/ contratação de Prof. Titular junto ao IFUSP - Prof. Hélio Chacham - DDC 244977 - Fatura 24186...</t>
  </si>
  <si>
    <t>RD Papeis &amp; EPI Ltda.</t>
  </si>
  <si>
    <t>NE.04789773 - Aquisição de Papel sulfite Dc 259150 DC 89858 - Alterado o valor de R$ 15.657,60...</t>
  </si>
  <si>
    <t>Honorários</t>
  </si>
  <si>
    <t>Pagamento de Honorários ref. a participação na comissão julgadora do concurso para provimento de um professor doutor junto ao DFMA - Porf. André Gustavo Landulfo, Prof. Henrique Boschi Filho e Prof. Andrey Mikhailov, Prpfa. Adrfiana Fontes e Prof. Carlos Henrique Inácio NE: 2740211, 2740351,27404672740556 e 2740610</t>
  </si>
  <si>
    <t>Pagamento de Honorários ref. a participação na comissão julgadora do concursopara provimento de um professor Titular Interdepartamental - Porfa. Dra. Mônica Alonso Costa e Profa. Dr. Hélio Chacham NE: 3634253 e 3863538</t>
  </si>
  <si>
    <t>Pagamento de Honorários ref. a participação na comissãojulgadora do concursopara para obtençã de Livre - Docência junto ao DFAP - Porfa. Dra. Ivanilda Higa, Prof. Dr. Roberto Nardi e Prof. Dr.Marcos Daniel Longhini NE:3729238, 3729289 e 3730104</t>
  </si>
  <si>
    <t>Pagamento de Honorários ref. a participação na comissão julgadora do concurso para obtençã odo Título de Livre-Docência junto ao DFNC e DFEP - Porf. Dr. Gaastão Inácio Krein, Prof. Dr. Jesús Lubian Ríos, Prof. Dr. Tobias Frederico, Prof Dr. Paulo Pureur Neto, Prof. Dr. Kleber Roberto Pirota e Prof. Dr. Angelo Márcio de Souza Gomes NE: 4410502, 4410529, 4410596, 4410642, 4410650 e 4410715</t>
  </si>
  <si>
    <t>Ajustes de lançamentos referente as despesas realizadas no Grupo do Tesouro do processo de adiantamento nº : 24.1.149.43.3, mas lançados nos RI dos professores - GOs 18460, 18409, 18431, 18446, 18453 e 18452 - Contrapartida Diretoria - RI ADM GC 4496</t>
  </si>
  <si>
    <t>Ajustes de lançamentos referente as despesas realizadas no Grupo do Tesouro do processo de adiantamento nº : 24.1.154.43.7, mas lançados nos RI dos professores - GOs 18465, 18464 e 18481 - Contrapartida Diretoria - RI ADM GC 4497</t>
  </si>
  <si>
    <t>Adriano Aparecido Silva Duarte</t>
  </si>
  <si>
    <t>NE.05389949 - Aquisição de bombonas de sabonete líquido Dc 259168 DC 91836 DR 4681883/2024 - Alterado o valor de R$ 4.798,56...</t>
  </si>
  <si>
    <t>Reembolso referente a compra de bolachas para as reuniões do CTA, Congregação, Concursos etc</t>
  </si>
  <si>
    <t>Enviar via PAC os materiais bibliográficos (livros) como doação para: Prof.: Dr. Ricardo Roberto Plaza Teixeira - Instituto Federal de Educação Ciência e Tecnologia de São Paulo - IFSP - Campus Caraguatatuba - Av: Bahia, 1739 - Indaiá - Caraguatatuba - SP - CEP 11665-071 - (Nº.Objeto:QN079583645br)</t>
  </si>
  <si>
    <t>Fabio Hideki Sakaguchi</t>
  </si>
  <si>
    <t>Compra de um fone de ouvido, para a Assistência Acadêmica, que será utilizado para confecção de atas de reuniões da Congregação e CTA.</t>
  </si>
  <si>
    <t>Rem. 50505928 - Reforço de Nota de Empenho, conforme solicitação do DA-USP, 5.o Termo de Contrato 16/2022 - USP, fornecimento de combustível - fale conosco 262193 - GO 18547 / GC 4499....</t>
  </si>
  <si>
    <t>Referente ao cálculo de rateio do pool de gráficas relativo ao mês de agosto de 2024 - Remanejamento N° 2024 50507700.</t>
  </si>
  <si>
    <t>Reembolso no valor de R$ 131,40 (cento e trinta e um reais e quarenta centavos) referente a compra de ) 06 pacotes com 10 unidades cada de salgadinhos, material usado pelos monitores no experimento para apresentação das escolas no Show de Física</t>
  </si>
  <si>
    <t>Sandra Regina Rodrigues Ribeiro</t>
  </si>
  <si>
    <t>Reembolso da funcionária Sandra Regina Rodrigues Ribeiro (número USP 2439156), pela aquisição de 20 unidades de adaptadores de canos de pvc. As peças ficarão sob a guarda do funcionário de manutenção e obras, Sr, Marcelo Amorim. Serão utilizadas para sanar problemas de vazamentos de água nas dependências do Departamento de Física dos Materiais e Mecânica.</t>
  </si>
  <si>
    <t>Carlos MacDowell de Figueiredo</t>
  </si>
  <si>
    <t>Aquisição de componentes eletrônicos para manutenção de torno CNC da Oficina Central do IFUSP.</t>
  </si>
  <si>
    <t>Carlos Souza Sapucaia</t>
  </si>
  <si>
    <t>Conserto do purificador de água, marca Europa, número de patrimônio 043-004701, instalado na Ala II, 2º andar. Conserto realizado em caráter emergencial, considerando que esse filtro atende três departamento: FEP, FAP e FNC, resultando em grande número de servidores e alunos. Além disso, não podemos ignorar as altas temperaturas, agravadas nos prédios do Edifício Principal.</t>
  </si>
  <si>
    <t>Carta AR enviada ao remetente Manu Andrade Estephan - Endereço Rua Constantino Fraga 233, Cep 05318-050 São Paulo - (Nº.Objeto:BR978086644br)</t>
  </si>
  <si>
    <t>Envio de SEDEX para: LARA - Instituto de Física da Universidade Federal Fluminense - UFF Campus da Praia Vermelha - São Domingos, Rua Passo da Pátria, 156 CEP.: 24210-240 - Niteroi - RJ, A/C Prof. Dr. Roberto Meigikos - (Nº.Objeto:OY037476756 br)</t>
  </si>
  <si>
    <t>Envio de correspondência, por SEDEX, atendendo solicitação do Prof. Alessio Mangiarotti (LAL/DFEP) à FAPESP (A/C Auditoria, na pessoa do Sr. Camilo Cardoso da Silva), Proc. nº 16/13116-5. O endereço para envio é Rua Pio XI, nº 1500, Alto da Lapa, São Paulo, SP, CEP.: 05468-901. - (Nº.Objeto:OY037476760br)</t>
  </si>
  <si>
    <t>Solicitação de envio de 02 Sedex, referente exemplar para banca de alunos da CPGI, aos Professores Vinicius Carvalho da Silva (CEP:79070-900/MS) - (OY037477500br) Luiz Gustavo Franco (CEP:31270-901/MG) - (OY037477495 br)</t>
  </si>
  <si>
    <t>Solicitação de reembolso pela compra de insumo emergencial ao desenvolvimento de um experimento do curso d Física Experimental IV (4302214).</t>
  </si>
  <si>
    <t>NE.04874860 - Ata Registro de Preço - publicação de Edital - DC 99640...</t>
  </si>
  <si>
    <t>Aquisição de filmes de Raio X para oficinas de Foto na lata para participantes do programa Acolhimento e para aplicação nas escolas parceiras do projeto Arte e Ciência.</t>
  </si>
  <si>
    <t>Solicitação: 1486/2024 Setor: Diretoria Instituto de Física Solicitante: 5008157-1 Veronica Espinosa Pintos Lopes Valor da Bolsa: 941,00 Previsão Orçamentária: 11.292,00 + 3.384,00 (auxílio transporte) Duração: 12 meses Jornada: 20 Horas Doc. Mov. Verba: 202404892841 Processo: 24.1.00224.43.5 Aluno: 13692629 - Larissa Andrade da Silva Data de Cadastro: 13/11/2024 13:31</t>
  </si>
  <si>
    <t>Didaque Empreendimentos Ltda.</t>
  </si>
  <si>
    <t>NE.05377487 - compra de quadros não magnéticos (lousas de vidros) p/ salas do DFMT - DDC 217430 - DC 99322 - Alterado o valor de R$ 3.298,66...</t>
  </si>
  <si>
    <t>Seattle Tecnologia e Com. de Prod. Eletr. - EIRELI</t>
  </si>
  <si>
    <t>NE.05377479 - aquisição de forno de microondas - FGE - DDC 298872 - DC 99322 - Alterado o valor de R$ 748,66...</t>
  </si>
  <si>
    <t>Ajustes de lançamentos referente as despesas realizadas no Grupo do Tesouro do processo de adiantamento nº : 24.1.165.43.9, mas lançados nos RI dos professores - GOs 18489, 18540, 18535 e 18554 Contrapartida Diretoria - RI ADM GC 4506</t>
  </si>
  <si>
    <t>Código: 202400002973 - #31768 - Período: 04/10/2024 15:00 a 04/10/2024 17:30 (0 diária(s)), Passageiros: 1, Tipo: HÍBRIDOS E ELÉTRICOS, Atividade Didática: Não, Finalidade: Levar docente canadense ao aeroporto de GRU, esteve a convite da Profª. Rosangela Itri para ministrar Palestra do 48th Annual SBBf - GO 18598 / GC 4507...</t>
  </si>
  <si>
    <t>Envio de SEDEX para: Murilo Rangel Rua Afonso Arinos, 11 - Apto 402 - Méier CEP 20720-190 - Rio de Janeiro - RJ - (Nº. Objeto:OY037478880br)</t>
  </si>
  <si>
    <t>Solicitação: 1505/2024 Setor: Serviço de Pós-graduação em Física Solicitante: 2114950-1 Claudia Conde Barioni Valor da Bolsa: 1.412,00 Previsão Orçamentária: 16.944,00 + 3.384,00 (auxílio transporte) Duração: 12 meses Jornada: 30 Horas Doc. Mov. Verba: 202404990355 Processo: 24.1.00243.43.0 Aluno: 9773868 - Larissa Rachel Braga Alves Moretti - Remanejamento N° 2024 50630560</t>
  </si>
  <si>
    <t>Eloah Publicidade e Propaganda LTDA EPP</t>
  </si>
  <si>
    <t>NE.0489993 - Ata Registro de Preço - publicação de Edital - DC 102528...</t>
  </si>
  <si>
    <t>POLI</t>
  </si>
  <si>
    <t>1º Parcela Anual referente Licenças MATLAB 2024 - Campus-Wide License (CWL) - Remanejamento N° 2024 50538346</t>
  </si>
  <si>
    <t>Monitoria do Laboratório de Demonstrações Ernst Wolfgang Hamburger - referente de outubro a dezembro de 2024.</t>
  </si>
  <si>
    <t>Monitores que aplicaram prova na Escola Politécnica</t>
  </si>
  <si>
    <t>Aquisicao de Spliter HDMI , conectores HDMI e conectores rj45 para uso na sala 2001 e de demais salas.</t>
  </si>
  <si>
    <t>Compra de 10 pacotes de café em grãos no valor de R$ 713,00 para máquina de café na Diretoria</t>
  </si>
  <si>
    <t>Gustavo Figueiredo Severiano Alves</t>
  </si>
  <si>
    <t>Reembolso, ref,. pagto taxa de inscrição da equipe que participará do 7th Brazilian Physicist Tournament (BPT) no período de 9,10,11 e 12 de dezembro/2024 no Depto. de Física da Universidade Federal de Minas Gerais - Belo Horinzonte., participantes do evento:- -Gustavo Figueiredo Severiano Alves - NUSP 8945590 - Guilherme Aciron Loureiro Lancaster de Torres - NUSP 13689292 - Maria Fernando Dressano Bárbaro - NUSP 15476322 - Ted Martins Paulo da Silva - NUSP 15489511 - Lívia Tiemi Bidoia de Freitas - NUSP 15470393 - Felipe Gasaniga Monteiro - NUSP 15451398 - Artur Libanio de Araujo Yordaky - NUSP 13685520</t>
  </si>
  <si>
    <t>Solicito o reembolso de R$230,00 referente a compra de 02 GLP de 13kg junto a distribuidora RELUZ para uso nas copas do IFUSP.</t>
  </si>
  <si>
    <t>PUSP-CB</t>
  </si>
  <si>
    <t>Referente ao serviço de retirada da árvore que caiu próximo ao bolsão de estacionamento do Edifício Principal, devido às fortes chuvas do dia 11/10/2024. REMANEJAMENTO 50543404 / 2024</t>
  </si>
  <si>
    <t>Conforme ofícios da comissão de graduação OF.CG/MONITORIA/004/IF/24 e OF.CG/MONITORIA/006/IF/24 foi reforçado o empenho para o 2º semestre de 2024.</t>
  </si>
  <si>
    <t>Rodrigo da Graca Aranha Boiteux</t>
  </si>
  <si>
    <t>NE.05408841 - Aquisição de serviço de instalação (montagem e desmontagem) de arquivo deslizante DC 102978 - Alterado o valor de R$ 3.371,50...</t>
  </si>
  <si>
    <t>MAREIA LUISA PESTILLA TIPPI (Reembolso)</t>
  </si>
  <si>
    <t>Impressão e aplicação de adesivos de sinalização para a Seção de Alunos.</t>
  </si>
  <si>
    <t>Publicação de Edital DC 107066</t>
  </si>
  <si>
    <t>Pgto Diária N° 202400087 - Eduardo Carlos Rodrigues dos Santos - 2804491 - Destino: Rio Claro/SP-Brasil Convênio: 0 Saída Prevista: 21/10/2024 - 07:00 Término Prevista: 21/10/2024 - 17:00 Diárias Nacionais: Completas: 0 - Simples: 1. Finalidade da Diária: Realizar um evento do Ciência no Parque na Semana de Física da Licenciatura. cod. 31408</t>
  </si>
  <si>
    <t>NE.05289723 - Reforço da NE.01323447 - Taxa de Resíduos Sólidos de Saúde - Exercício 2.024 - GO 18651 / GC 4517...</t>
  </si>
  <si>
    <t>Serviço de chaveiro realizado no Complexo Alessandro Volta (Show de Física)</t>
  </si>
  <si>
    <t>Solicitação de carimbos para utilização imediata pela nova coordenação da CPGI-IF, onde o novo mandato já se iniciou em setembro e os carimbos são para utilização em documentos do setor.</t>
  </si>
  <si>
    <t>Reserva 5354177 - aquisição de giz escolar branco - DDC 323290...</t>
  </si>
  <si>
    <t>Rafael Medeiros Silva</t>
  </si>
  <si>
    <t>Pagamento de diárias p/ transporte dos funcionários, Carlos MacDowell de Figueiredo e Marcos Santos de Souza para visita técnica, na empresa Scomptec, na cidade de Boituva-SP - dia 18/10/2024...</t>
  </si>
  <si>
    <t>Solicitação de reembolso pela compra emergencial de insumos para as aulas experimentais dos Laboratórios Didáticos e de Demonstrações.</t>
  </si>
  <si>
    <t>Solicitação de reembolso pelo pagamento ao CNEN, no valor de R$690,00, referente à taxa de Renovação de registro de profissionais de nível superior habilitados para o preparo, uso e manuseio de fontes radioativas (Registro de pessoas físicas). Código TLC (Taxa de Licenciamento e Controle): 7.2.2</t>
  </si>
  <si>
    <t>Envio de um Sedex a pedido do Evandro Duarte sedex para Gabriel Vignoli CEP 71050131 - Brasília Endereço QE 15 Conjunto M, Casa 26, Guará II - (Nº.Objeto:OY037484205 br)</t>
  </si>
  <si>
    <t>Folha de pagamento de monitores que aplicaram a P2 na Escola Politécnica</t>
  </si>
  <si>
    <t>Envio de uma carta registrada, com AR, para a empresa ATA Service Comercio e Serviços Ltda, sito a Rua Toledo Barbosa, 491 - Belenzinho - São Paulo - SP, CEP: 03061-000 - (Nº.Objeto: BR978087066br)</t>
  </si>
  <si>
    <t>Bolsista</t>
  </si>
  <si>
    <t>Bolsista para atuação no projeto arte e ciência do IFUSP - Processo: 24.1.218.43.5</t>
  </si>
  <si>
    <t>Iran Mamedes de Amorim</t>
  </si>
  <si>
    <t>Reembolso referente a compra emergencial de coletes para os funcionários e monitores do Laboratório de Demonstrações.</t>
  </si>
  <si>
    <t>NUTRICAP COMERCIO DE PRODUTOS ALIMENTÍCIOS LTDA</t>
  </si>
  <si>
    <t>Aquisição de serviço de lanche, oferecido no evento 32º SIICUSP, no período de 11 a 13/11/2024. Com 113 alunos e 36 docentes.</t>
  </si>
  <si>
    <t>Referente OF.PUSP-C/DVGS/SVRN/58/05.08.2024 - prestação dos serviços de Tratamento e Destinação das Lâmpadas Fluorescentes e de LED, referente ao Registro de Preço 18/2023 - Remanejamento N° 2024 50587649.</t>
  </si>
  <si>
    <t>Manutenção, em caráter emergencial, do motor do veículo oficial Astra placa:EEF 3919 patrimônio 043.014086.</t>
  </si>
  <si>
    <t>Aquisição de pilhas a serem utilizadas em diversos equipamentos do Instituto. DC 113660 NE 5651929</t>
  </si>
  <si>
    <t>Adilson Batista Machado</t>
  </si>
  <si>
    <t>Aquisição para uso imediato de dois apoios de pés ergonômico ajustável (Funcionárias: Veronica e Helena-Assistência Técnica Operacional), dois apoios de mause pad e dois apoios de punho (Funcionários: Adilson Machado e Eduardo Urechino)</t>
  </si>
  <si>
    <t>Ata Registro de Preço - publicaçõa de edital DC 102528 - NE 05688075/2024</t>
  </si>
  <si>
    <t>Envio de uma correspondência na modalidade "Registrada e com AR". Destino: FAPESP - Rua Pio XI, 1500, Alto da Lapa, São Paulo, SP, CEP 05468-901. Aos cuidados do Sr. Camilo Cardoso da Silva (Gerente de Auditoria) - (Nº.Objeto:BR978087503br)</t>
  </si>
  <si>
    <t>Ajustes de lançamentos referente as despesas realizadas no Grupo do Tesouro do processo de adiantamento nº : 24.1.183.43.7, mas lançados nos RI dos professores - GOs 18577, 18574, 18636, 18621, 18608, 18625, 18635 e 18662 - Contrapartida Diretoria - RI ADM GC 4537</t>
  </si>
  <si>
    <t>Ajustes de lançamentos referente as despesas realizadas no Grupo do Tesouro do processo de adiantamento nº : 24.1.219.43.1, mas lançados nos RI do professor - GO 18649 - Contrapartida Diretoria - RI ADM GC 4538</t>
  </si>
  <si>
    <t>Aplicação das provas P3, Sub e Rec na Escola Politécnica</t>
  </si>
  <si>
    <t>Reembolso no valor de R$ 59,86 ( cinquenta e nove reais e oitenta e seis centavos) para funcionária Sueli Lima, referente a compra de 04 adoçantes zero cal de 100 ml para reuniões da Diretoria</t>
  </si>
  <si>
    <t>Referente ao cálculo de rateio do pool de gráficas relativo ao mês de outubro de 2024. Remanejamento N° 2024 50615545</t>
  </si>
  <si>
    <t>REMANEJAMENTO 50614107 / 2024 referente à requisição de material 202400312867 .</t>
  </si>
  <si>
    <t>Serviço Publicação de Edital Registro de Preço 43475/2024 DC 122855 NE 5987153</t>
  </si>
  <si>
    <t>Solicitação de reembolso pela compra emergencial de insumos para os experimentos dos Laboratórios Didáticos e de Demonstrações</t>
  </si>
  <si>
    <t>Solicitação: 1717/2024 - Reserva Anulada - Fim do Exercício 2024 Setor: Serviço de Graduação Solicitante: 2333180-1 Katia Cilene Beltran Souza Nobre Valor da Bolsa: 1.412,00 Previsão Orçamentária: 16.944,00 + 3.384,00 (auxílio transporte) Duração: 12 meses Jornada: 30 Horas Doc. Mov. Verba: Processo: Aluno: Data de Cadastro: 29/11/2024 15:25</t>
  </si>
  <si>
    <t>Sedex para Rua Barão de Guaraúna 301 apto 3 - Curitiba - PR CEP 80030-310 - (Nº.Objeto:OY035806110br)</t>
  </si>
  <si>
    <t>Aluguel de campo CEPUSP para atividades da AAAGW - Remanejamento N° 2024 50629449.</t>
  </si>
  <si>
    <t>NE.06029580 - Reforço parcial da NE.00169657 - Contrato 61/2022 - RUSP - Prestação de serviço de impressão e reprografia corporativa - Exercício 2.024 - DC 153641/2022.</t>
  </si>
  <si>
    <t>Referente ao cálculo de rateio do pool de gráficas relativo ao mês de novembro de 2024. Remanejamento N° 2024 50631800</t>
  </si>
  <si>
    <t>Ana Laura Batista (reembolso)</t>
  </si>
  <si>
    <t>Aquisição de materiais descartáveis e produtos alimentícios para apoio à atividade "Sarau FísicAcolhe" do Acolhimento IFUSP, coordenada pelas psicólogas vinculadas ao Programa.</t>
  </si>
  <si>
    <t>Referente ao cálculo de rateio do pool de gráficas relativo aos meses de julho e setembro de 2024. Remanejamento N° 2024 50634361.</t>
  </si>
  <si>
    <t>Ajustes de lançamentos referente as despesas realizadas no Grupo do Tesouro do processo de adiantamento nº : 24.1.225.43.1, mas lançados nos RI dos professores - GOs 18685, 18714 e 18722 - Contrapartida Diretoria - RI ADM GC 4550</t>
  </si>
  <si>
    <t>Cobrir saldo negativo - GC 4551</t>
  </si>
  <si>
    <t>Débitos Fechamento do Exercício de 2024</t>
  </si>
  <si>
    <t>Pagamento a Auxílio prof. visitante ref. a participações na Comissão Julgadora no concurso para Prof Doutor junto ao DFMA Prof. André Gustavo e Prof. Henrique Boschi NE: 2726928 e 2739922</t>
  </si>
  <si>
    <t>Pagamento a Auxílio prof. visitante ref. a participações na Comissão Julgadora no concurso para Prof Doutor junto ao DFAP Profa. Adriana Fontes e Carlos Henrique Inácio NE: 2739965 e 2740017</t>
  </si>
  <si>
    <t>Empresa Brasileira de Correios e Telégrafos</t>
  </si>
  <si>
    <t>Devolução de uma placa refratária - peça de um forno SEDEX ELO SCIENTIFIC INDÚSTRIA E COMÉRCIO LTDA Rua Guilherme de Carvalho Whitaker, nº 276, Jardim Bongiovani, CEP: 19.050-370, Presidente Prudente, São Paulo, Brasil - (Nº.Objeto:OY035812588br)</t>
  </si>
  <si>
    <t>Wescley Teixeira Carvalho</t>
  </si>
  <si>
    <t>Pregão - serviços de manutenção e criação de Drupal 7 - RC 45832 - DC 21658/2023 - NE 106744/2024</t>
  </si>
  <si>
    <t>Compacta Comércio e Serviços Ltda.</t>
  </si>
  <si>
    <t>Aquisição de notebooks - Ata Registro de Preços -103182/2023 - Pregão Eletrônico 30/2023 RC 558163 DC 273509 NE 130661/2024</t>
  </si>
  <si>
    <t>R &amp; A Comércio de equipamentoa Telefônicos Ltda</t>
  </si>
  <si>
    <t>Aquisição de aparelhoe de telefones sem fio RC 10330 DC 6227 Registro de Preços 13/2023 - IFUSP</t>
  </si>
  <si>
    <t>Compacta Comercio e Servicos Ltda.</t>
  </si>
  <si>
    <t>NE.00443007 - Ata Registro de Preço - aquisições de 39 monitores de vídeos p/ o Laboratório Didáticos - DC 9781 - DC 4747.</t>
  </si>
  <si>
    <t>Seal Telecom Com. e Serv. de Telecomunicações Ltda</t>
  </si>
  <si>
    <t>Aquisição de 02 caixas de som para o Auditório Abrahão de Moraes - DDC 9870/2024 - DC 4739/2024 - Proc. 23.1.598.43.1</t>
  </si>
  <si>
    <t>Art Integra Ltda EPP</t>
  </si>
  <si>
    <t>CANCELADO Aquisição de projetor de multimídia Aditamento: DC 10380 NE 610485</t>
  </si>
  <si>
    <t>F.S. Comércio e Serviços Ltda</t>
  </si>
  <si>
    <t>Aquisição de Fone de ouvido com microfone Dc 33704 DC 11441 NE 827484</t>
  </si>
  <si>
    <t>Wescley Teixeira Caravalho</t>
  </si>
  <si>
    <t>1º Termo de Aditivo de Contrato referente ao contrato de serviços de informática NE 106744/2024</t>
  </si>
  <si>
    <t>Compra de computadores para uso no laboratório HEPIC - DDC 64561 - Doc. Compra 22648 - Reserva - 1379280 - NE 1379329/2024 - Proc. 23.1.443.43.8 - Contrapartida GO 18025 e GC 4378</t>
  </si>
  <si>
    <t>Telcabos Telecomunicações e Informática</t>
  </si>
  <si>
    <t>NE.01564673 - Ata Registro de Preços - Compra de cabeamento de rede de informática - DDC 83701 - D. Compra 27445/2024 - Proc. 23.1.206.43.6</t>
  </si>
  <si>
    <t>Ziva Tecnologia e soluções Ltda</t>
  </si>
  <si>
    <t>Aquisição de sensor de desempenho de rede - Registro de Preço 58/2023 DC 23768 - DC 27119 - NE 1597393</t>
  </si>
  <si>
    <t>Referente a aquisição de ponto de acesso interno e ponto de acesso externo conforme o OF.DIF.029/2024 - Remanejamento N° 2024 50206467</t>
  </si>
  <si>
    <t>Ata de Registro de Preços - Pregão 55/2023 - NEE 01901912; 1901904; 1901939; 1901890 e 1901920. Compra e instalação de equipamentos de audio - DDC 84350 - D. Compra 28409/2024 - Proc. 23.1.598.43.1</t>
  </si>
  <si>
    <t>Aquisição de ponto de acesso interno e ponto de acesso externo conforme OF.DIF.029/2024 e oficio STI/0062/2024 - Remanejamento 50209148/2024</t>
  </si>
  <si>
    <t>Eunice de Oliveira Rodrigues dos Santos</t>
  </si>
  <si>
    <t>NE.03188598 - Aquisição de Tablet Dc 117681 Dc 37556 Nota de Reserva 2623452/2024 - Alterado o valor de R$ 15.908,62...</t>
  </si>
  <si>
    <t>Ne.03188580 - Aquisição de suporte para notebbok Dc 117681 DC 37556 Nota de Reserva 2623550 - Alterado o valor de R$ 3.073,00...</t>
  </si>
  <si>
    <t>S.T.I. - USP</t>
  </si>
  <si>
    <t>Rem. 50288021 - Aquisição e Atualização de Licenças de Softwares, no valor de R$ 577,87, referente à Solicitação n.o 94165 - aquisição de software (Office Pro Plus - 2021 LTSC 64 bits) - (fale Conosco 258069)...</t>
  </si>
  <si>
    <t>Aquisição de 2 Webcam Dc 126001/24 DC 41960 NE 03000041 Ata Registro de Preço 61/2023</t>
  </si>
  <si>
    <t>F.S. Comercio e Servicos Ltda.</t>
  </si>
  <si>
    <t>NE.03000181 - Ata Registro de Preço - compra de 03 webcam - DCC 132117 - DC 54884...</t>
  </si>
  <si>
    <t>Compacta Comércio e Serviços Ltda</t>
  </si>
  <si>
    <t>Aquisição de 50 notebooks para as salas que serão reformadas no IFUSP (Programa de Apoio ao Aprimoramento do Ensino de Graduiação da USP - DDC 217422 - Doc. Compra 70596 - Reserva - 3648343 - NE 3648777/2024 - Proc. 23.1.443.43.8</t>
  </si>
  <si>
    <t>Compacta Comercio e Serviços Ltda.</t>
  </si>
  <si>
    <t>NE.03692997 - Ata Registro de Preço - aquisições de microcomputadores - DDC 220873 - DC 70634 - (Rem. 50338169)</t>
  </si>
  <si>
    <t>NE.03692997 - Ata Registro de Preço - aquisições de microcomputadores - DDC 220873 - DC 70634 - (Rem. 50331202)</t>
  </si>
  <si>
    <t>Compra de Notebook NE 4395643/2024 - ANULADO</t>
  </si>
  <si>
    <t>Reserva a 4789706/2024 - Pregão para aquisição de baterias para no-break. DDC 274434 DC 92646.</t>
  </si>
  <si>
    <t>Aquisição de insumos de informática DC 103710</t>
  </si>
  <si>
    <t>Aquisição de isumos de informática DC 112370 NE 5575491</t>
  </si>
  <si>
    <t>Auisição de insumos de informática DC 119510</t>
  </si>
  <si>
    <t>ANULADO - FIM DO EXERCÍCIO 2024 - Aquisição de cabos e conectores (peças e acessórios para informática) DR 5939256</t>
  </si>
  <si>
    <t>Ajuste de saldo</t>
  </si>
  <si>
    <t>Fim de Exercício 2024</t>
  </si>
  <si>
    <t>Ziva Tecnologia e Soluções Ltda</t>
  </si>
  <si>
    <t>Aquisição de câmera de circuito fechado - DC 273053 - NE 169401/2024</t>
  </si>
  <si>
    <t>Ziva Tecnologia e Solucoes Ltda.</t>
  </si>
  <si>
    <t>NE.00447312 - Ata Registro de Preço - aquisição de câmera de circuito fechado p/ seção de vigilância - DC 7681 - DC 4704.</t>
  </si>
  <si>
    <t>União Forte Contra Incêndio Ltda</t>
  </si>
  <si>
    <t>2º TAC referente a recarga de extintores - Processo: 21.1.319.43.3 - NE 92271 / 2024</t>
  </si>
  <si>
    <t>Ziva Tecnologia e Soluções Ltda.</t>
  </si>
  <si>
    <t>NE.01922111 - Ata Registro de Preços - Aquisição de câmeras de circuito fechado para vigilância - DDC 109093 - DC 34050</t>
  </si>
  <si>
    <t>Mendloc Comercio Serviços e Locação de Equipamento</t>
  </si>
  <si>
    <t>Configuração dos aparelhos radiocomunicadores que foram doados ao IF pela Superintendência de Segurança.</t>
  </si>
  <si>
    <t>Manoela Brito</t>
  </si>
  <si>
    <t>Reembolso da compra de cornetas para sistemas de alarme para uso imediato.</t>
  </si>
  <si>
    <t>Ciencor Scientific LTDA.</t>
  </si>
  <si>
    <t>Compra de um par de luva para criogenia (EPI)</t>
  </si>
  <si>
    <t>Pagamento de placas de sinalização, para uso imediato em áreas externas do IF.</t>
  </si>
  <si>
    <t>ATA-SV</t>
  </si>
  <si>
    <t>ANULADO - Reserva 3204577 - Aquisição de uniformes - DDC 167905 - DC 60744. Cancelada a Reserva em 22/10/2024 A pedido da ATA e Seção de Compras para acerto nos ítens. Documento de Anulação da Reserva 5273223/2024</t>
  </si>
  <si>
    <t>Rodolfo Gomes Almeida</t>
  </si>
  <si>
    <t>Reembolso referente a um serviço de manutenção corretiva e troca de peças da controladora de acesso (catraca) para portadores de necessidades especiais. O pedido precisou ser atendido de forma imediata para que a Unidade mantivesse as condições de acessibilidade para todo o público que a frequenta.</t>
  </si>
  <si>
    <t>Max Cofres e Equipamentos Para Escritório Ltda</t>
  </si>
  <si>
    <t>Aquisição para uso imediato de um claviculário para 750 chaves para ser usado na portaria central do Ed Principal do Instituto de Física. O pedido se faz urgente uma vez que o grande volume de chaves não acondicionadas adequadamente estão gerando um ambiente de vulnerabilidade na segurança da nossa unidade. Como houve recentemente um aporte grande de chaves, foi necessária essa intervenção imediata.</t>
  </si>
  <si>
    <t>Garagem Total Com e Dist. de Peças</t>
  </si>
  <si>
    <t>Compra de baterias estacionárias para as saídas de emergência do Edifício Principal. Para uso imediato.</t>
  </si>
  <si>
    <t>Anulado - Reserva 4904599 - compra de luvas de segurança - DDC 282836 - DC 99322 - Anulado o valor de R$ 4.572,48...</t>
  </si>
  <si>
    <t>Reembolso referente a compra de fitas zebradas para uso imediato da seção de vigilância.</t>
  </si>
  <si>
    <t>ATO-MP</t>
  </si>
  <si>
    <t>Compra de calçados de segurança, para os Funcionários do setor de Manutenção Predial: Diogo Donizete n° USP: 4842104; Joaquim Vitoriano n° USP 2475734; Cosme Ataíde n° USP: 3054416; Valdevan Aquino Nunes n° USP: 2467450; Paulo Roberto n° USP: 3405640 e Luís Carlos n° USP: 2466077. A aquisição de calçados de segurança é fundamental para a proteção dos pés dos trabalhadores, sendo um Equipamento de Proteção Individual (EPI) obrigatório em diversas atividades profissionais. Para quem é indicado: Profissionais expostos a riscos de: Impacto: Quedas de objetos pesados, compressão. Perfuração: Contato com objetos pontiagudos. Esmagamento: Em ambientes com máquinas ou equipamentos pesados. Queda de altura: Em trabalhos em locais elevados. Riscos elétricos: Em áreas com presença de eletricidade. Agentes químicos: Em contato com substâncias corrosivas. Agentes físicos: Calor, frio, umidade. Legislação: A utilização de calçados de segurança é respaldada pela Norma Regulamentadora (NR) 32, que estabelece as diretrizes para a segurança e saúde dos trabalhadores em serviços de saúde. Além da NR 32, outras normas, como a NR 18 (Indústria da Construção) e a NR 12 (Máquinas e Equipamentos), também podem exigir o uso desse EPI, dependendo da atividade.</t>
  </si>
  <si>
    <t>ANULADO - FIM DO EXERCÍCIO 2024 - Aquisição de sapatos de segurança para funcionários do SIP - IF -USP DR 5937822</t>
  </si>
  <si>
    <t>ANULADO - FIM DO EXERCÍCIO 2024 - Reserva 5939167 - Aquisição de luvas de criogenia - DDC 343711...</t>
  </si>
  <si>
    <t>Contrato referente a recarga de extintores - Processo: 21.1.319.43.3 - NE 92271 / 2024</t>
  </si>
  <si>
    <t>FM Cunha Outsourcing e Omega Consultoria</t>
  </si>
  <si>
    <t>NE.05371675 / 05371713 - Realização de treinamento da plataforma Drupal versão 7 para administradores de conteúdo e analista de sistemas do portal do IFUSP - Processo: 154.00006625/2024-25 - Alterado o valor de R$ 15.726,66...</t>
  </si>
  <si>
    <t>Ka Solution Informática Ltda</t>
  </si>
  <si>
    <t>Fornecimento de serviços de cursos de capacitação online: - Microsoft Azure Fundamentals (AZ-900) - Administering Windows Server Hybrid Core Infrastructure (AZ-800) - Configuring Windows Server Hybrid Advanced Services (AZ-801) - Formação DPO (Data Protection Officer) + PDPE (LGPD)</t>
  </si>
  <si>
    <t>Caruso Ensino e Treinamentos</t>
  </si>
  <si>
    <t>Realização de cursos na área de segurança para vigias e gestores da área. A justificativa completa está anexada ao pedido de realização de curso encaminhada ao CARH.</t>
  </si>
  <si>
    <t>Bolsa Pós Doutorado - Referente de Janeiro a Março de 2024 - Processo: 23.1.69.43.9 - NE 392550/2024</t>
  </si>
  <si>
    <t>Gilson Schaberle Goveia</t>
  </si>
  <si>
    <t>Bolsa Mestrado - Referente de Janeiro a Fevereiro de 2024 - Processo: 23.1.69.43.9 - NE 392143/2024</t>
  </si>
  <si>
    <t>Bolsa Pós Doutorado - Referente de Abril a Junho Março de 2024 - Processo: 23.1.69.43.9 - NE 1874389/2024</t>
  </si>
  <si>
    <t>Bolsa Mestrado - Referente de Março a Dezembro de 2024 - Processo: 23.1.69.43.9 - NE 1874419/2024</t>
  </si>
  <si>
    <t>compra para repor tampos e manutenção de caixas dos experimentos</t>
  </si>
  <si>
    <t>Gilson Schaberle Gouveia</t>
  </si>
  <si>
    <t>NE.06038155 - Reforço da NE.01874419 - Bolsa Mestrado - Referente de Março a Dezembro de 2024 - Processo: 23.1.69.43.9...</t>
  </si>
  <si>
    <t>ANTONIO CARLOS FRANCO DA SILVEIRA (2807372)</t>
  </si>
  <si>
    <t>Aquisições de 01 fonte e 04 baterias, conforme Nota Fiscal 1131 da Aretha Pinheiro da Rocha, anexa. Itens serão utilizados nos micros instalados no Laboratório de Cristalografia/DFAP/IFUSP. 01 fonte (patrimônio do micro 043.019393); 02 baterias (patrimônio micro 043.00447) e 02 baterias (patrimônio micro 043.018279)</t>
  </si>
  <si>
    <t>SÉRGIO ALEXANDRE DA SILVA (2435235)</t>
  </si>
  <si>
    <t>Aquisição de nitrogênio industrial, conforme Cupom Fiscal 000969027-10, de 06/fev/24 da EUTOX GASES-SP, a ser utilizado no Laboratório de Cristalografia/DFAP,</t>
  </si>
  <si>
    <t>Sérgio Alexandre da Silva</t>
  </si>
  <si>
    <t>Reembolso pelo cupom fiscal 0023571, referente a compra de material, em caráter de urgência, para uso no Laboratório de Cristalografia do DFAP.</t>
  </si>
  <si>
    <t>Reembolso da N.F./DANFE 33.973, de 25/6/24, referente à compra de material de consumo para reparos/manutenção no Laboratório de Cristalografia do DFAP-IFUSP.</t>
  </si>
  <si>
    <t>Aquisição de 01 lâmpada e 01 fusível para o Gerador de Rx (patrimônio 043.018308), instalado no Laboratório de Cristalografia/DFAP, sob a responsabilidade da Profª Márcia Fantini. Nota Fiscal 126.927 da Coml. Paulista e Cupom Fiscal 126542 da Eletro General, anexos.</t>
  </si>
  <si>
    <t>SERGIO ALEXANDRE DA SILVA (2435235)</t>
  </si>
  <si>
    <t>Compra de materiais de consumo, conforme Nota Fiscal 35.770, anexa, da AFFONSOS BORRACHA LTDA. Os itens serão utilizados no Laboratório de Cristalografia/DFAP</t>
  </si>
  <si>
    <t>TRSS</t>
  </si>
  <si>
    <t>NE.01323447 - Pagamento Taxa de Resíduos Sólidos de Serviços de Saúde - TRSS - Exercício 2.024.</t>
  </si>
  <si>
    <t>Prefeitura de Sao Paulo</t>
  </si>
  <si>
    <t>NE.05289723 - Reforço da NE.01323447 - Taxa de Resíduos Sólidos de Saúde - Exercício 2.024...</t>
  </si>
  <si>
    <t>JA MAchado</t>
  </si>
  <si>
    <t>Compra de gás nitrogênio grau industrial, 10 metros cúbicos</t>
  </si>
  <si>
    <t>TK Elevadores Brasil LTDA</t>
  </si>
  <si>
    <t>Contrato de manutenção preventiva e corretiva de elevadores - Exercício 2024</t>
  </si>
  <si>
    <t>Alair Sichocki ME</t>
  </si>
  <si>
    <t>Serviço de jardinagem Exercício 2024 - NE 90317/2024 - Processo: 23.1.356.43.8</t>
  </si>
  <si>
    <t>Minetto Eletro Refrigeração Ltda</t>
  </si>
  <si>
    <t>Serviço de manutenção em equipamento de Ar Condicionado - Exercício 2024 - NE 91445/2024 - Processo: 22.1.75.43.8</t>
  </si>
  <si>
    <t>Contrato de serviço de manutenção de elevadores - Exercício 2024 - NE 92166/2024</t>
  </si>
  <si>
    <t>Serviço de manutenção de transportador estacionário de pessoas - NE 92247/2024 - Processo: 23.1.320.43.3</t>
  </si>
  <si>
    <t>ALGV Comércio e Serviços ADM. LTDA</t>
  </si>
  <si>
    <t>Serviço de jardinagem Exercício 2024 - NE 92220/2024 - Processo 23.1.58.43.7</t>
  </si>
  <si>
    <t>Serviço de recarga de extintores Exercício 2024 - NE 92271/2024</t>
  </si>
  <si>
    <t>1 Nova Sao Jose Residuos EIRELI - ME</t>
  </si>
  <si>
    <t>NE.00092514 - Contrato de serviços de locação acessória para transporte de carga - Exercício 2.024 - DC 18246/2021.</t>
  </si>
  <si>
    <t>Exterminexx Controle de Pragas Ltda.</t>
  </si>
  <si>
    <t>Contrato de serviço de dedetização e desratização - DC 113331/2023 - NE 104865/2024</t>
  </si>
  <si>
    <t>Elevadores Atlas Schindler Ltda</t>
  </si>
  <si>
    <t>Contrato de manutenção de Elevadores 2024 - NE 190079/2024</t>
  </si>
  <si>
    <t>Prof. André Bohomoletz Henriques (no USP 55951)</t>
  </si>
  <si>
    <t>Reembolso do Prof. André Bohomoletz Henriques, no valor de R$300,00, referente a manutenção de um aparelho de ar condicionado, número de patrimônio 200.027392, marca Midea, capacidade 24.000 BTU’s, instalado no Edifício Mario Schenberg, andar térreo, sala 111, Laboratório de Magneto-Óptica.</t>
  </si>
  <si>
    <t>Itopro Instalação e Manutenção de Ar Condicionado</t>
  </si>
  <si>
    <t>Serviço de manutenção de ar condicionado Exercício 2024</t>
  </si>
  <si>
    <t>Ref. a estorno do valor relativo ao Remanejamento N° 2024 50090540 efetuado por equivoco - fale conosco 252756 - REMANEJAMENTO 50091708 / 2024 - GC 4344</t>
  </si>
  <si>
    <t>Eduardo Ureshino</t>
  </si>
  <si>
    <t>Compra de parafuso para prateleiras (reforma abertura do corredor) FGE; caixa d'água para trocar na Ressonância Magnética; fecho de janela de alumínio em toda Ala Central; conexões para conserto de vazamento (AVC) e instalação de caixa d'água na Ressonância Magnética.</t>
  </si>
  <si>
    <t>Compra de conexões de PVC marrom água fria para Ressonância e AVC (R$ 273,77); Ferramentas de uso diário para manutenção, material de segurança (luvas e fita zebrada), cantoneira em alumínio para a escadaria do auditório Adma Jafet, a situação atual põe em risco os usurários (R$ 2.1995,03); Dois conjuntos de bacia + caixa acoplada para o MSC 2° andar masculino (consta somente com dois equipamentos sanitários) e o PCD do auditório Abrahão de Morais.</t>
  </si>
  <si>
    <t>Dapov Comercial Ltda</t>
  </si>
  <si>
    <t>Material emergencial para reparo em tubulação PVC-Marrom. Tubulação de alimentação do reservatório do Conjunto Alessandro Volta Bloco 'C" ( Um adesivo cola; Uma fita veda rosca; dois adaptadores de 60 mm; duas curvas de 90° x 60 mm; um Tee de redução de 60 mm x 25 mm; duas torneiras de boia de ø 3/4"; duas luvas de 60 mm).</t>
  </si>
  <si>
    <t>Troca de compressor rotativo danificado do ar condicionado da secretária da Diretória. Sala 3157/A. Ar condicionado da marca: GREE Split Hi-Wall de 18.000 btu´s. Numero de patrimônio: 043.005.094</t>
  </si>
  <si>
    <t>Instalação de nova tubulação de linha frigorigêna de dois ares condicionados do Edifício Ressonância Magnética. Marca Fujitsu Split Hi-Wall - Numero de patrimônio: 043.010.023 e 043.010.244.</t>
  </si>
  <si>
    <t>Thermontime Serviços de Tecnologia Ltda</t>
  </si>
  <si>
    <t>Desinstalação de dois ares condicionados de numero de patrimônio: 043.021.276, da sala n° 3141 do Edifício Principal Ala 1 e 043.020.805, da sala n° 203 do Edifício Bloco de Serviços e reinstalação do ar condicionado da sala n° 3141 do Edifício Principal da Ala 1 para sala n° 203 do Edifício Bloco de Serviços.</t>
  </si>
  <si>
    <t>Material hidráulico conserto de vazamento, Abrahão de Morais (AVC) R$ 399,99, Parafusos e brocas (escadaria do Adma) R$153,50, material hidráulico (Abrahão de Morais ) R$198,27, material elétrico (salas de aula e LabDid) R$ 980,24</t>
  </si>
  <si>
    <t>EXTERMINEXX CONTROLE DE PRAGAS LTDA</t>
  </si>
  <si>
    <t>Descupinização de porta no edifício Ressonância Magnética para mudança da Biblioteca</t>
  </si>
  <si>
    <t>Troca de placa eletrônica universal, comando de ar condicionado. Aparelho modelo: Samsung - 9.000 btu´s - Numero de patrimônio: 043.020.543 - Edifício Principal Ala 2. Departamento de Física Nuclear.</t>
  </si>
  <si>
    <t>Compra de conjunto de caixa acoplada para o edifício Ressonância Magnética, sifão, adesivo de contato e removedor, cupinicida para uso geral no Instituto. (R$891,15)</t>
  </si>
  <si>
    <t>Compra de mangueira e conector de bebedouro para o HEPIC (R$ 110,00), caneca FR 600 e filtro de carvão para bebedouro pedestal (HEPIC, FGE 1º andar e MSC) (R$ 570,00)</t>
  </si>
  <si>
    <t>Anizete Silva Santos</t>
  </si>
  <si>
    <t>Compra de duas resistências de marmiteiro para o marmiteiro do Bloco de Serviços funcionários (R$ 134,00).</t>
  </si>
  <si>
    <t>Manutenção corretiva de motor ventilador do ar condicionado da sala n° 204/B - Laboratório de Materiais Magnéticos - Numero de Patrimônio: 043.012.096 - Edifício Mario Schemberg.</t>
  </si>
  <si>
    <t>Lampião Elétrica e Iluminação</t>
  </si>
  <si>
    <t>Compra de dois disjuntores padrão NEMA tripolar 15A para troca em quadro de ar condicionado no LAL.</t>
  </si>
  <si>
    <t>Compra de conexões de PVC marrom 85mm para conserto de vazamento no LabDid e de 32mm no BJF</t>
  </si>
  <si>
    <t>Sol Comércio de Equipamentos e Serviços</t>
  </si>
  <si>
    <t>Manutenção emergencial do ar condicionado do laboratório de Física de Sistema Biológicos de 18.000 btu´s, numero de patrimônio: 043.013.375 - Edifício Basílio JafeT. DFAP</t>
  </si>
  <si>
    <t>GFLA Comercio e Montagens de Calhas RIRELI - ME</t>
  </si>
  <si>
    <t>Troca de calha e contra rufo, aproximadamente 15 metros, em chapa 24 e corte 70, do hall do auditório Abrahão de Moraes.</t>
  </si>
  <si>
    <t>Compra de 5 conjuntos completos de válvula HYDRA LUXO ORIGINAL</t>
  </si>
  <si>
    <t>Compra de 4 contatoras para os aparelhos de ar condicionado do Show de Física e 02 luminárias para teste na Ala 2 térreo.</t>
  </si>
  <si>
    <t>Mirian Suzana Moretti</t>
  </si>
  <si>
    <t>Compra de lâmpadas tubulares de led - DC 85534 - DC 28298 - NE 1565572</t>
  </si>
  <si>
    <t>SERVIÇO DE TRANSPORTE DE CARGA NÃO-ESPECIALIZADA - Referente ao aditivo de contrato - Reforço do Empenho Inicial: 2024 00092220</t>
  </si>
  <si>
    <t>Compra de fechadura PADO comum (4 unid) (ALA 2) e fechadura de divisória (4 unid) (OSCAR SALA) maçaneta de porta (BJF), (R$ 1.222,00), massa de madeira, flexível metálico, sifão, torneira elétrica e comum(MARIO CAPELLO), conjunto de chave de fenda (R$ 1.023,10), soquete para lâmpada G13 T8 (R$ 330,00), tela tapume e rebites (R$290,25), fita teflon e anel de vedação de bacia sanitária, 01 rolo de cabo 2,5mm² (R$ 485,09), luninária LED 18W (CORREDOR ALA2 TÉRREO) e controle de ventilador (SALAS DE AULA)</t>
  </si>
  <si>
    <t>Minetto Eletro Refrigeração LTDA</t>
  </si>
  <si>
    <t>Peças de reposição para aparelho de ar condicionado do hall do auditório Abrahão de Moraes. Contatora e placa de controle remoto</t>
  </si>
  <si>
    <t>Atendendo a solicitação do Assistente Operacional para compra de painel + barramento no valor de R$ 2.251,85, disjuntor caixa moldada R$ 815,34. O equipamento será instalado na reforma da Biblioteca, quadro de força e luz.</t>
  </si>
  <si>
    <t>***COMPRA DE PARAFUSOS PARA AS CARTEIRAS DO AUDITÓRIO ABRAHÃO DE MORAIS (R$38,70+133,00)***COMPRA DE REFIL IBBL FR 600 PARA RESSONÂNCIA E FGE (R$512,00)***</t>
  </si>
  <si>
    <t>ATO-JARD</t>
  </si>
  <si>
    <t>Nova São José Resíduos Ltda</t>
  </si>
  <si>
    <t>Locação emergencial de uma caçamba estacionária de 30 m3, para remoção de lixo verde (entulho vegetal). Devido a não renovação de contrato com a empresa por motivos de documentação. Solicitação de pedido para nova licitação de contrato para locações de caçambas em andamento com setor de Compras do Instituto.</t>
  </si>
  <si>
    <t>Aquisição de materiais emergências para andamento e conclusão de serviços pedidos a Manutenção Predial (fechadura porta do Auditório Abrahão de Moraes; Fechadura para porta do Box do banheiro masculino do andar térreo do Edifício Hepic; Dois disjuntores de 16A - Classe, para instalação de dois ares condicionados do Edifício Basílio Jafet; Duas fitas zebradas para vigilância).</t>
  </si>
  <si>
    <t>Aquisição emergencial de painel elétrico para instalação no Conjunto Abrahão de Moraes, Bloco "A"</t>
  </si>
  <si>
    <t>Aquisições emergenciais para atendimento de solicitações de serviços junto ao setor de Manutenção Predial ( três (3) Lâmpadas 15W-E27, para DFMT; Um plafon , lâmpada de led para DFMA; Dois (2) filtros de linha para Diretoria; assessórios de hidráulica, luva joelhos PVC marrom; Uma torneira para copa do Auditório Abrahão de Moraes; Quadro fotocélulas para atendimento de solicitações de serviços.</t>
  </si>
  <si>
    <t>Rem. 50276740 - Solicitação de serviços (358 / 588) - Referente a remoção de duas árvores com risco de quedas...</t>
  </si>
  <si>
    <t>Aquisição de uma locação emergencial de uma caçamba estacionaria de 30 m3, para lixo verde (entulho vegetal), decorrente a limpeza da área verde do perímetro do Instituto de Física da USP. O último contrato foi encerrado por inadimplência da Empresa contratada. A licitação para o novo contrato em andamento pelo setor Financeiro / Compras.</t>
  </si>
  <si>
    <t>Aquisição de materiais elétrico para conclusão de serviços pedidos a Manutenção Predial (um rolo cada de cabo elétrico de 2,5 mm2 na cor: Azul; Preto; Verde e Vermelho; Dois disjuntores de 20 A monofásico; Um disjuntor 20A bifásico; Cinco tomadas 2P + T de 20A; Cinco tomadas 2P + T de 10A; quatro luvas de PVC Marrom de 32mm e duas luvas PVC Marrom com anel de 32 mm2).</t>
  </si>
  <si>
    <t>Aquisição emergencial para conclusão de serviços em andamento, das solicitações de serviços a Manutenção Predial (dez unidades de tomadas 2P + T de 10A; dez tomadas 2P + T de 20A; quatro tampas posto redondo de alumínio 4 x 2; oito unidut cônicos de ø 3/4¨;dois disjuntores de 25A curva C.</t>
  </si>
  <si>
    <t>NE.03071259 - Aquisição de serviços de caçamba Dc 56437 DC 34980 NR 2623789 - Alteração do valor de R$ 5.307,56.</t>
  </si>
  <si>
    <t>Ajustes de lançamentos referente as despesas realizadas no Grupo da Manutenção Predial do processo de adiantamento nº : 24.1.50.43.7, mas lançados nos RI - GO 18057 - Contrapartida Diretoria - RI ADM - GC 4445</t>
  </si>
  <si>
    <t>Primeiro Termo de Aditivo de contrato referente ao contrato de serviço de dedetização e desratização - DC 113331/2023</t>
  </si>
  <si>
    <t>2º TAC Referente ao Serviço de manutenção de aparelho de Ar Condicionado - Processo SEI 154.00002771/2024-81 - NE 471132/2024</t>
  </si>
  <si>
    <t>2º TAC referente a manutenção de elevadores - Processo: 22.1.104.43.8 - NE 92166/2024</t>
  </si>
  <si>
    <t>2º TAC referente a manutenção de aparelhos de ar condicionado - Processo: 22.1.75.43.8 - NE 91445/2024</t>
  </si>
  <si>
    <t>Locação emergencial para recolhimento de lixo verde do perímetro do Instituto de Física. Licitação para novo contrato de locações de caçamba estacionárias de 30m3 ainda em andamento no setor de compras/financeiro e não liberada.</t>
  </si>
  <si>
    <t>Compra de material para uso no IF. ***soquete de lâmpada MSC (R$ 338,00)***fechadura tubular Oscara Sala (R$ 294,00)***bucha fischer, rodizio de roda, cortador de vidro uso no IF (R$ 94,00)***tinta 20L e material de pintura LAMFI, P.U. 40 e silicone, lubirifcante WD (R$ 919,53)***</t>
  </si>
  <si>
    <t>Quality Comercio de Materiais Elet. Hidr. Ltda.</t>
  </si>
  <si>
    <t>NE.04335810 - Aquisição de equipamentos elétricos eletrônicos - DDC 55139/55821 - DC 49732 - Alterado o valor de R$ 20.831,03...</t>
  </si>
  <si>
    <t>Compra assento sanitários, chapa de telha Tokamak, forro Adma e parafusos e porcas para papeleira e auditórios Novo I e II</t>
  </si>
  <si>
    <t>Nova São José Residuos Ltda</t>
  </si>
  <si>
    <t>Locação de uma caçamba estacionária de 30 m3 para remoção de entulhos vegetais acumulados. Devido a manutenção de áreas dos telhados e área verde do Instituto de Física. De momento ainda estamos sem contrato de locações de caçamba estacionárias. Processo de licitação em andamento.</t>
  </si>
  <si>
    <t>Leroy Merlin Sifão, kit caixa acoplada, torneira de jardim, ferramentas manuais básicas, tinta para a sala de arquivo, espuma expansiva (R$ 886,85); cabo 4mm² azul para sala de reuniões da FGE, iluminação de emergência para os auditórios, conectores para fios 1,5mm² e 2,5mm³.</t>
  </si>
  <si>
    <t>Lux Pinturas e Impermeabilização e Comercio EIRELI</t>
  </si>
  <si>
    <t>Contratação de mão de obra especializada em pintura emergencial do Arquivo Central do IF. Importante demanda para que seja instalado as estantes deslizantes e assim dar sequência de reunir os arquivos da Unidade.</t>
  </si>
  <si>
    <t>Compra de tinta e massa corrida para pintura da sala do arquivo e sala 110 AVF</t>
  </si>
  <si>
    <t>Segundo Termo de Aditivo do Contrato manutenção de elevadores - NE 190079/2024</t>
  </si>
  <si>
    <t>MOISES DE SA ALVES</t>
  </si>
  <si>
    <t>Confecção de porta em duas folhas em aço para o edifício Bloco de Serviços. A demanda emergência necessária para troca da atual em alumínio que atualmente está quebrada e fornece pouco segurança, sendo fácil arromba-lá. O outro motivo é que a nova porta desempenhará a função de porta de segurança com vídeo porteiro, promovendo a portaria do Bloco de Serviços a autônoma (sem necessidade de vigilante fixo). Atualmente o IF não consegue manter um vigilante fixo no posto do Bloco de Serviços e em algumas ocasiões no final da tarde o posto fica ausente e as portas abertas trazendo uma enorme insegurança, principalmente para a Seção de Almoxarifado / Patrimônio que em certos momentos abriga computadores até de outras Unidade da USP, e o Serviço de Infraestrutura Predial que possui muitas ferramentas elétricas e material.</t>
  </si>
  <si>
    <t>Compra de fechadura + trena (R$ 152,30); lâmpada tubular 18W para uso geral no IF, luminária de emergência para biblioteca, canaleta plástica, lâmpada bulbo uso geral (R$ 1.221,55) ( R$ 260,00 - fechaduras e maçanetas).</t>
  </si>
  <si>
    <t>Compra de material silicone, P.U. de uso geral R$ 142,60, kit de fechadura eletroimã para porta do Bloco de Serviços R$ 289,20, lâmpada tubular LED G13 T8 18w R$ 560,00, mola aérea para porta do Bloco de Serviços + luvas R4 214,82= R$ 150,00 (Tinta spray para uso geral.)</t>
  </si>
  <si>
    <t>Manutenção preventiva do motor da hélice do ar condicionado Carrier de 20 TR, do Auditório Abrahão de Moraes. Patrimônio do equipamento de refrigeração: 043.009.320</t>
  </si>
  <si>
    <t>NE.04789453 - Contratação de serviço de locação de caçamba estacionária para restos vegetais - DDC 246490 - DC 85020 - Alterado o valor de R$ 14.912,04...</t>
  </si>
  <si>
    <t>Rem. 50491889 - Serviço realizado de poda de 70 árvores em vários espaços do IF, bolsões de estacionamentos e entorno de Edifícios. (Fale Conoso 261810).</t>
  </si>
  <si>
    <t>Rem. 50491943 - locações de duas caçambas de 30 m3 para lixo verde. (Fale Conosco 261811)...</t>
  </si>
  <si>
    <t>Miriam Suzana Moretti</t>
  </si>
  <si>
    <t>NE.05321872 - Aquisição de lâmpadas Led (vidro) de 20 Watts e Painel de LED de 48 Watts - Para atendimento de demandas de solicitações de serviços junto a Manutenção Predial - DDC 229390 - Alterado o valor de R$ 53.661,50...</t>
  </si>
  <si>
    <t>Compra de nivelador de piso para mesa, pneu e câmara de ar (R$239,00)***Assento e fita para vazamento (R$ 360,00)***material hidráulica para vazamento BS (R$443,89)***suporte de tv sala de Monitoramento (R$ 328,00)***Filtros C+3 (R$ 475,00)***Desincrustante para mictório (R$ 390,00)***splitbolt p cabo, fio 2,5mm² (R$ 312,50)</t>
  </si>
  <si>
    <t>Troca emergencial de duas fechaduras das portas de entrada da sala ( 204 e 206) da Pós Graduação, no Edifício Principal Ala 2 do 2° pavimento.</t>
  </si>
  <si>
    <t>Compra de concreto groute para reparo na praça do Mickey (R$ 147,62)***rele fotocélula iluminação externa (R$ 390,00)***material de pedreiro colher, caixa de massa, caixa organizadora (R$ 275,30)***filtro para bebedouro (R$ 920,89)****concreto groute e massa pronta praça do Mickey e Bloco de Serviços (R$ 133,51)***lâmpada tubular 18w t8 (R$ 517,65)</t>
  </si>
  <si>
    <t>Alexsandro Saraiva de Morais</t>
  </si>
  <si>
    <t>Instalação emergencial de dois (2) vidros temperados para porta de entrada do Edifício Bloco de Serviços.</t>
  </si>
  <si>
    <t>Aquisição de fechaduras para troca emergencial, seis (6) fechaduras de salas de aula e de Docentes do Instituto de Física da USP Capital.</t>
  </si>
  <si>
    <t>Referente a Retirada de árvore do bolsão do DFNC - REMANEJAMENTO 50526283 / 2024</t>
  </si>
  <si>
    <t>Aquisição emergencial para atendimento de solicitação de serviço junto ao SIP-Serviços de Infraestrutura Predial. (Dois acentos sanitários, Vinte e seis lâmpada T8 de 20 Watts e um cadeado para portão do Conjunto Alessandro Volta Bloco D.)</t>
  </si>
  <si>
    <t>Aquisição emergencial para atendimento de solicitações junto ao SIP-Serviço de Infraestrutura Predial (Uma lata de Tinta branca PVA, 3,6 litros ; Uma lata de tinta esmalte acetinado de 3,6 litros, para pintura da porta de entrada do Bloco de Serviços; quatro disjuntor para reposição de disjuntores danificados no quadro de força e luza do andar térreo do Conjunto Alessandro Volta Bloco C; Três pacotes com 20 pç, de terminal forquilha de 6 mm2; Fita zebrada para setor de vigilância; Kit lâmina de serra para metais)</t>
  </si>
  <si>
    <t>24.236.717 SERGIO DOS SANTOS COSTA</t>
  </si>
  <si>
    <t>Aquisição de serviços de montagem e desmontagem de aparelhos de condicionadores de ar e aquisição de controles de aparelhos de condicionadores de ar DC 85038 NE 5258518 e NE 5258526</t>
  </si>
  <si>
    <t>Aquisição emergencial para conclusão de serviços junto ao setor de manutenção predial (Tubo de poliuretano PU, uma unidade; Abraçadeira de nylon T50 e T80, uma unidade cada; Desengripante Anticorrosivo, uma unidade; borracha perfil u, 30 metros.)</t>
  </si>
  <si>
    <t>Casa Pedroso Materiais para Construção Ltda</t>
  </si>
  <si>
    <t>Aquisição de materiais emergenciais para conclusão de serviços pedidos ao setor de manutenção predial. (Assento almofadado Universal - 6 unidades; Galão de massa corrida de 3,6 litros - uma unidade).</t>
  </si>
  <si>
    <t>Aquisição e troca de placa eletrônica do aparelho de ar condicionado da sala n° 3077 - Carrier Split Hi-Wall - 9.000 Btu/h - de numero de patrimônio: 043.021.269 (R$ 1.500,00) e troca de contatora do aparelho de ar condicionado do Auditório Show da Física - Hitachi - Split Piso Teto - 58.000 Btu/h - Numero de patrimônio: 043.019.449 (R$ 250,00). Manutenção corretiva executada.</t>
  </si>
  <si>
    <t>Aditivo de Contrato de Serviço de jardinagem Processo: 23.1.356.43.8 - NE 90317/2024</t>
  </si>
  <si>
    <t>Aquisição de material hidráulico emergencial para atendimento imediato solicitado ao setor de manutenção predial. (20 assentos sanitários/troca/danificados; 8 filtros de purificadores de água para troca emergencial)</t>
  </si>
  <si>
    <t>Troca emergencial da sapata de freio do elevador social de numero de patrimônio: 043.018.855.</t>
  </si>
  <si>
    <t>Aquisição de dois, disjuntores de 30A, Bipolar para troca de disjuntor danificado doas ares condicionados das sala n° 3131 e 3177 do Edifício Principal Ala 1. E três engates flexível para troca dos bebedouros do CEFISMA e Show da Física.</t>
  </si>
  <si>
    <t>Alphatec Cranes Comércio e Serviços Ltda</t>
  </si>
  <si>
    <t>Manutenção, em caráter emergencial, de uma talha elétrica ( periférico de apoio ) de 5ton, patrimônio nº 043.200.097214 de uso no laboratório Pelletron (LINAC) do Ifusp.</t>
  </si>
  <si>
    <t>Lampião de Gás Comercial Elétrica Ltda</t>
  </si>
  <si>
    <t>Aquisição emergencial para conclusão de laboratório Materiais Magnéticos (vinte tomadas 2P+T DE 20A, quatro cap de ø 1/2" e 3/4")</t>
  </si>
  <si>
    <t>Para atender as necessidades da obra realizada no Conjunto Abraão de Moraes, na Biblioteca, para instalação do Forro e das Divisórias de Drywall, foi necessário a compra das caixas de papelão para realizar a mudança de algumas estantes de livros, para a montagem da estruturas das novas paredes. As caixas de papelão foram utilizadas para organizar os livros retirados das estantes, afim de manter a organização do acervo. Os materiais foram adquiridos na Leroy Merlin do Jaguaré, em caráter de urgência, pois a Empresa contratada para realizar os serviços trabalhou no feriado do dia 20/11, pois está tendo dificuldades em realizar os trabalhos em dias úteis, devido ao excesso de barulho, o espaço onde ocorre a reforma fica ao lado do auditório Abraão de Moraes, onde está acontecendo vários eventos e provas devido ao final do semestre, e frequentemente a empresa contratada fica impedida de realizar os serviços.</t>
  </si>
  <si>
    <t>Serviço de Impermeabilização de Laje da Cobertura do Edifício Adma Jafet - DC 67927/2024 - Processo: 154.00003784/2024-78 - NE 4688861/2024</t>
  </si>
  <si>
    <t>Compra de disco de corte, EPI e escova de aço (Biblioteca)R$ 139,39***Graute para piso do BJF R$ 147,62***Material hidráulica de caixa acoplada, vedantes em geral para calhas e fixar cubas, silvar tape R$ 1125,79.</t>
  </si>
  <si>
    <t>Compra de material elétrico de infraestrutura para instalação da rede de dados no conjunto Abrahão de Moraes.</t>
  </si>
  <si>
    <t>Compra de miolo de fechadura PADO para os sanitários da Biblioteca.</t>
  </si>
  <si>
    <t>Troca emergencial, do botão de chamada dos respectivos andares do Edifício Principal Ala 2 - Marca: Thyssenkrupp Elevadores - Elevador Social de três paradas de numero de patrimônio: 043.018.855</t>
  </si>
  <si>
    <t>Outras Despesas</t>
  </si>
  <si>
    <t>Fechamento do exercício 2024</t>
  </si>
  <si>
    <t>NE.05288069 - Pagamento a despachante aduaneiro para equipamento de espalhamento de Raio X - DC 61961 - Xenocs Inc...</t>
  </si>
  <si>
    <t>Anulação 5937555 - Reserva 5640153 - aquisição de servidor mono 06 núcleos - DDC 317699 - Valor anulado de R$ 15.455,75...</t>
  </si>
  <si>
    <t>ANULADO - FIM DO EXERCÍCIO 2024 - Reserva 6034826 - aquisição de 01 microcomputador - DDC 351595...</t>
  </si>
  <si>
    <t>Vipe Produtos e Serviços Ltda</t>
  </si>
  <si>
    <t>Aquisição de produtos elétricos para uso imediato e emergencial, junto ao Laboratório de Criogenia do Ifusp.</t>
  </si>
  <si>
    <t>ANULADO - FIM DO EXERCÍCIO 2024 - Melhorias na infraestrutura da Seção de Criogenia do DFMT DR 5982070</t>
  </si>
  <si>
    <t>Caetano Rodrigues Miranda</t>
  </si>
  <si>
    <t>Reembolso no valor de R$ 1.360,39 (Um mil, Trezentos e Sessenta Reais e Trinta e Nove Centavos) referente a compra de materiais de consumo (Recursos: Programa Laboratórios Didáticos - Grupo 404 - Projetos Especiais - Grad da PRG-USP Nota Fiscal No 105189 Data: 28/03/2024 Fornecedor: Kalunda S.A.</t>
  </si>
  <si>
    <t>NE.00113384 - Contrato 16/2022 - RUSP - Serviços de gerenciamento de abastecimento de combustível em veículos e equipamentos - Exercício 2.024.</t>
  </si>
  <si>
    <t>Associacao dos Taxis PRIME</t>
  </si>
  <si>
    <t>NE.00113449 - Contrato n.o 06/2021 - serviço de transporte por táxi - Exercício 2.024.</t>
  </si>
  <si>
    <t>REM.50210685 - #29159 - Período: 23/04/2024 08:30 a 23/04/2024 17:00 (1 diária(s)), Passageiros: 2, Tipo: AUTOMÓVEL, Atividade Didática: Não, Finalidade: Motivo da Solicitação: Compra de insumos emergenciais aos cursos de Física Experimental Destino: Rua 25 de Março (CEP: 01021-100), Rua Santa Ifigênia (CEP: 01207-001), Rua Clélia (CEP: 05042-000)</t>
  </si>
  <si>
    <t>REM. 50210723 - #28882 - Período: 18/04/2024 11:30 a 18/04/2024 14:00 (0 diária(s)), Passageiros: 1, Tipo: AUTOMÓVEL, Atividade Didática: Não, Finalidade: Reunião da diretora do IF com docentes do Departamento de Física da UNESP - Rio Claro...</t>
  </si>
  <si>
    <t>Rem. 50226883 - #29221 - Período: 30/04/2024 08:30 a 30/04/2024 12:00 (0 diária(s)), Passageiros: 2, Tipo: CAMINHÃO, Atividade Didática: Não, Finalidade: Serviço para a retirada de móveis "de papelão", aproximadamente 6 peças, na EACH - USP Leste, Portaria 2</t>
  </si>
  <si>
    <t>Rem.50253309 - #29213 - Período: 06/05/2024 05:00 a 06/05/2024 08:10 (0 diária(s)), Passageiros: 1, Tipo: AUTOMÓVEL, Atividade Didática: Não, Finalidade: Motivo da Solicitação: Participação como membro da Comissão Julgadora do Concurso para Prof. Doutor (MS-3) junto ao Depto FEP/IFUSP - Ed. IF-56/23 que terá início dia 06/05/24, às 8h30min na sala 2053 do Ed. Principal do IFUSP.</t>
  </si>
  <si>
    <t>Remanejamento 50301761 / 2024 Código: 202400001819 - #29573 - Período: 17/06/2024 15:00 a 18/06/2024 18:00 (1 diária(s)), Passageiros: 2, Tipo: AUTOMÓVEL, Atividade Didática: Não, Finalidade: OBJETIVOS E METAS DA USP ATÉ 2029...</t>
  </si>
  <si>
    <t>Rem:202450311449 - Referente #29575 - Período: 23/06/2024 15:00 a 24/06/2024 18:00 (1 diária(s)), Passageiros: 2, Tipo: AUTOMÓVEL, Atividade Didática: Não, Finalidade: OBJETIVOS E METAS DA USP ATÉ 2029</t>
  </si>
  <si>
    <t>COD. 1976 - #29584 - Período: 26/06/2024 15:00 a 27/06/2024 18:00 (1 diária(s)), Passageiros: 1, Tipo: AUTOMÓVEL, Atividade Didática: Não, Finalidade: OBJETIVOS E METAS DA USP ATÉ 2029...</t>
  </si>
  <si>
    <t>COD. 1923 - #29574 - Período: 19/06/2024 15:00 a 20/06/2024 18:00 (1 diária(s)), Passageiros: 2, Tipo: AUTOMÓVEL, Atividade Didática: Não, Finalidade: OBJETIVOS E METAS DA USP ATÉ 2029...</t>
  </si>
  <si>
    <t>COD. 202400002413 - #30802 - Período: 16/08/2024 09:00 a 16/08/2024 11:00 (0 diária(s)), Passageiros: 0, Tipo: CAMINHÃO, Atividade Didática: Não, Finalidade: MUDANÇA COM CAMINHÃO PLATAFORMA - Retirada de uma peça de um departamento e levar para um local aqui mesmo no IFUSP...</t>
  </si>
  <si>
    <t>NE.04712797 - Reforço da NE.00113384 - Contrato 16/2022 - RUSP - Serviços de gerenciamento de abastecimento de combustível em veículos e equipamentos - Exercício 2.024 - GO 17759...</t>
  </si>
  <si>
    <t>Código: 202400002973 - #31768 - Período: 04/10/2024 15:00 a 04/10/2024 17:30 (0 diária(s)), Passageiros: 1, Tipo: HÍBRIDOS E ELÉTRICOS, Atividade Didática: Não, Finalidade: Levar docente canadense ao aeroporto de GRU, esteve a convite da Profª. Rosangela Itri para ministrar Palestra do 48th Annual SBBf...</t>
  </si>
  <si>
    <t>USINAGEN GOMES E PADOVANI LTDA</t>
  </si>
  <si>
    <t>Precisamos, em caráter de urgência, da confecção de porta amostra, pois estamos realizando pesquisas em fibras capilares e contamos com dúzias de amostras para serem analisadas. Como cada amostra deve ser analisada em várias configurações, uma vez montada não pode ser desmontada até o final dos experimentos. Esses porta amostras são para otimizar a investigação e permitir a investigação sistemática e sequencial.</t>
  </si>
  <si>
    <t>: Precisamos, em caráter de urgência, da confecção de porta amostra, pois estamos realizando pesquisas em fibras capilares e contamos com dúzias de amostras para serem analisadas. Como cada amostra deve ser analisada em várias configurações, uma vez montada não pode ser desmontada até o final dos experimentos. Esses porta amostras são para otimizar a investigação e permitir a investigação sistemática e sequencial.</t>
  </si>
  <si>
    <t>Diária N° 202400005 - Cristiano Luís Pinto de Oliveira - 7041767 Unidade - Destino: Florianópolis/SC-Brasil Saída Prevista: 19/05/2024 - 08:00 Término Prevista: 23/05/2024 - 20:30 Diárias Nacionais: Completas: 4 - Simples: 1 - Finalidade da Diária: Participar do Encontro de Outono da Sociedade Brasileira de Física - EOSBF2024</t>
  </si>
  <si>
    <t>Antonio Martins Figueiredo Neto</t>
  </si>
  <si>
    <t>Pagamento de diárias p/ visita científica no IF São Carlos - dias 15 a 18/07/2024.</t>
  </si>
  <si>
    <t>Xenocs Inc</t>
  </si>
  <si>
    <t>NE.06068062 - Reforço da NE.04388078 - aquisição de placa de potência importada do fornecedor Xenocs - DDC 193531 - DC 61961 - importação - Alterado o valor de R$ 16.500,00...</t>
  </si>
  <si>
    <t>Passagens aéreas - para o Prof. Cristiano L. P. Oliveira - Taipei - Taiwan - de 01 a 09/11/2024 - DDC 215527 - Fatura 24155...</t>
  </si>
  <si>
    <t>GTMAX3D Equipamentos Eletronicos e Materiais Plast</t>
  </si>
  <si>
    <t>Conserto emergencial da Impressora 3D utilizada no Grupo de Fluidos Complexos - Nº do patrimônio: 200.079462 Dados para Depósito: Banco do Brasil Agência 6624-9 Conta 30197-3 GTMAX3D EQUIPAMENTOS ELETRÔNICOS E MATERIAIS PLÁSTICOS LTDA CNPJ 29012453000110</t>
  </si>
  <si>
    <t>Cristiano Luis Pinto de Oliveira</t>
  </si>
  <si>
    <t>Pagamento de diárias p/ participar e apresentar palestra no XIX edition of the International Small-Angle Scattering Conference (SAS2024) - Taipei - Taiwan - de 03 a 90/11/2024...</t>
  </si>
  <si>
    <t>RADCHROM ANALITICA COMERCIO E ASSESSORIA TECNICA L</t>
  </si>
  <si>
    <t>Conserto da bomba de vácuo acoplada ao equipamento Xeuss 2,0, nº patrimônio 200.02644, que é parte do USPMULTI (https://uspmulti.prp.usp.br/public/centrais/107). A bomba de vácuo está quebra e é necessário o conserto urgente pois a bomba é imprescindível e obrigatória para o funcionamento do equipamento.</t>
  </si>
  <si>
    <t>Queller Informática r Com LTDA-ME</t>
  </si>
  <si>
    <t>Em caráter de urgência, o Prof. Cristiano Luis Pinto de Oliveira precisou comprar um novo carregador para o notebook de trabalho dele. O antigo carregador não estava mais funcionando e fez-se necessária a aquisição de um novo.</t>
  </si>
  <si>
    <t>NE.06069425 - Pagamento de taxa bancaria - INVOICE 0 - empresa Xenocs Inc - DDC 193531...</t>
  </si>
  <si>
    <t>Viva Servicos Ltda.</t>
  </si>
  <si>
    <t>NE.01087077 / NE.00921685 - Reforço da NE.00091992 - Contrato N.o 14/2022 - RUSP - Serviços de limpeza, asseio e conservação predial - Exercício 2.024.</t>
  </si>
  <si>
    <t>Albatroz Segurança e Vigilância Ltda.</t>
  </si>
  <si>
    <t>NE.00092204 - Contrato n.o 07/2020 - RUSP - Contrato de Serviços de Vigilância e Segurança Patrimonial - Exercício 2.024.</t>
  </si>
  <si>
    <t>Albatroz Segurança e Vigilância Ltda</t>
  </si>
  <si>
    <t>Reforço de Empenho de Serviços de segurança e vigilância NE 958252/2024</t>
  </si>
  <si>
    <t>Viva Serviços Ltda</t>
  </si>
  <si>
    <t>Reforço de Empenho de Serviços de Limpeza NE 921685</t>
  </si>
  <si>
    <t>NE.01471152 - Reforço da NE.00092204 - Contrato n.o 07/2020 - RUSP - Contrato de Serviços de Vigilância e Segurança Patrimonial - Exercício 2.024.</t>
  </si>
  <si>
    <t>Remanejamento 50092968 / 2024 - para o Grupo Básico - GC 4341</t>
  </si>
  <si>
    <t>Remanejamento 2024 50092984 - Remanejamento para básica - GC 4342</t>
  </si>
  <si>
    <t>Devolução referente ao remanejamento 50167623/2024 remanejamento feito equivocadamente - Remanejamento 50170489/2024 - GC 4395</t>
  </si>
  <si>
    <t>Faculdade de Direito</t>
  </si>
  <si>
    <t>Aquisição de artigos de papel para higiene pessoal - Ata Registro de Preços nº 25/2023 - DDC 158302 - DC 50986 - Reserva 2727223 - NE 2727240 no valor de R$ 113.035,00 sendo ATF-Almox - R$ 61.105,00 + Remanej. nº 50281809 - R$ 51.930,00 - FD</t>
  </si>
  <si>
    <t>Referente a NE.03692997 - Ata Registro de Preço - aquisições de microcomputadores - DDC 220873 - DC 70634 - (Rem. 50331202) - Compacta Comercio e Serviços Ltda - Contrapartida GO 18394 e GC 4478</t>
  </si>
  <si>
    <t>Ziva Tecnologia e Solucoes Ltda. - NE.00447037 - Ata Registro de Preço - aquisições de câmeras de circuito fechado - DC 10879 - DC 4666 - Rem. 50038823 - ICMC - USP.</t>
  </si>
  <si>
    <t>Compacta Comércio e Serviços Ltda. NE. 005044316/2024 - Ata Registro de Preços - Aquisição de monitores - DDC 25418/2024 - DC 8661/2024. Remanejamento 202450090205 - MAC - Proc. 23.1.249.43.7</t>
  </si>
  <si>
    <t>PUSP - FC</t>
  </si>
  <si>
    <t>NE.00827522 - Ata Registro de Preço - aquisição de monitores de vídeo - DC 33437 - DC 11069 - (Rem. 50099504 - PUSP-FC) - Compacta Comercio e Servicos Ltda.</t>
  </si>
  <si>
    <t>NE.00829606 - Ata Registro de Preço - aquisição de tablet de 14" - DC 35359 - DC 12539 - (Rem. 50105865 - MAC) - Bela Beli Store Ltda.</t>
  </si>
  <si>
    <t>NE.00830019 - Ata Registro de Preço - compra de cabos de redes UTP - DC 33496 - DC 11140 - (Rem. 50102009 - PUSP - FC) - Telcabos Telecomunicações e Informática Ltda.</t>
  </si>
  <si>
    <t>NE.00830280 - Ata Registro de Preço - compra de telefones s/ fio VoIP - DC 33585 - DC 11123 - (Rem. 50099520 - PUSP - FC) - R&amp;A Comercio de Equipamentos Telefonicos Ltda.</t>
  </si>
  <si>
    <t>Compacta Comércio e Serviços LTDA - Aquisição de 3 notebooks REM/MAC: 202450105768 Dc35200 Dc 12430 NE 850958</t>
  </si>
  <si>
    <t>COMPACTA COMÉRCIO E SERVIÇOS - Aquisição de 2 notebooks REM/Prefeitura do Campus: 202450109941 Dc40050 DC 13479 NE 869705.</t>
  </si>
  <si>
    <t>Aquisição de monitores de vídeo REM: 50113183 DC4002/2024 DC 14246 NE 910055</t>
  </si>
  <si>
    <t>R&amp;A Comércio de Equipamentos - Aquisição de telefones sem fio Digital DC 33585 DC 14386 NE 9701767</t>
  </si>
  <si>
    <t>NE.00335313 - Ata Registro de Preço - aquisição de tablet de 14" - DC 44498 - DC 15277 - (Rem. 50122220 - IRI) - Bela Beli Store Ltda.</t>
  </si>
  <si>
    <t>PUSP - SC</t>
  </si>
  <si>
    <t>NE.1347273 e 1347281 - Ata Registro de Preço - compra de materiais de rede de informática - DC 69377 - DC 22400 - (REMANEJAMENTO 50143783 / 2024 - PUSP - SC) - Telcabos Telecomunicações e Informática Ltda.</t>
  </si>
  <si>
    <t>NE.01563480 - Ata Registro de Preços - Compra de cabeamento de rede informática - DDC 81954 - D. Compra 27437/2024 - (Rem. 202450172562 - FAU) - Proc. 23.1.206.43.6 - Telcabos Telecomunicações e Informática Ltda.</t>
  </si>
  <si>
    <t>NE.01563480 - Ata Registro de Preços - Compra de cabeamento de rede informática - DDC 81997 - D. Compra 27437/2024 - (Rem. 202450166325 - IGc) Proc. 23.1.206.43.6 Telcabos Telecomunicações e Informática Ltda.</t>
  </si>
  <si>
    <t>Devolução do Remanejamento N° 2024 50186504 - Remanejamento N° 202 450187268</t>
  </si>
  <si>
    <t>Devolução do Remanejamento N° 2024 50182240 - Remanejamento N° 2024 50187284</t>
  </si>
  <si>
    <t>CETI - SC</t>
  </si>
  <si>
    <t>NE.01692027 - Ata Registro de Preços - Compra de telefones sem fio VoIP - DDC 90031 - D. Compra 30314/2024 - (Rem. 202450183866 - CeTI-SC) Proc. 23.1.276.43.4 R&amp;A Comércio de Equipamentos Telefônicos Ltda.</t>
  </si>
  <si>
    <t>NE.03566592 - Ata Registro de Preço - aquisições de 04 notebooks - DDC 212625 - DC 66300 - (Rem. 50345440 - PRPI) - Compacta Comércio e Serviços Ltda.</t>
  </si>
  <si>
    <t>Compacta Comércio e Serviços Ltda - Aquisição de 23 notebooks. (Remanejamento 2024 50394964) DDC 217899 Doc. Compra 70600 NE 3648947/2024 - Proc. 23.1.443.43.8</t>
  </si>
  <si>
    <t>NE.04719546 - Ata Registro de Preço - aquisição de microcomputador - DDC 133679 - DC 41251 - (Rem. 50243087 - CTI - SC) - Compacta Comercio e Servicos Ltda.</t>
  </si>
  <si>
    <t>Compacta Comércio e Serviços LTDA - NE 4903339 Aquisição de 6 microcomputadores DC 100177 REM50498247/50497887</t>
  </si>
  <si>
    <t>Compacta Comércio e Serviços LTDA NE 4903860 Aquisição de 1 microcomputador DC 100088 REM 50497542</t>
  </si>
  <si>
    <t>Compacta Comércio e Serviços Ltda - Aquisição de Microcomputador - NE 1097340/2024 - DC 16346/2024 - 154.00000405/2024-98 - Obs. o restante do valor do empenho foi lançado para PUSP_FC - GO 18642</t>
  </si>
  <si>
    <t>Compacta Comércio e Serviços Ltda - Aquisição de Microcomputador - NE 1693023/2024 - DC 97109/2024</t>
  </si>
  <si>
    <t>Compacta Comércio e Serviços Ltda - Aquisição de microcomputadores NE 918218/2024</t>
  </si>
  <si>
    <t>Compacta Comércio e Serviços Ltda - Aquisição de Microcomputador - NE 2223934/2024 - DC 38358/2024</t>
  </si>
  <si>
    <t>Compacta Comércio e Serviços LTDA - NE 05022115 Aquisição de microcomputadores DC 83051 REM 50454029</t>
  </si>
  <si>
    <t>F.S. Comércio e Serviços Ltda - NE 5022034 Aqauisição de insumos de Informática DC 102099 REM 50454002/50454045</t>
  </si>
  <si>
    <t>FS Comércio e serviço Ltda - Aquisição de insumos de informática DC 104300 NE 5274904 e 5274890/2024</t>
  </si>
  <si>
    <t>Compacta Comércio e Serviços Ltda - Aquisição de Microcomputador - NE 1097340/2024 - DC 16346/2024 - 154.00000405/2024-98 - Obs. o restante do valor do empenho foi lançado para IAG - GO 18611</t>
  </si>
  <si>
    <t>Remanejamento N° 2024 50592162 - Devolução parcial do Remanejamento N° 2024 50590003 referente Complemento cobertura aquisição de material de informática - Sistema de Registro de Preços no 00055/2023 - IF. - Processo: 23.1.00442.43.1 - Compra: 202300194226. -</t>
  </si>
  <si>
    <t>Devolução do remanejamento 50566064/2024 e o remanejamento parcial 50590003/2024. Motivo: Conforme item 8 das Instruções Gerais de Restos a Pagar do DF da CODAGE, os equipamentos em questão tem data prevista para entregar para de março de 2025. Remanejamento N° 2024 50600645.</t>
  </si>
  <si>
    <t>Devolução do remanejamento 50593444 / 2024. Motivo: Conforme item 8 das Instruções Gerais de Restos a Pagar do DF da CODAGE, os equipamentos em questão tem data prevista para entregar para de março de 2025. Remanejamento N° 2024 50600823.</t>
  </si>
  <si>
    <t>F.S. Comércio e Serviços Ltda Aquisição de insumos de informática DC 119510 REM 50592586</t>
  </si>
  <si>
    <t>F.S. Comércio e Serviços Ltda Aquisição de insumos de informática DC 119510 REM 50488489</t>
  </si>
  <si>
    <t>Compacta Comércio e Serviços LTDA - Aquisição de microcomputadores DC 121220 REM: 50593444 - DF</t>
  </si>
  <si>
    <t>Compacta Comércio e Serviços Ltda - Compra de computadores para uso no laboratório HEPIC - DDC 64561 - Doc. Compra 22648 - Reserva - 1379280 - NE 1379329/2024 - Proc. 23.1.443.43.8 - Contrapartida GO 18026 e GC 4378</t>
  </si>
  <si>
    <t>Marco Bregant</t>
  </si>
  <si>
    <t>Aquisição de Protetor de linha de 5 tomadas, para uso imediato no laboratório Hepic do IFUSP.</t>
  </si>
  <si>
    <t>Ata do Pregão Eletrônico Registro de Preço - Aquisição de câmera de circuito fechado DC 65053 DC 22656 NE 1424308</t>
  </si>
  <si>
    <t>Marcel Keiji Kuriyama</t>
  </si>
  <si>
    <t>Compra de buchas redutoras de 3/4" para 1/2", para a manutenção da infraestrutura do laboratório HEPIC/IFUSP</t>
  </si>
  <si>
    <t>Compra de Álcool Isopropílico PA para limpeza de peças e equipamentos do Laboratório HEPIC/IFUSP</t>
  </si>
  <si>
    <t>Cabo extensor USB tipo C para painel / Manutenção da infraestrutura do laboratório HEPIC/IFUSP</t>
  </si>
  <si>
    <t>Maria Luisa Pestilla Tippi (reembolso)</t>
  </si>
  <si>
    <t>Pagamento da impressão de três banners de lona para o Simpósio "Dos Raios Cósmicos aos Aceleradores de Partículas: 100 anos de César Lattes, 90 anos da USP e 70 anos do CERN".</t>
  </si>
  <si>
    <t>Compra de 100 clipes organizadores de cabos elétricos para o laboratório HEPIC/IFUSP.</t>
  </si>
  <si>
    <t>Casa Americana Artigos para Laboratorio LTDA.</t>
  </si>
  <si>
    <t>Álcool Isopropilico PA e Acetona PA/limpeza de equipamentos, componentes e materiais do laboratório HEPIC/IFUSP</t>
  </si>
  <si>
    <t>Reembolso referente a aquisição de cabo display port. a ser utilizado no Lab. Hepic.</t>
  </si>
  <si>
    <t>CASA LIMPA PRODUTOS DE LIMPEZA LTDA</t>
  </si>
  <si>
    <t>Saco de Aspirador de Pó Electrolux/Manutenção da Infraestrutura do laboratório HEPIC/IFUSP</t>
  </si>
  <si>
    <t>Marco Aurelio Lisboa Leite</t>
  </si>
  <si>
    <t>Fita Adesiva Dupla Face, Estiletes e Lâminas, Filme stretch - para manutenção da infraestrutura do laboratório HEPIC/IFUSP</t>
  </si>
  <si>
    <t>Taxa Administrativa de 10% para Diretoria - Referente Recibo nº 112/2024 venda de 2.520 Sampa V5 Chips - GC 4494</t>
  </si>
  <si>
    <t>Valor para o professor Wilhelmus van Noije - referente a venda de 2.520 Sampa V5 Chips (Jefferson Lab - USA) Remanejamento N° 2024 50497704</t>
  </si>
  <si>
    <t>Lona Protetora, fita adesiva e serrote / Material para manutenção da infraestrutura do laboratório HEPIC/IFUSP.</t>
  </si>
  <si>
    <t>Dutos semiflexiveis, difusor de ar e fitas de aluminio/ Para manutenção da infra-estrutura do laboratório HEPIC/IFUSP</t>
  </si>
  <si>
    <t>Uniões e adaptadores pneumáticos/Manutenção da Infraestrutura do Laboratório HEPIC/IFUSP</t>
  </si>
  <si>
    <t>2 Joelhos (Curvas) 90 graus 150mm de plástico PVC, para manutenção da infraestrutura do laboratório HEPIC/IFUSP</t>
  </si>
  <si>
    <t>Primer RU Antiumidade, solução de proteção contra umidade. Rolos, extensores e luvas./Manutenção da Infraestrutura do Laboratório.</t>
  </si>
  <si>
    <t>Compra de material para manutenção do laboratório HEPIC (reembolso Marco Leite)</t>
  </si>
  <si>
    <t>Parafusos para manutenção da infraestrutura do laboratório HEPIC/IFUSP.</t>
  </si>
  <si>
    <t>Adaptadores e conexões pneumáticas para a manutenção da Infraestrutura do laboratório HEPIC/IFUSP</t>
  </si>
  <si>
    <t>3 (três) Plugues 110V, 10A para manutenção da infraestrutura do laboratório HEPIC/IFUSP</t>
  </si>
  <si>
    <t>Passagem aéreas para Reino Unido Fatura 21627</t>
  </si>
  <si>
    <t>Valentina Martelli</t>
  </si>
  <si>
    <t>Diárias p/ Reino Unido para participar em: -8-10/5 Visita ao grupo Superconductivity and Magnetism-Universidade de Warkick -11-15/5 Participação no evento UGPN-Aucani Surrey Univers. -16-17/5 Visita ao ISIS Neutron and Muon Source Detalhes nos anexoOBS: os recursos solicitados devem cobrir apenas uma parte das diárias, referentes à estadia em Surrey (11-16 Maio) para o evento financiado pela Aucani-UGPN.</t>
  </si>
  <si>
    <t>Mariana Saraiva Leão Lima</t>
  </si>
  <si>
    <t>Bolsista Pós Doc do programa de estímulo à supervisão de pós doutorando pro jovens pesquisadores - Processo: 22.1.745.43.3 - NE 380641/2024</t>
  </si>
  <si>
    <t>Bolsa Pós Doc</t>
  </si>
  <si>
    <t>Reforço do Empenho Inicial: 2024 00380641 - Contratação de pós doc</t>
  </si>
  <si>
    <t>Mariana Saraiva Leão Lima ( 14442607 )</t>
  </si>
  <si>
    <t>Reserva Técnica Mariana Saraiva Leão Lima</t>
  </si>
  <si>
    <t>Participação de congresso em Florianópolis na Universidade Federal de Santa Catarina - NE 1379868/2024 - Processo: 24.1.45.43.3 - G.O. Atualizada em 11/06/2024</t>
  </si>
  <si>
    <t>Passagem aérea para Pós Doc Mariana Lima para participação para o Brazilian Physics Society Autumn Meeting no período de 19 para 23/05/2024 - FT 20808</t>
  </si>
  <si>
    <t>Aquisição de materiais/produtos de uso imediato e emergencial que serão utilizados na montagem de experimentos no Lab. LKMEC, do depto. de Física Experimental do IF.</t>
  </si>
  <si>
    <t>Aquisição de materiais/produtos de uso imediato na manutenção/limpeza/anotações e na montagem de experimentos no Lab. LKMEC, do depto. de Física Experimental do IF.</t>
  </si>
  <si>
    <t>Reitoria - USP</t>
  </si>
  <si>
    <t>Rem. 50262464 - Para contração do projeto executivo do Digitalab-IFUSP no Prédio Novo Milênio - (projeto de arquitetura, estrutura, instalações elétrica, hidráulica e acústica)...</t>
  </si>
  <si>
    <t>Diária N° 202400015 - Tiago Fiorini da Silva - 3298353 - Destino: Maresias/SP-Brasil - Saida Prevista: 18/05/2024 - 8:00 Término Prevista: 24/05/2024 - 17:00 Diárias Nacionais: Completas: 6 - Simples: 1 - Finalidade da Diária: Participação da 101o edição do workshop da união internacional de sciência, tecnologia e aplicações de vácuo.</t>
  </si>
  <si>
    <t>Queller Informática &amp; Comércio Ltda.</t>
  </si>
  <si>
    <t>Aquisição, em caráter de urgência, de acessórios de informática (2 HDs, 2 teclados e 2 mouses) para conserto/manutenção em 2 PCs a serem utilizados por alunos de IC do Prof. Manfredo Tabacniks. PC - 043.009374 e PC - 043.009933</t>
  </si>
  <si>
    <t>Aquisição de serviço de buffet para o evento Masterclasses Hands on Particle Physics - ATLAS - NE 1087956/2024</t>
  </si>
  <si>
    <t>Aquisição de serviço de buffet para o evento Masterclasses Hands on Particle Physics - NE 1088308/2024</t>
  </si>
  <si>
    <t>Passagens aéreas - para vinda dos profs. Climerio P. S. Neto e Heráclio D. Tavares - de 30/06 a 04/07/2024 - Fatura 22223...</t>
  </si>
  <si>
    <t>ANULADO - FIM DO EXERCÍCIO 2024 - Reforma da Cobertura do Edifício Oscar Sala DC 106523 NR 6034605</t>
  </si>
  <si>
    <t>EDITAL AUCANI 1725/2023 Bolsistas Intercâmbio Internacional de Graduação - NE 367157/2024 - Processo: 23.1.302.43.5</t>
  </si>
  <si>
    <t>Edital AUCANI 1915/2024 - Prog. Bolsas de Intercâmbio Internacional para os Alunos de Graduação USP - Mérito Acadêmico 2024 (Portaria GR 6640/2015) - ref. cota interunidade IF-FM - NE 3336902 / 2024.</t>
  </si>
  <si>
    <t>Neilo Marcos Trindade</t>
  </si>
  <si>
    <t>Pagamento taxa de inscrição de Marcos Silva Costa, Filipe Santos Costa e Neilo Marcos Trindade, para participação no evento "Brazilian Physics Society Autumn Meeting", no período de 19 a 23 de maio de 2024 em Florianópolis - SC</t>
  </si>
  <si>
    <t>Passagens aéreas - para participar de missão no exterior visando parcerias acadêmico / científicas, estabelecimento, fortalecimento e prospecção de redes de colaboração e financiamentos externos - de 01 a 14/09/2024 - DDC 101947 - Fatura 21915...</t>
  </si>
  <si>
    <t>Transposição para o Grupo 515 - Novos Docentes para Cobrir despesa de Diárias Remanejamento N° 2024 50322289 - GO 18312 e GC</t>
  </si>
  <si>
    <t>Burkard Manufacturing CO Ltd</t>
  </si>
  <si>
    <t>Importação - aquisição de coletor automatizado de bioaerossóis - filme de poliéster - DCC 240211 - DC 88207. - NE 05029837/2024 - Processo: 154.00000451/2024-97</t>
  </si>
  <si>
    <t>NE.05694270 - Pagamento de taxa bancaria - INVOICE 0 - empresa Burkard Manufacturing Co Ltd - DDC 240211...</t>
  </si>
  <si>
    <t>Nathália Beretta Tomazio</t>
  </si>
  <si>
    <t>Participação na Conferência: 2024 Spring Meeting of the European Materials Research Society (E-MRS) Local: Strasbourg - France Datas: 27 a 31/Maio - 2024 .(Eu ficarei na conferência entre os dias 30 e 31/Maio - 2024)</t>
  </si>
  <si>
    <t>Pagamento de diária Nathália Beretta Tomazio p/ participação com apresentação de trabalho na conferência 2024 Spring Meeting of the European Materials Research Society (e-MRS), que será realizada em Estrasburgo - França - dia 30/05/2024...</t>
  </si>
  <si>
    <t>Pgto Diária N° 202400070 - Nathália Beretta Tomazio - 6783947 - Destino: São Carlos/SP-Brasil Convênio: 0 - Saida Prevista: 28/08/2024 - 07:30 Término Prevista: 30/08/2024 - 21:00 Diárias Nacionais: Completas: 2 - Simples: 1 - Finalidade da Diária: Participação na conferência I LAMIC - Latin American Microfluidics Conference a ser realizada no ICMC/USP - São Carlos entre os dias 28 a 30 de Agosto/2024.</t>
  </si>
  <si>
    <t>Renato de Andrade Carvalho</t>
  </si>
  <si>
    <t>Aquisição de Televisão smart TV de 43' Dc 114984 DC 8033 NE 02815246/2024</t>
  </si>
  <si>
    <t>Pgto Diária N° 202400096 - Nathália Beretta Tomazio - 6783947 Unidade - Destino: Brasília/DF-Brasil Convênio: 0 - Saída Prevista: 27/11/2024 - 11:20 Término Prevista: 29/11/2024 - 17:25 Diárias Nacionais: Completas: 2 - Simples: 0 - Finalidade da Diária: Participação com apresentação convidada de trabalho na 7th International Conference on Nanoscience, Nanotechnology and Nanobiotechnology (3NANO2024), que será realizada na Universidade de Brasília, entre os dias 26 a 29 de Nov de 2024.</t>
  </si>
  <si>
    <t>Pgto Diária N° 202400094 - Antonio Martins Figueiredo Neto - 73854 Unidade - 43 - Instituto de Física - Destino: Brasília/DF-Brasil Convênio: 0 Saída Prevista: 25/11/2024 - 17:00 Término Prevista: 29/11/2024 - 16:45 Diárias Nacionais: Completas: 4 - Simples: 0 - Finalidade da Diária: Participar, como convidado, da 7th International Conference on Nanoscience, Nanotechnology and Nanobiotechnology (3NANO2024)</t>
  </si>
  <si>
    <t>Diária N° 202400001 - Nathália Beretta Tomazio - Destino: São Carlos/SP-Brasil Convênio: 0 - Saida Prevista: 07/03/2024 - 20:00 Término Prevista: 08/03/2024 - 18:00 Diárias Nacionais: Completas: 1 - Simples: 0 - Finalidade da Diária: Participação com apresentação de trabalho no evento Ciência por Elas 2024, promovido pelo USP-SC SPIE Student Chapter no Instituto de Física de São Carlos no dia 08/03/24</t>
  </si>
  <si>
    <t>Pgto Diária N° 202400052 - Nathália Beretta Tomazio - Destino: São Carlos/SP-Brasil Convênio: 0 Saida Prevista: 16/05/2024 - 06:00 Término Prevista: 17/05/2024 - 18:00 Diárias Nacionais: Completas: 1 - Simples: 1 - Finalidade da Diária: Participação com apresentação de seminário no Evento ‘Simpósio Regional de Fotônica’ promovido pelo grupo USP-IFSC Optica Student Chapter em São Carlos – SP em comemoração ao Dia Internacional da Luz.</t>
  </si>
  <si>
    <t>Thermontime Serviços Ltda</t>
  </si>
  <si>
    <t>Conserto de Aparelho de Ar Condicionado emergencial no La. de BioMembranas nº Patrimônio 043.011.373</t>
  </si>
  <si>
    <t>Evandro Luiz Duarte</t>
  </si>
  <si>
    <t>Reembolso pela aquisição de produtos de laboratório, para uso no Laboratório de Biomembranas do Depto. de Física Geral do IF.</t>
  </si>
  <si>
    <t>Para cobrir despesa de Diárias Contrapartida GO 18312 e GC 4455</t>
  </si>
  <si>
    <t>Reembolso das NFs anexas, referente compra de material de consumo, a serem utilizados no Lab. Dosimetria.</t>
  </si>
  <si>
    <t>Devolução do saldo remanescente referente Projeto de fomento 2561 - Fisica para todos - Remanejamento N° 2024 50066444.</t>
  </si>
  <si>
    <t>Ref. ao remanejamento 202450322289 realizado com valor a maior indevidamente que ora estamos regularizando - REMANEJAMENTO 50323480 / 2024 - GC 4456</t>
  </si>
  <si>
    <t>Pgto Diária N° 202400017 - Neilo Marcos Trindade - 5959346 - Destino: Greenville/SC-Estados Unidos da América Convênio: 0 Saida Prevista: 02/09/2024 - 00:01 Término Prevista: 09/09/2024 - 23:59 Diárias Internacionais: 8 - Finalidade da Diária: O docente Prof. Dr. Neilo Marcos Trindade pretende participar de missão no exterior visando parcerias acadêmico/científicas, estabelecimento, fortalecimento e prospecção de redes de colaboração e financiamentos externos. Período de 01 a 14/09, porém, solicitando 8 diárias.</t>
  </si>
  <si>
    <t>Danilo Cius</t>
  </si>
  <si>
    <t>Bolsa pós doc edital PRPI - Processo: 23.1.358.43.0 - NE 457130 / 2024</t>
  </si>
  <si>
    <t>Passagem aérea para Profa. Dr. Valdir Brunetti - São Paulo/Rio de Janeiro para participação em congresso. FT 20887</t>
  </si>
  <si>
    <t>Pgto Diária N° 202400011 - Valdir Brunetti Scarduelli - 5197329 - Destino: Niterói/RJ-Brasil Saida Prevista: 22/04/2024 - 14:00 Término Prevista: 28/04/2024 - 12:00 Diárias Nacionais: Completas: 6 - Simples: 0. Finalidade da Diária: Apresentação oral de trabalho no IV Simpósio INCT-FNA -</t>
  </si>
  <si>
    <t>Passagens aéreas - participação em congresso - Belo Horizonte - MG - de 23 a 28/09/2024 - DDC 241790 - Fatura 24186...</t>
  </si>
  <si>
    <t>Pgto Diária N° 202400075 - Valdir Brunetti Scarduelli - 5197329 Unidade - 43 - Instituto de Física - Destino: Belo Horizonte/MG-Brasil Convênio: 0 - Saida Prevista: 23/09/2024 - 12:00 Término Prevista: 28/09/2024 - 14:00 Diárias Nacionais: Completas: 5 - Simples: 0 - Finalidade da Diária: Participação no IV Encontro de Primavera da SBF - EPSBF 2024</t>
  </si>
  <si>
    <t>Reforma de CALÇADAS DE ACESSO - EDIFÍCIO BASÍLIO JAFET e PRÉDIO DE SERVIÇOS - REMANEJAMENTO 50182207 / 2024</t>
  </si>
  <si>
    <t>Rem. 50263762 - Ref. a parte do valor para contração do projeto executivo do Digitalab-IFUSP no Prédio Novo Milênio - remanej. receita 50262464 - solicitado pelo prof. Luiz Carlos Moreira Gomes-POLI - fale conosco 257463</t>
  </si>
  <si>
    <t>Complemento de valor referente ao Remanejamento 50182207 / 2024, referente a Reforma de CALÇADAS DE ACESSO - EDIFÍCIO BASÍLIO JAFET e PRÉDIO DE SERVIÇOS (Fale Conosco 256183) - REMANEJAMENTO 50195546 / 2024</t>
  </si>
  <si>
    <t>João Ernani Antunes Costa Junior</t>
  </si>
  <si>
    <t>Pagamento de taxa de inscrição de Luciana Varanda Rizzo (FAP) e Arthur Libanio de Araujo Yordaky (FAP) para o evento científico "Pollution Conference" a ser realizado de 05 a 07 de junho de 2024, na Universidade de São Paulo (CDI).</t>
  </si>
  <si>
    <t>Remanejamento N° 2024 50164268 - Solicitação 92055 - Solicitante Marcia de Almeida Rizzutto - Seção Física Nuclear - Equipamento GJB9NK3 - Software Office Standard - 2021 LTSC (64 bits) - Pagamento com verba de projeto.</t>
  </si>
  <si>
    <t>Imperpluv Impermeabilizações, Pintura e Reformas</t>
  </si>
  <si>
    <t>Reforma da cobertura FEP - DC 52164 - Processo: 154.00002672/2024-08 - NE 4892981/2024 - Obs. Foi anulado R$ 240.000,00 GC 4542 o empenho devido ao Fechamento do Exercício de 2024. Será empenhado na abertura do Exercício de 2025.</t>
  </si>
  <si>
    <t>Verônica Espinosa Pintos Lopes</t>
  </si>
  <si>
    <t>Aquisição de acessórios para implementação e uso imediato de ginástica laboral, conforme Programa aprovado pela PRIP junto ao IFUSP.</t>
  </si>
  <si>
    <t>Monitor Bolsista</t>
  </si>
  <si>
    <t>Ginástica laboral - NE 03819784/2024 - Processo: 24.1.00006.43.8</t>
  </si>
  <si>
    <t>Para atendimento do Programa de Ginástica Laboral/PRIP, uso imediato.</t>
  </si>
  <si>
    <t>Reembolso pela aquisição de equipamentos para a prática de ginástica laboral, em atendimento ao Projeto de bem-estar e pertencimento.</t>
  </si>
  <si>
    <t>NE.03000068 / 03000076 - Ata Registro de Preço - compra de fone com microfone e webcam - DCC 137151 - DC 43424...</t>
  </si>
  <si>
    <t>Aquisição de 01 micro-computador - Ata Registro de Preços nº 53/2023 - DDC 135760 - DC 43408 - Reserva 3000556 - NE 3000564 - Proc. SEI 154.00000405 - 2024-98</t>
  </si>
  <si>
    <t>Pgto iária N° 202400076 - Eduardo Tremea Casali - 15238441 Unidade - 43 - Instituto de Física Destino: New York/-Estados Unidos da América Convênio: 0 Saida Prevista: 05/04/2024 - 00:01 Término Prevista: 14/04/2024 - 23:59 Diárias Internacionais: 10 Finalidade da Diária Participação nas conferências Simons Satellite Meeting on Celestial Holography e 2024 Simons Collaboration on Celestial Holography Annual Meeting</t>
  </si>
  <si>
    <t>PgtoDiária N° 202400021 - Germano Maioli Penello - 10475920 Unidade - 43 - Instituto de Física - Destino: Florianópolis/SC-Brasil Convênio: 0 Saida Prevista: 19/05/2024 - 10:30 Término Prevista: 24/05/2024 - 19:00 Diárias Nacionais: Completas: 5 - Simples: 1 - Finalidade da Diária: Participar e apresentar trabalho no Autumn Meeting 2024 Brazilian Physical Society, em Florianópolis.</t>
  </si>
  <si>
    <t>Aquisição de 01 micro-computador - Ata Registro de Preços nº 53/2023 - DDC 114720 - DC 56712 - Reserva 3000343 - NE 3000408 - Proc. SEI 154.00000405 - 2024-98</t>
  </si>
  <si>
    <t>Germano Maioli Penello</t>
  </si>
  <si>
    <t>Pagamento de taxa de inscrição para participar e apresentar trabalho científico no " SBMicro 2024 - 38th Symposium on Microeletronics and Technology and Device!, em João Pessoa - Paraíba/Brasil, durante o perído de 02 a 06/09/2024</t>
  </si>
  <si>
    <t>Passagens aéreas - participação e apresentação de trabalho cientifico no "SBMicro 2024 - 38th Symposium on Microeletronics Technology and Devices" - João Pessoa - PB - de 02a 06/09/2024 - DDC 214008 - Fatura 24186...</t>
  </si>
  <si>
    <t>Pgto Diária N° 202400072 - Germano Maioli Penello - 10475920 Unidade - 43 - Instituto de Física - Destino: João Pessoa/PB-Brasil Convênio: 0 - Saida Prevista: 01/09/2024 - 12:00 Término Prevista: 07/09/2024 - 23:00 Diárias Nacionais: Completas: 6 - Simples: 1 - Finalidade da Diária: Participação no 38th Symposium on Microelectronics Technology and Devices - SBMicro para apresentar trabalho de pesquisa e estabelecer/fortalecer colaborações científicas.</t>
  </si>
  <si>
    <t>Solicitação 93083 Solicitante: Rosangela Itri - Física Aplicada - Equipamento 200.023602 Software Office Standard - 2021 LTSC (64 bits) - Pagamento com verba de projeto - Remanejamento N° 202450203581</t>
  </si>
  <si>
    <t>Referente ao Ofício PRIP/236/29072024 referente a aquisição de 960 Tickets para refeição dos participantes do evento São Paulo School of Advanced Science on Quantum Materials. (Fale Conosco 260141) - REMANEJAMENTO 50427404 / 2024</t>
  </si>
  <si>
    <t>Pagamento a Auxílio prof. visitante ref. a participações como palestrantes e membros no "Comitê Organizador da São Paulo School of Advanced Science On Quantum Materials" de 15 a 27 de julho de 2024 Prof. Silke Buehler, Prof. Adrian Esteban, Profa. Raquel de Almeida, Prof. Adirenn Ruzsinszky, Profa. Vívian Vanessa, Prof. Juan Felipe, Prof. Roger G. Melko, Prof. Paul C. Canfield, Prof. Maurice de Koning, Prof. Eduardo Granado, Prof. Eduardo Higino, Prof. Eduardo Miranda NE: 3333350/ 3286530/ 3287685/ 3286492/ 3286557/ 3286476/ 3286441/ 3333237/ 3286603/ 3333261/ 3333318/ 3332958</t>
  </si>
  <si>
    <t>Daniel Reinaldo Cornejo</t>
  </si>
  <si>
    <t>Diárias para participar, a convite da Senhora Pró-Reitora de Cultura e Extensão Universitária da USP, Profa. Dra. Marli Quadros Leite, do Fórum das 3, encontro que contou com representantes das três Universidades Estaduais Paulistas, realizado como pré-evento do Congresso de Extensão Universitária da UNESP. O Fórum organizado pela UNESP foi realizado em 07 de maio de 2024, no Seminário Santo Antonio, localizado na Estrada de Piratininga, km 4, Agudos, São Paulo. Obs.: remanejamento financeiro da PRCEU-USP para o IF-USP número 202450314448.</t>
  </si>
  <si>
    <t>NE.0369254 - Ata Registro de Preço - aquisição de acesso de ponto remoto - DDC 217384 - DC 72173 - (Rem. 50323226) - Ziva Tecnologia e Soluções Ltda</t>
  </si>
  <si>
    <t>Seal Telecom Comércio e Serviços de Telecomunicões</t>
  </si>
  <si>
    <t>NE.03685559, 3686393 e 3686407 - Ata Registro de Preço - aquisições de microcomputadores - DDC 217414 - DC 72122- (Rem. 50323226) - Seal Telecom Comércio e Serviços de Telecomunicações LTDA</t>
  </si>
  <si>
    <t>Referente aquisição de Notebooks para os cursos de graduação GO 17825, conforme nota de empenho 443007/2024 (GO 17825) e 130661/2024 (GO 17757). Devolução do recurso para o Grupo Orçamentário equipamentos de informática - GC 4533</t>
  </si>
  <si>
    <t>REMANEJAMENTO 50614620 / 2024 - Ressarcimento de grupo orçamentário, em razão de despesas com aquisição de notebooks terem sido efetuados com recursos da Unidade, enquanto deveria onerar o grupo de Prog Apoio Aprimoramento do Ensino de Graduação (fale conosco 264633) - Diretoria - RORÇ EQUIP DIVERSOS E INFORMÁTICA - GC 4541</t>
  </si>
  <si>
    <t>Pós Doc Marcelo Meireles dos Santos referente ao programa de Formação em Gestão Acadêmica de projetos de pesquisa - Portaria GR nº 8346/2024 - Inicio 01/09/2024 a 31/08/2025 - NE 4395104/2024 referente ao Exercício de 2024 (setembro a dezembro 2024)</t>
  </si>
  <si>
    <t>CEIAAM / STAC / CEAS</t>
  </si>
  <si>
    <t>NE.03692997 - Ata Registro de Preço - aquisições de microcomputadores e mini-pcs - DDC 220873 - DC 70634 - (Rem. 50440309 / 50338908 / 50339947) - Compacta Comercio e Serviços Ltda.</t>
  </si>
  <si>
    <t>Referente NE.03692997 - Ata Registro de Preço - aquisições de microcomputadores - DDC 220873 - DC 70634 - (Rem. 50338169) - Compacta Comercio e Serviços Ltda - Contrapartida GO 18393 e GC 4477</t>
  </si>
  <si>
    <t>Gleison Araújo dos Santos</t>
  </si>
  <si>
    <t>NR 4798063/2024 Contratação de serviço de bufffet DDC 296748 DC 98075</t>
  </si>
  <si>
    <t>Bolsa</t>
  </si>
  <si>
    <t>ANULADO - FECHAMENTO DO EXERCÍCIO 2024 - Bolsa de intercâmbio internacional NE 5920202 / 2024</t>
  </si>
  <si>
    <t>Reembolso no valor de R$ 792,70 em nome da funcionária Sueli Maria de Lima, RG 25.044.972-9, N° USP 3589246, referente a compra de materiais como Papel Celofane, Papel Cartão, Papel EVA, canetões para quadro branco, para serem utilizados pelos monitores no Show de Física USP</t>
  </si>
  <si>
    <t>Compra para manutenção de equipamentos e experimentos</t>
  </si>
  <si>
    <t>Compra para manutenção de experimentos de Física</t>
  </si>
  <si>
    <t xml:space="preserve">CONVÊNIO </t>
  </si>
  <si>
    <t xml:space="preserve">RD </t>
  </si>
  <si>
    <t xml:space="preserve">RI </t>
  </si>
  <si>
    <t xml:space="preserve">RINF </t>
  </si>
  <si>
    <t xml:space="preserve">RORÇ </t>
  </si>
  <si>
    <t xml:space="preserve">SEG </t>
  </si>
  <si>
    <t xml:space="preserve">Diretoria </t>
  </si>
  <si>
    <t xml:space="preserve">TAXA </t>
  </si>
  <si>
    <t xml:space="preserve">RD Básico </t>
  </si>
  <si>
    <t>Jean-phillipe Martinez</t>
  </si>
  <si>
    <t>Participação do envento "90 Anos de Física na USP Reinventando o Passado e Pensando no Futuro" NE 5089414</t>
  </si>
  <si>
    <t>Adalberto Fazzio</t>
  </si>
  <si>
    <t>Participação do envento "90 Anos de Física na USP Reinventando o Passado e Pensando no Futuro" NE 5262280</t>
  </si>
  <si>
    <t>Emerson Ferreira Gomes</t>
  </si>
  <si>
    <t>Participação do envento "90 Anos de Física na USP Reinventando o Passado e Pensando no Futuro" NE 5088485</t>
  </si>
  <si>
    <t>Rodrigo Barbosa Capaz</t>
  </si>
  <si>
    <t>Participação do envento "90 Anos de Física na USP Reinventando o Passado e Pensando no Futuro" NE 5068026</t>
  </si>
  <si>
    <t>Olival Freire Junior</t>
  </si>
  <si>
    <t>Participação do envento "90 Anos de Física na USP Reinventando o Passado e Pensando no Futuro" NE 5067933</t>
  </si>
  <si>
    <t>Ivanise Maria Rizzatti</t>
  </si>
  <si>
    <t>Participação do envento "90 Anos de Física na USP Reinventando o Passado e Pensando no Futuro" NE 5067976</t>
  </si>
  <si>
    <t>Ricardo Magnus Osorio Galvão</t>
  </si>
  <si>
    <t>Participação do envento "90 Anos de Física na USP Reinventando o Passado e Pensando no Futuro" NE 5094060</t>
  </si>
  <si>
    <t>Diretoria - Curso de Verão 2025</t>
  </si>
  <si>
    <t>Compra de material para infraestrutura elétrica para a rede de dados da Biblioteca R$1.484,97***Kit fechadura eletroimã para Bloco de Serviços R$ 289,00***Filtro de água para bebedouro pedestal R$ 189,20***Parafusos e SX6 SX8 e parafuso 10 sextavado R$175,00</t>
  </si>
  <si>
    <t>Sousa e Figueiredo Construções</t>
  </si>
  <si>
    <t>Devido a reforma da Biblioteca do IFUSP, para conclusão dos trabalhos do sistema de ar condicionado e forro, foi necessário remover as antigas divisórias, e reinstalar novas paredes de drywall. Despesa não prevista e emergencial, pois com a retirado dos dutos antigos, existia risco de queda das paredes antigas, e sem as novas paredes, não seria possível terminar os serviços de forro e do novo sistema de ar condicionado.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</si>
</sst>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 #,##0.00;[Red]\-&quot;R$&quot;\ #,##0.00"/>
    <numFmt numFmtId="43" formatCode="_-* #,##0.00_-;\-* #,##0.00_-;_-* &quot;-&quot;??_-;_-@_-"/>
    <numFmt numFmtId="164" formatCode="mmm"/>
    <numFmt numFmtId="165" formatCode="&quot;R$&quot;\ #,##0.00"/>
    <numFmt numFmtId="166" formatCode="dd/mm/yy;@"/>
  </numFmts>
  <fonts count="7" x14ac:knownFonts="1">
    <font>
      <sz val="11"/>
      <color theme="1"/>
      <name val="Arial"/>
      <family val="2"/>
      <scheme val="minor"/>
    </font>
    <font>
      <sz val="18"/>
      <color theme="1"/>
      <name val="Arial"/>
      <family val="2"/>
      <scheme val="minor"/>
    </font>
    <font>
      <b/>
      <sz val="18"/>
      <color rgb="FFC00000"/>
      <name val="Arial"/>
      <family val="2"/>
      <scheme val="minor"/>
    </font>
    <font>
      <b/>
      <sz val="11"/>
      <color theme="1"/>
      <name val="Arial"/>
      <family val="2"/>
      <scheme val="minor"/>
    </font>
    <font>
      <b/>
      <sz val="16"/>
      <color rgb="FFC00000"/>
      <name val="Arial"/>
      <family val="2"/>
      <scheme val="minor"/>
    </font>
    <font>
      <b/>
      <sz val="11"/>
      <color rgb="FFC00000"/>
      <name val="Arial"/>
      <family val="2"/>
      <scheme val="minor"/>
    </font>
    <font>
      <sz val="10"/>
      <color theme="1"/>
      <name val="Arial"/>
      <family val="2"/>
      <scheme val="minor"/>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47">
    <xf numFmtId="0" fontId="0" fillId="0" borderId="0" xfId="0"/>
    <xf numFmtId="43" fontId="0" fillId="0" borderId="0" xfId="0" applyNumberFormat="1"/>
    <xf numFmtId="4" fontId="0" fillId="0" borderId="0" xfId="0" applyNumberFormat="1"/>
    <xf numFmtId="8" fontId="0" fillId="0" borderId="0" xfId="0" applyNumberFormat="1"/>
    <xf numFmtId="0" fontId="2" fillId="0" borderId="0" xfId="0" applyFont="1" applyAlignment="1">
      <alignment horizontal="centerContinuous" vertical="center"/>
    </xf>
    <xf numFmtId="0" fontId="0" fillId="0" borderId="0" xfId="0"/>
    <xf numFmtId="0" fontId="0" fillId="0" borderId="0" xfId="0" pivotButton="1"/>
    <xf numFmtId="164" fontId="0" fillId="0" borderId="0" xfId="0" applyNumberFormat="1" applyAlignment="1">
      <alignment horizontal="left"/>
    </xf>
    <xf numFmtId="0" fontId="0" fillId="0" borderId="0" xfId="0" pivotButton="1" applyAlignment="1">
      <alignment horizontal="center"/>
    </xf>
    <xf numFmtId="4" fontId="0" fillId="0" borderId="0" xfId="0" applyNumberFormat="1"/>
    <xf numFmtId="0" fontId="0" fillId="2" borderId="0" xfId="0" applyFill="1"/>
    <xf numFmtId="0" fontId="0" fillId="0" borderId="0" xfId="0" applyAlignment="1">
      <alignment horizontal="left"/>
    </xf>
    <xf numFmtId="165" fontId="0" fillId="0" borderId="0" xfId="0" applyNumberFormat="1"/>
    <xf numFmtId="0" fontId="3" fillId="0" borderId="0" xfId="0" applyFont="1" applyFill="1"/>
    <xf numFmtId="0" fontId="0" fillId="0" borderId="0" xfId="0" applyAlignment="1">
      <alignment horizontal="center"/>
    </xf>
    <xf numFmtId="0" fontId="2" fillId="0" borderId="0" xfId="0" applyFont="1" applyAlignment="1">
      <alignment horizontal="left" vertical="center"/>
    </xf>
    <xf numFmtId="0" fontId="3" fillId="0" borderId="0" xfId="0" applyFont="1" applyFill="1" applyAlignment="1">
      <alignment horizontal="center"/>
    </xf>
    <xf numFmtId="8" fontId="0" fillId="0" borderId="0" xfId="0" applyNumberFormat="1" applyFill="1"/>
    <xf numFmtId="0" fontId="0" fillId="0" borderId="0" xfId="0" applyFill="1"/>
    <xf numFmtId="0" fontId="0" fillId="0" borderId="0" xfId="0" applyFill="1" applyBorder="1"/>
    <xf numFmtId="0" fontId="4" fillId="0" borderId="0" xfId="0" applyFont="1"/>
    <xf numFmtId="0" fontId="3" fillId="0" borderId="0" xfId="0" applyFont="1" applyAlignment="1">
      <alignment horizontal="left"/>
    </xf>
    <xf numFmtId="0" fontId="5" fillId="0" borderId="0" xfId="0" applyFont="1"/>
    <xf numFmtId="165" fontId="0" fillId="0" borderId="0" xfId="0" applyNumberFormat="1" applyAlignment="1">
      <alignment horizontal="center"/>
    </xf>
    <xf numFmtId="0" fontId="0" fillId="0" borderId="0" xfId="0" applyAlignment="1">
      <alignment vertical="center"/>
    </xf>
    <xf numFmtId="16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4" fontId="0" fillId="0" borderId="0" xfId="0" applyNumberFormat="1" applyAlignment="1">
      <alignment vertical="center"/>
    </xf>
    <xf numFmtId="8" fontId="0" fillId="4" borderId="0" xfId="0" applyNumberFormat="1" applyFill="1"/>
    <xf numFmtId="0" fontId="0" fillId="4" borderId="0" xfId="0" applyFill="1" applyAlignment="1">
      <alignment horizontal="left"/>
    </xf>
    <xf numFmtId="0" fontId="6" fillId="0" borderId="0" xfId="0" applyFont="1" applyAlignment="1">
      <alignment vertical="center"/>
    </xf>
    <xf numFmtId="166"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Alignment="1">
      <alignment vertical="center"/>
    </xf>
    <xf numFmtId="0" fontId="1" fillId="3" borderId="0" xfId="0" applyFont="1" applyFill="1" applyAlignment="1">
      <alignment horizontal="center" vertical="center"/>
    </xf>
    <xf numFmtId="4" fontId="0" fillId="5" borderId="1" xfId="0" applyNumberFormat="1" applyFont="1" applyFill="1" applyBorder="1" applyAlignment="1">
      <alignment vertical="center"/>
    </xf>
    <xf numFmtId="4" fontId="0" fillId="0" borderId="1" xfId="0" applyNumberFormat="1" applyFont="1" applyBorder="1" applyAlignment="1">
      <alignment vertical="center"/>
    </xf>
    <xf numFmtId="0" fontId="0" fillId="0" borderId="0" xfId="0" applyFill="1" applyAlignment="1">
      <alignment vertical="center"/>
    </xf>
    <xf numFmtId="166"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xf>
  </cellXfs>
  <cellStyles count="1">
    <cellStyle name="Normal" xfId="0" builtinId="0"/>
  </cellStyles>
  <dxfs count="82">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66" formatCode="dd/mm/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5" formatCode="&quot;R$&quot;\ #,##0.0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alignment horizontal="center"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165" formatCode="&quot;R$&quot;\ #,##0.00"/>
    </dxf>
    <dxf>
      <numFmt numFmtId="35" formatCode="_-* #,##0.00_-;\-* #,##0.00_-;_-* &quot;-&quot;??_-;_-@_-"/>
    </dxf>
    <dxf>
      <numFmt numFmtId="35" formatCode="_-* #,##0.00_-;\-* #,##0.00_-;_-* &quot;-&quot;??_-;_-@_-"/>
    </dxf>
    <dxf>
      <numFmt numFmtId="35" formatCode="_-* #,##0.00_-;\-* #,##0.00_-;_-* &quot;-&quot;??_-;_-@_-"/>
    </dxf>
    <dxf>
      <fill>
        <patternFill>
          <bgColor rgb="FFFFC000"/>
        </patternFill>
      </fill>
    </dxf>
    <dxf>
      <fill>
        <patternFill patternType="solid">
          <bgColor rgb="FFFF0000"/>
        </patternFill>
      </fill>
    </dxf>
    <dxf>
      <alignment horizontal="center" readingOrder="0"/>
    </dxf>
    <dxf>
      <numFmt numFmtId="35" formatCode="_-* #,##0.00_-;\-* #,##0.00_-;_-* &quot;-&quot;??_-;_-@_-"/>
    </dxf>
  </dxfs>
  <tableStyles count="0" defaultTableStyle="TableStyleMedium2" defaultPivotStyle="PivotStyleLight16"/>
  <colors>
    <mruColors>
      <color rgb="FFD4FC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eonardo Dias de Souza" refreshedDate="45667.474215162038" createdVersion="5" refreshedVersion="6" minRefreshableVersion="3" recordCount="1082">
  <cacheSource type="worksheet">
    <worksheetSource ref="A1:M1091" sheet="Dados"/>
  </cacheSource>
  <cacheFields count="15">
    <cacheField name="Recurso" numFmtId="0">
      <sharedItems containsBlank="1" count="239">
        <s v="Diretoria - RI Básico"/>
        <s v="RI - Alain André Quivy"/>
        <s v="Diretoria - Apoio Viagens Didáticas"/>
        <s v="RD - Julio A. Larrea Jiménez"/>
        <s v="RI - Antonio Martins F. Neto"/>
        <s v="RD - Cristina Leite"/>
        <s v="RD - Elisabeth Mateus Yoshimura"/>
        <s v="RI - Elisabeth Mateus Yoshimura"/>
        <s v="RD - Ewout Ter Haar"/>
        <s v="RI - Fuad Daher Saad"/>
        <s v="RI - Gil da Costa Marques"/>
        <s v="RD - Chubaci PIPAE"/>
        <s v="RD - Luis Gregório Godoy V. Dias Silva"/>
        <s v="RD - Luis Raul W. Abramo"/>
        <s v="RI - Manfredo H. Tabacniks"/>
        <s v="RD - Marcelo Martinelli"/>
        <s v="RD - Marcio Teixeira Nascimento Varella"/>
        <s v="RI - Chubaci"/>
        <s v="RD - Nemitala Added"/>
        <s v="RD - Nilberto Heder Medina"/>
        <s v="RD - Vera Henriques Prog Aprender na Comunidade"/>
        <s v="RI - Otaviano A. M. Helene"/>
        <s v="RD - Paulo Artaxo - Pós Doc"/>
        <s v="RD - Silvio R.A. Salinas"/>
        <s v="RD - Vera Henriques Encontro USP Escola"/>
        <s v="RD - Walter Alberto Siqueira Pedra"/>
        <s v="Diretoria - RORÇ BÁSICO"/>
        <s v="Diretoria - RORÇ EQUIP DIVERSOS E INFORMÁTICA"/>
        <s v="Diretoria - Segurança"/>
        <s v="Diretoria - Treinamento Servidores"/>
        <s v="CONVÊNIO - Grupo 179 - Jose Fernando Diniz Chubaci"/>
        <s v="RI - Marcia Carvalho de A. Fantini"/>
        <s v="TAXA - Prefeitura SP"/>
        <s v="RI - Cecilia Salvadori"/>
        <s v="Diretoria - Manutenção Predial"/>
        <s v="RD - Cristiano Luis Pinto Oliveira"/>
        <s v="RD - Edivaldo Moura Santos"/>
        <s v="Diretoria - Biblioteca"/>
        <s v="RI - Frederique Marie Brigitte Sylvie Grassi"/>
        <s v="RI - Criogenia FMT"/>
        <s v="RD - Caetano Rodrigues Miranda"/>
        <s v="Diretoria - Transporte"/>
        <s v="RI - Fluídos complexos FEP"/>
        <s v="Diretoria - Terceirizados Segurança e Limpeza"/>
        <s v="RD - Danilo Mustafa"/>
        <s v="RD - Marco Aurelio Brizzotti Andrade"/>
        <s v="RI - Santander - Fernando S. Navarra"/>
        <s v="RD - CCEx"/>
        <s v="RD - Fernando Assis Garcia"/>
        <s v="RI - DEPTO. FEP"/>
        <s v="RI - Helena Maria Petrilli"/>
        <s v="Diretoria - RI Manutenção Predial"/>
        <s v="Diretoria - RI EQUIP DIVERSOS E INFORMÁTICA"/>
        <s v="RI - Fernando Assis Garcia"/>
        <s v="RI - Gabriel Teixeira Landi"/>
        <s v="RI - Kelly C C Pires Grupo 515"/>
        <s v="RORÇ - OUTRAS UNIDADES"/>
        <s v="SEG - OUTRAS UNIDADES"/>
        <s v="RINF - OUTRAS UNIDADES Equip Divers Inform"/>
        <s v="RI - Edivaldo Moura Santos Grupo 515"/>
        <s v="RI - Marcelo Gameiro Munhoz"/>
        <s v="RI - Santander - Valentina Martelli"/>
        <s v="RD - Barbara Amaral"/>
        <s v="RD - Valentina Martelli"/>
        <s v="RI - Caetano R. Miranda"/>
        <s v="RI - Henrique Melo Jorge Barbosa"/>
        <s v="RD - Comissão de Graduação"/>
        <s v="RI - Tiago Fiorini"/>
        <s v="RD Básico - CCEx"/>
        <s v="RD Básico - Marcelo Gameiro Munhoz"/>
        <s v="RD - Chubaci Laboratório Didático"/>
        <s v="Diretoria - Execução de obras urgentes no IF"/>
        <s v="Diretoria - Bolsa Intercâmbio Internacional"/>
        <s v="RD - Criogênia"/>
        <s v="Diretoria - Obras de Recuperação e Riscos"/>
        <s v="RD Básico - Neilo Marcos Trindade"/>
        <s v="RD - Luciana Varanda Rizzo GRUPO 515"/>
        <s v="RD - Nathalia B. Tomazio Grupo 057"/>
        <s v="RD Básico - Nathalia Beretta Tomazio"/>
        <s v="RI - Lab BioMembranas DFGE"/>
        <s v="Diretoria - Projetos Especiais - Graduação"/>
        <s v="RI - Neilo Trindade"/>
        <s v="RD - José Luís de Souza Lopes"/>
        <s v="RD - CPG"/>
        <s v="RD - Neilo Trindade - Novos Docentes"/>
        <s v="RD - Barbara Amaral - PÓS DOC"/>
        <s v="RI - EDUSP - Cristina Leite"/>
        <s v="RD - Valdir Brunetti Scarduelli"/>
        <s v="Diretoria - REFORMAS"/>
        <s v="RD - Luciana Varanda Rizzo GRUPO 057"/>
        <s v="RI - Marcia de Almeida Rizzutto"/>
        <s v="Diretoria - Reforma da cobertura FEP"/>
        <s v="Diretoria - Bem Estar e Pertenciamento"/>
        <s v="RD - Pedro Vinicius Guillaumon"/>
        <s v="RD - Eduardo Tremea Casali"/>
        <s v="RD - Germano Maioli Penello"/>
        <s v="RI - Rosangela Itri"/>
        <s v="RD - Luana Sucupira Pedroza"/>
        <s v="RD - Rafael Ferreira Pinto do Rego Barros"/>
        <s v="RD - Lucas Medeiros Cornetta"/>
        <s v="RD - Barbara Amaral - PÓS DOC II"/>
        <s v="RD - Gustavo Dalpian"/>
        <s v="RD Básico - Daniel R Cornejo"/>
        <s v="Diretoria - Prog Apoio Ensino Graduação"/>
        <s v="RD - Gustavo Dalpian - POS DOC"/>
        <s v="RINF - Paulo Artaxo"/>
        <s v="RD Básico - Paulo Artaxo"/>
        <s v="Diretoria - Simpósio 90 Anos de física na USP"/>
        <s v="Diretoria - Projeto Executivo Fusão Bibliotecas"/>
        <s v="Diretoria - Bolsa Santander Internacional"/>
        <s v="Diretoria - Show de Física"/>
        <s v="RI - Cristiano L. Pinto Oliveira"/>
        <s v="RD - Paulo Eduardo Artaxo Neto" u="1"/>
        <m u="1"/>
        <s v="FAPESP - Vito Vanin - RT-Institucional (2013)" u="1"/>
        <s v="IFNC - Informática da FNC" u="1"/>
        <s v="RI - Gil da Costa Marques - Projeto E - Física" u="1"/>
        <s v="FAPESP - Marcia Fantini - RT-Institucional (2015)" u="1"/>
        <s v="RINF - Marcos Nogueira Martins" u="1"/>
        <s v="RD - Ivã Gurgel" u="1"/>
        <s v="RA - Mario José de Oliveira - SBI (Biblioteca)" u="1"/>
        <s v="FAPESP - Marcos Nogueira Martins - RT-Institucional (2014)" u="1"/>
        <s v="FAPESP - Maria Teresa Moura Lamy - RT-Institucional (2014)" u="1"/>
        <s v="RD - Carlos Eduardo Fiore Santos" u="1"/>
        <s v="PPO - Plano Plurianual de Obras" u="1"/>
        <s v="RD - Vera Bohomoletz Henriques" u="1"/>
        <s v="RD - Marcos Nogueira Martins" u="1"/>
        <s v="RI - Vera B. Henriques" u="1"/>
        <s v="RD - Andre Machado Rodrigues" u="1"/>
        <s v="CONVÊNIO - Adriano Mesquita Alencar - CAPES - E" u="1"/>
        <s v="RI - Paulo Alberto Nussenzveig" u="1"/>
        <s v="MANUT - Manutenção Predial" u="1"/>
        <s v="RD - Marcia Almeida Rizzutto" u="1"/>
        <s v="FAPESP - Marcos Nogueira Martins - RT-Institucional (2015)" u="1"/>
        <s v="RA - Gil da Costa Marques - CEPA" u="1"/>
        <s v="FAPESP - Gustavo Burdman - RT-Institucional (2014)" u="1"/>
        <s v="RD - Alexandre Alarcon P. Suaide" u="1"/>
        <s v="ADM - Diretoria - Transporte" u="1"/>
        <s v="RA - Curso de Verão" u="1"/>
        <s v="IADM - Informática da Diretoria" u="1"/>
        <s v="ADM - Assistência Administrativa - Segurança" u="1"/>
        <s v="RINF - Informática da FMT" u="1"/>
        <s v="ADM - Biblioteca" u="1"/>
        <s v="RORÇ - DFAP - Depto. Física Aplicada" u="1"/>
        <s v="RORÇ - DFNC - Depto. Física Nuclear" u="1"/>
        <s v="RD - Leandro Ramos Souza Barbosa" u="1"/>
        <s v="RD - Valmir Antonio Chitta" u="1"/>
        <s v="RINF - Informática do Laboratório Didático" u="1"/>
        <s v="FAPESP - Marcia Fantini - RT-Institucional (2013)" u="1"/>
        <s v="RI - Paulo Eduardo Artaxo Neto" u="1"/>
        <s v="CONVÊNIO - Cristiano Rodrigues Mattos - CPGI - CAPES - PROAP" u="1"/>
        <s v="RI - PROFIS - Maria Regina D. Kawamura" u="1"/>
        <s v="RI - DFEP" u="1"/>
        <s v="RD - Ellisabeth Andreoli de Oliveira" u="1"/>
        <s v="IFGE - Informática da FGE" u="1"/>
        <s v="RD - Ricardo Magnus O. Galvão" u="1"/>
        <s v="ADM - Assistência Operacional - MP" u="1"/>
        <s v="RORÇ - DFMT - Depto. Física dos Materiais e Mecânica" u="1"/>
        <s v="FAPESP - Antonio Martins Figueiredo Neto - RT-Institucional (2013)" u="1"/>
        <s v="RD - Alessio Mangiarotti" u="1"/>
        <s v="RD - Fernando Silveira Navarra" u="1"/>
        <s v="RD - Mikiya Muramatsu" u="1"/>
        <s v="MANUT - Manutenção Areá Externa" u="1"/>
        <s v="RI - Marcos Nogueira Martins" u="1"/>
        <s v="IFMT - Informática da FMT" u="1"/>
        <s v="RD - Mario José de Oliveira" u="1"/>
        <s v="RD - Marcelo Gameiro Munhoz" u="1"/>
        <s v="RD - Frederique Marie Brigitte Sylvie Grassi" u="1"/>
        <s v="CARH - Nemitala Added" u="1"/>
        <s v="RD - Fernando Tadeu Caldeira Brandt" u="1"/>
        <s v="FAPESP - Gennady Gusev - RTI - Institucional (2014)" u="1"/>
        <s v="RA - Comissão de Pós-Graduação - CPG" u="1"/>
        <s v="CONVÊNIO - Jose Fernando Diniz Chubaci - ONR" u="1"/>
        <s v="RA - Carla Goldman - SBI" u="1"/>
        <s v="SEG - Assistência Administrativa - Segurança" u="1"/>
        <s v="RORÇ - Antonio Martins F. Neto" u="1"/>
        <s v="RINF - Informática da FEP" u="1"/>
        <s v="RI - Maria Cecilia Salvadori" u="1"/>
        <s v="ADM - Assistência Financeira" u="1"/>
        <s v="ADM - Diretoria" u="1"/>
        <s v="TRANS - Diretoria - Transporte" u="1"/>
        <s v="RINF - Informática da FAP" u="1"/>
        <s v="ADM - Assistência Operacional - MAE" u="1"/>
        <s v="RD - Fuad Daher Saad" u="1"/>
        <s v="TERC - Segurança e Limpeza" u="1"/>
        <s v="RA - Marcos Nogueira Martins" u="1"/>
        <s v="RINF - Informática da Diretoria" u="1"/>
        <s v="RA - Marcelo Gameiro Munhoz - Adm - Comissão de Cultura e Extensão" u="1"/>
        <s v="RI - Mikiya Muramatsu" u="1"/>
        <s v="ADM - Assistência Operacional - PPO - Plano Plurianual de Obras - Superintendência do Espaço Físico" u="1"/>
        <s v="FAPESP - Adriano Mesquita Alencar - RT-Institucional (2014)" u="1"/>
        <s v="FAPESP - Marcia Fantini - RT-Institucional (2014)" u="1"/>
        <s v="RORÇ - Diretoria" u="1"/>
        <s v="ADM - Assistência Administrativa" u="1"/>
        <s v="RINF - Informática da Assistência Acadêmica" u="1"/>
        <s v="FAPESP - Euzi Conceição F. da Silva - RT-Institucional (2012)" u="1"/>
        <s v="FAPESP - Elisabeth Mateus Yoshimura - RT-Institucional (2013)" u="1"/>
        <s v="FAPESP - Paulo Eduardo Artaxo Netto - RT-Institucional (2013)" u="1"/>
        <s v="IADM - Marcos Nogueira Martins" u="1"/>
        <s v="FAPESP - Elisabeth Mateus Yoshimura - RT-Institucional (2014)" u="1"/>
        <s v="FAPESP - Paulo Eduardo Artaxo Netto - RT-Institucional (2014)" u="1"/>
        <s v="RD - Alain André Quivy" u="1"/>
        <s v="FAPESP - Elisabeth Mateus Yoshimura - RT-Institucional (2015)" u="1"/>
        <s v="RI - Euzi Conceição F. da Silva" u="1"/>
        <s v="FAPESP - Vera B. Henriques - RT-Institucional (2015)" u="1"/>
        <s v="RD - Said Rahnamaye Rabbani" u="1"/>
        <s v="RORÇ - Assistência Administrativa" u="1"/>
        <s v="RINF - Informática da FGE" u="1"/>
        <s v="RORÇ - DFMA - Depto. Física Matemática" u="1"/>
        <s v="RI - Marina Nielsen" u="1"/>
        <s v="IFMA - Informática da FMA" u="1"/>
        <s v="RA - Ricardo Ichiwaki - Reequipamento" u="1"/>
        <s v="FAPESP - André Bohomoletz - RT- Institucional (2014)" u="1"/>
        <s v="RINF - Informática da FNC" u="1"/>
        <s v="RORÇ - Biblioteca" u="1"/>
        <s v="RD - Carmen Pimentel Cintra do Prado" u="1"/>
        <s v="FAPESP - Iberê Luis Caldas - RT-Institucional (2013)" u="1"/>
        <s v="RORÇ - DFGE - Depto. Física Geral" u="1"/>
        <s v="RD - Kaline Rabelo Coutinho" u="1"/>
        <s v="RD - Jose Luis Souza Lopes" u="1"/>
        <s v="RORÇ - Assistência Acadêmica" u="1"/>
        <s v="RD - Jorge Jose Leite N. Junior" u="1"/>
        <s v="RD - Paulo Alberto Nussenzveig" u="1"/>
        <s v="ADM - Assistência Acadêmica" u="1"/>
        <s v="FAPESP - Marcos Nogueira Martins - RT-Institucional (2012)" u="1"/>
        <s v="IFEP - Informática da FEP" u="1"/>
        <s v="RORÇ - Assistência Financeira" u="1"/>
        <s v="RD - Andre de Pinho Vieira" u="1"/>
        <s v="IFAP - Informática da FAP" u="1"/>
        <s v="RINF - Informática da FMA" u="1"/>
        <s v="RD - Maria Teresa Moura Lamy" u="1"/>
        <s v="ONR - Jose Fernando Diniz Chubaci" u="1"/>
        <s v="RI - Gil da Costa Marques - CEPA" u="1"/>
        <s v="FAPESP - Antonio Martins Figueiredo Neto - RT-Institucional (2012)" u="1"/>
        <s v="RORÇ - DFEP - Depto. Física Experimental" u="1"/>
        <s v="RA - Comissão de Pós-Graduação Interunidades - CPGI" u="1"/>
        <s v="RA - Comissão de pesquisa - (Cpesq)" u="1"/>
        <s v="CONVÊNIO - Cristiano Rodrigues Mattos - CAPES PROAP - OBTV" u="1"/>
        <s v="TREIN - Treinamento" u="1"/>
      </sharedItems>
    </cacheField>
    <cacheField name="Data" numFmtId="166">
      <sharedItems containsSemiMixedTypes="0" containsNonDate="0" containsDate="1" containsString="0" minDate="2024-01-08T00:00:00" maxDate="2025-01-11T00:00:00"/>
    </cacheField>
    <cacheField name="Número da Guia" numFmtId="0">
      <sharedItems containsSemiMixedTypes="0" containsString="0" containsNumber="1" containsInteger="1" minValue="4231" maxValue="18807"/>
    </cacheField>
    <cacheField name="Departamento" numFmtId="0">
      <sharedItems/>
    </cacheField>
    <cacheField name="Favorecido" numFmtId="0">
      <sharedItems/>
    </cacheField>
    <cacheField name="Descrição" numFmtId="0">
      <sharedItems longText="1"/>
    </cacheField>
    <cacheField name="Executado" numFmtId="0">
      <sharedItems/>
    </cacheField>
    <cacheField name="Valor Débito" numFmtId="4">
      <sharedItems containsString="0" containsBlank="1" containsNumber="1" minValue="0" maxValue="1261519.03"/>
    </cacheField>
    <cacheField name="Valor Crédito" numFmtId="4">
      <sharedItems containsString="0" containsBlank="1" containsNumber="1" minValue="14.58" maxValue="3918395.49"/>
    </cacheField>
    <cacheField name="Débito " numFmtId="4">
      <sharedItems containsSemiMixedTypes="0" containsString="0" containsNumber="1" minValue="0" maxValue="1261519.03"/>
    </cacheField>
    <cacheField name="Valor Reservado" numFmtId="4">
      <sharedItems containsSemiMixedTypes="0" containsString="0" containsNumber="1" containsInteger="1" minValue="0" maxValue="0"/>
    </cacheField>
    <cacheField name="M" numFmtId="0">
      <sharedItems containsSemiMixedTypes="0" containsString="0" containsNumber="1" containsInteger="1" minValue="1" maxValue="12"/>
    </cacheField>
    <cacheField name="Mês" numFmtId="0">
      <sharedItems count="12">
        <s v="Fevereiro"/>
        <s v="Março"/>
        <s v="Abril"/>
        <s v="Maio"/>
        <s v="Junho"/>
        <s v="Julho"/>
        <s v="Agosto"/>
        <s v="Setembro"/>
        <s v="Outubro"/>
        <s v="Novembro"/>
        <s v="Dezembro"/>
        <s v="Janeiro"/>
      </sharedItems>
    </cacheField>
    <cacheField name="Saldo" numFmtId="0" formula="'Valor Crédito'-'Valor Débito'" databaseField="0"/>
    <cacheField name="Campo1" numFmtId="0" formula="Saldo+'Valor Crédito'-'Débito '-'Valor Reservado'" databaseField="0"/>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Leonardo Dias de Souza" refreshedDate="45771.665190509259" createdVersion="5" refreshedVersion="6" minRefreshableVersion="3" recordCount="1090">
  <cacheSource type="worksheet">
    <worksheetSource name="Tb_dados"/>
  </cacheSource>
  <cacheFields count="16">
    <cacheField name="Recurso" numFmtId="0">
      <sharedItems containsBlank="1" count="239">
        <s v="Diretoria - RI Básico"/>
        <s v="RI - Alain André Quivy"/>
        <s v="Diretoria - Apoio Viagens Didáticas"/>
        <s v="RD - Julio A. Larrea Jiménez"/>
        <s v="RI - Antonio Martins F. Neto"/>
        <s v="RD - Cristina Leite"/>
        <s v="RD - Elisabeth Mateus Yoshimura"/>
        <s v="RI - Elisabeth Mateus Yoshimura"/>
        <s v="RD - Ewout Ter Haar"/>
        <s v="RI - Fuad Daher Saad"/>
        <s v="RI - Gil da Costa Marques"/>
        <s v="RD - Chubaci PIPAE"/>
        <s v="RD - Luis Gregório Godoy V. Dias Silva"/>
        <s v="RD - Luis Raul W. Abramo"/>
        <s v="RI - Manfredo H. Tabacniks"/>
        <s v="RD - Marcelo Martinelli"/>
        <s v="RD - Marcio Teixeira Nascimento Varella"/>
        <s v="RI - Chubaci"/>
        <s v="RD - Nemitala Added"/>
        <s v="RD - Nilberto Heder Medina"/>
        <s v="RD - Vera Henriques Prog Aprender na Comunidade"/>
        <s v="RI - Otaviano A. M. Helene"/>
        <s v="RD - Paulo Artaxo - Pós Doc"/>
        <s v="RD - Silvio R.A. Salinas"/>
        <s v="RD - Vera Henriques Encontro USP Escola"/>
        <s v="Diretoria - Curso de Verão 2025"/>
        <s v="RD - Walter Alberto Siqueira Pedra"/>
        <s v="Diretoria - RORÇ BÁSICO"/>
        <s v="Diretoria - RORÇ EQUIP DIVERSOS E INFORMÁTICA"/>
        <s v="Diretoria - Segurança"/>
        <s v="Diretoria - Treinamento Servidores"/>
        <s v="CONVÊNIO - Grupo 179 - Jose Fernando Diniz Chubaci"/>
        <s v="RI - Marcia Carvalho de A. Fantini"/>
        <s v="TAXA - Prefeitura SP"/>
        <s v="RI - Cecilia Salvadori"/>
        <s v="Diretoria - Manutenção Predial"/>
        <s v="RD - Cristiano Luis Pinto Oliveira"/>
        <s v="RD - Edivaldo Moura Santos"/>
        <s v="Diretoria - Biblioteca"/>
        <s v="RI - Frederique Marie Brigitte Sylvie Grassi"/>
        <s v="RI - Criogenia FMT"/>
        <s v="RD - Caetano Rodrigues Miranda"/>
        <s v="Diretoria - Transporte"/>
        <s v="RI - Fluídos complexos FEP"/>
        <s v="Diretoria - Terceirizados Segurança e Limpeza"/>
        <s v="RD - Danilo Mustafa"/>
        <s v="RD - Marco Aurelio Brizzotti Andrade"/>
        <s v="RI - Santander - Fernando S. Navarra"/>
        <s v="RD - CCEx"/>
        <s v="RD - Fernando Assis Garcia"/>
        <s v="RI - DEPTO. FEP"/>
        <s v="RI - Helena Maria Petrilli"/>
        <s v="Diretoria - RI Manutenção Predial"/>
        <s v="Diretoria - RI EQUIP DIVERSOS E INFORMÁTICA"/>
        <s v="RI - Fernando Assis Garcia"/>
        <s v="RI - Gabriel Teixeira Landi"/>
        <s v="RI - Kelly C C Pires Grupo 515"/>
        <s v="RORÇ - OUTRAS UNIDADES"/>
        <s v="SEG - OUTRAS UNIDADES"/>
        <s v="RINF - OUTRAS UNIDADES Equip Divers Inform"/>
        <s v="RI - Edivaldo Moura Santos Grupo 515"/>
        <s v="RI - Marcelo Gameiro Munhoz"/>
        <s v="RI - Santander - Valentina Martelli"/>
        <s v="RD - Barbara Amaral"/>
        <s v="RD - Valentina Martelli"/>
        <s v="RI - Caetano R. Miranda"/>
        <s v="RI - Henrique Melo Jorge Barbosa"/>
        <s v="RD - Comissão de Graduação"/>
        <s v="RI - Tiago Fiorini"/>
        <s v="RD Básico - CCEx"/>
        <s v="RD Básico - Marcelo Gameiro Munhoz"/>
        <s v="RD - Chubaci Laboratório Didático"/>
        <s v="Diretoria - Execução de obras urgentes no IF"/>
        <s v="Diretoria - Bolsa Intercâmbio Internacional"/>
        <s v="RD - Criogênia"/>
        <s v="Diretoria - Obras de Recuperação e Riscos"/>
        <s v="RD Básico - Neilo Marcos Trindade"/>
        <s v="RD - Luciana Varanda Rizzo GRUPO 515"/>
        <s v="RD - Nathalia B. Tomazio Grupo 057"/>
        <s v="RD Básico - Nathalia Beretta Tomazio"/>
        <s v="RI - Lab BioMembranas DFGE"/>
        <s v="Diretoria - Projetos Especiais - Graduação"/>
        <s v="RI - Neilo Trindade"/>
        <s v="RD - José Luís de Souza Lopes"/>
        <s v="RD - CPG"/>
        <s v="RD - Neilo Trindade - Novos Docentes"/>
        <s v="RD - Barbara Amaral - PÓS DOC"/>
        <s v="RI - EDUSP - Cristina Leite"/>
        <s v="RD - Valdir Brunetti Scarduelli"/>
        <s v="Diretoria - REFORMAS"/>
        <s v="RD - Luciana Varanda Rizzo GRUPO 057"/>
        <s v="RI - Marcia de Almeida Rizzutto"/>
        <s v="Diretoria - Reforma da cobertura FEP"/>
        <s v="Diretoria - Bem Estar e Pertenciamento"/>
        <s v="RD - Pedro Vinicius Guillaumon"/>
        <s v="RD - Eduardo Tremea Casali"/>
        <s v="RD - Germano Maioli Penello"/>
        <s v="RI - Rosangela Itri"/>
        <s v="RD - Luana Sucupira Pedroza"/>
        <s v="RD - Rafael Ferreira Pinto do Rego Barros"/>
        <s v="RD - Lucas Medeiros Cornetta"/>
        <s v="RD - Barbara Amaral - PÓS DOC II"/>
        <s v="RD - Gustavo Dalpian"/>
        <s v="RD Básico - Daniel R Cornejo"/>
        <s v="Diretoria - Prog Apoio Ensino Graduação"/>
        <s v="RD - Gustavo Dalpian - POS DOC"/>
        <s v="RINF - Paulo Artaxo"/>
        <s v="RD Básico - Paulo Artaxo"/>
        <s v="Diretoria - Simpósio 90 Anos de física na USP"/>
        <s v="Diretoria - Projeto Executivo Fusão Bibliotecas"/>
        <s v="Diretoria - Bolsa Santander Internacional"/>
        <s v="Diretoria - Show de Física"/>
        <s v="RI - Cristiano L. Pinto Oliveira"/>
        <m u="1"/>
        <s v="RI - Mikiya Muramatsu" u="1"/>
        <s v="RD - Valmir Antonio Chitta" u="1"/>
        <s v="FAPESP - Marcos Nogueira Martins - RT-Institucional (2012)" u="1"/>
        <s v="RI - Gil da Costa Marques - CEPA" u="1"/>
        <s v="RINF - Informática da FMA" u="1"/>
        <s v="RORÇ - Assistência Financeira" u="1"/>
        <s v="IFMT - Informática da FMT" u="1"/>
        <s v="FAPESP - Adriano Mesquita Alencar - RT-Institucional (2014)" u="1"/>
        <s v="FAPESP - Euzi Conceição F. da Silva - RT-Institucional (2012)" u="1"/>
        <s v="RORÇ - DFGE - Depto. Física Geral" u="1"/>
        <s v="RD - Mario José de Oliveira" u="1"/>
        <s v="ADM - Assistência Administrativa" u="1"/>
        <s v="RA - Comissão de Pós-Graduação - CPG" u="1"/>
        <s v="FAPESP - Elisabeth Mateus Yoshimura - RT-Institucional (2013)" u="1"/>
        <s v="FAPESP - Paulo Eduardo Artaxo Netto - RT-Institucional (2013)" u="1"/>
        <s v="TERC - Segurança e Limpeza" u="1"/>
        <s v="RD - Said Rahnamaye Rabbani" u="1"/>
        <s v="RORÇ - Assistência Acadêmica" u="1"/>
        <s v="RA - Ricardo Ichiwaki - Reequipamento" u="1"/>
        <s v="FAPESP - Gustavo Burdman - RT-Institucional (2014)" u="1"/>
        <s v="RA - Marcos Nogueira Martins" u="1"/>
        <s v="FAPESP - Elisabeth Mateus Yoshimura - RT-Institucional (2014)" u="1"/>
        <s v="FAPESP - Paulo Eduardo Artaxo Netto - RT-Institucional (2014)" u="1"/>
        <s v="FAPESP - Antonio Martins Figueiredo Neto - RT-Institucional (2013)" u="1"/>
        <s v="IFMA - Informática da FMA" u="1"/>
        <s v="RINF - Informática da FGE" u="1"/>
        <s v="RI - PROFIS - Maria Regina D. Kawamura" u="1"/>
        <s v="RD - Ellisabeth Andreoli de Oliveira" u="1"/>
        <s v="RORÇ - DFAP - Depto. Física Aplicada" u="1"/>
        <s v="FAPESP - Elisabeth Mateus Yoshimura - RT-Institucional (2015)" u="1"/>
        <s v="RD - Fernando Silveira Navarra" u="1"/>
        <s v="RA - Mario José de Oliveira - SBI (Biblioteca)" u="1"/>
        <s v="ADM - Biblioteca" u="1"/>
        <s v="RI - Paulo Alberto Nussenzveig" u="1"/>
        <s v="RINF - Informática da Diretoria" u="1"/>
        <s v="RD - Leandro Ramos Souza Barbosa" u="1"/>
        <s v="RD - Alain André Quivy" u="1"/>
        <s v="RA - Comissão de pesquisa - (Cpesq)" u="1"/>
        <s v="RINF - Informática do Laboratório Didático" u="1"/>
        <s v="RD - Alessio Mangiarotti" u="1"/>
        <s v="ADM - Assistência Financeira" u="1"/>
        <s v="RI - Paulo Eduardo Artaxo Neto" u="1"/>
        <s v="RINF - Marcos Nogueira Martins" u="1"/>
        <s v="CARH - Nemitala Added" u="1"/>
        <s v="IADM - Informática da Diretoria" u="1"/>
        <s v="SEG - Assistência Administrativa - Segurança" u="1"/>
        <s v="RI - Marcos Nogueira Martins" u="1"/>
        <s v="IFEP - Informática da FEP" u="1"/>
        <s v="CONVÊNIO - Cristiano Rodrigues Mattos - CAPES PROAP - OBTV" u="1"/>
        <s v="IADM - Marcos Nogueira Martins" u="1"/>
        <s v="ADM - Assistência Administrativa - Segurança" u="1"/>
        <s v="FAPESP - Antonio Martins Figueiredo Neto - RT-Institucional (2012)" u="1"/>
        <s v="FAPESP - Vera B. Henriques - RT-Institucional (2015)" u="1"/>
        <s v="RORÇ - Diretoria" u="1"/>
        <s v="RA - Curso de Verão" u="1"/>
        <s v="RD - Jose Luis Souza Lopes" u="1"/>
        <s v="FAPESP - Marcos Nogueira Martins - RT-Institucional (2015)" u="1"/>
        <s v="RD - Ivã Gurgel" u="1"/>
        <s v="RD - Marcelo Gameiro Munhoz" u="1"/>
        <s v="RORÇ - DFEP - Depto. Física Experimental" u="1"/>
        <s v="RD - Mikiya Muramatsu" u="1"/>
        <s v="RD - Kaline Rabelo Coutinho" u="1"/>
        <s v="RORÇ - DFMT - Depto. Física dos Materiais e Mecânica" u="1"/>
        <s v="ADM - Diretoria - Transporte" u="1"/>
        <s v="RD - Jorge Jose Leite N. Junior" u="1"/>
        <s v="RORÇ - DFMA - Depto. Física Matemática" u="1"/>
        <s v="TRANS - Diretoria - Transporte" u="1"/>
        <s v="RD - Fernando Tadeu Caldeira Brandt" u="1"/>
        <s v="PPO - Plano Plurianual de Obras" u="1"/>
        <s v="ONR - Jose Fernando Diniz Chubaci" u="1"/>
        <s v="RD - Fuad Daher Saad" u="1"/>
        <s v="RINF - Informática da FAP" u="1"/>
        <s v="RORÇ - DFNC - Depto. Física Nuclear" u="1"/>
        <s v="RD - Carmen Pimentel Cintra do Prado" u="1"/>
        <s v="RD - Vera Bohomoletz Henriques" u="1"/>
        <s v="CONVÊNIO - Jose Fernando Diniz Chubaci - ONR" u="1"/>
        <s v="ADM - Assistência Operacional - MAE" u="1"/>
        <s v="RD - Ricardo Magnus O. Galvão" u="1"/>
        <s v="FAPESP - Iberê Luis Caldas - RT-Institucional (2013)" u="1"/>
        <s v="MANUT - Manutenção Predial" u="1"/>
        <s v="RI - Maria Cecilia Salvadori" u="1"/>
        <s v="RORÇ - Assistência Administrativa" u="1"/>
        <s v="FAPESP - Vito Vanin - RT-Institucional (2013)" u="1"/>
        <s v="RD - Paulo Alberto Nussenzveig" u="1"/>
        <s v="RD - Maria Teresa Moura Lamy" u="1"/>
        <s v="RD - Paulo Eduardo Artaxo Neto" u="1"/>
        <s v="IFGE - Informática da FGE" u="1"/>
        <s v="MANUT - Manutenção Areá Externa" u="1"/>
        <s v="RD - Frederique Marie Brigitte Sylvie Grassi" u="1"/>
        <s v="RD - Marcos Nogueira Martins" u="1"/>
        <s v="RINF - Informática da Assistência Acadêmica" u="1"/>
        <s v="RD - Marcia Almeida Rizzutto" u="1"/>
        <s v="CONVÊNIO - Cristiano Rodrigues Mattos - CPGI - CAPES - PROAP" u="1"/>
        <s v="RI - DFEP" u="1"/>
        <s v="RD - Andre Machado Rodrigues" u="1"/>
        <s v="RA - Carla Goldman - SBI" u="1"/>
        <s v="FAPESP - Marcia Fantini - RT-Institucional (2013)" u="1"/>
        <s v="RI - Vera B. Henriques" u="1"/>
        <s v="ADM - Assistência Operacional - PPO - Plano Plurianual de Obras - Superintendência do Espaço Físico" u="1"/>
        <s v="RD - Alexandre Alarcon P. Suaide" u="1"/>
        <s v="ADM - Assistência Operacional - MP" u="1"/>
        <s v="IFAP - Informática da FAP" u="1"/>
        <s v="CONVÊNIO - Adriano Mesquita Alencar - CAPES - E" u="1"/>
        <s v="ADM - Diretoria" u="1"/>
        <s v="FAPESP - Marcia Fantini - RT-Institucional (2014)" u="1"/>
        <s v="FAPESP - Gennady Gusev - RTI - Institucional (2014)" u="1"/>
        <s v="RORÇ - Biblioteca" u="1"/>
        <s v="RINF - Informática da FMT" u="1"/>
        <s v="RI - Gil da Costa Marques - Projeto E - Física" u="1"/>
        <s v="RA - Gil da Costa Marques - CEPA" u="1"/>
        <s v="ADM - Assistência Acadêmica" u="1"/>
        <s v="TREIN - Treinamento" u="1"/>
        <s v="IFNC - Informática da FNC" u="1"/>
        <s v="RINF - Informática da FEP" u="1"/>
        <s v="FAPESP - Marcia Fantini - RT-Institucional (2015)" u="1"/>
        <s v="FAPESP - Marcos Nogueira Martins - RT-Institucional (2014)" u="1"/>
        <s v="FAPESP - Maria Teresa Moura Lamy - RT-Institucional (2014)" u="1"/>
        <s v="RD - Andre de Pinho Vieira" u="1"/>
        <s v="RI - Euzi Conceição F. da Silva" u="1"/>
        <s v="RA - Marcelo Gameiro Munhoz - Adm - Comissão de Cultura e Extensão" u="1"/>
        <s v="RD - Carlos Eduardo Fiore Santos" u="1"/>
        <s v="RA - Comissão de Pós-Graduação Interunidades - CPGI" u="1"/>
        <s v="FAPESP - André Bohomoletz - RT- Institucional (2014)" u="1"/>
        <s v="RI - Marina Nielsen" u="1"/>
        <s v="RINF - Informática da FNC" u="1"/>
      </sharedItems>
    </cacheField>
    <cacheField name="Data" numFmtId="166">
      <sharedItems containsSemiMixedTypes="0" containsNonDate="0" containsDate="1" containsString="0" minDate="2024-01-08T00:00:00" maxDate="2024-12-21T00:00:00"/>
    </cacheField>
    <cacheField name="Número da Guia" numFmtId="0">
      <sharedItems containsSemiMixedTypes="0" containsString="0" containsNumber="1" containsInteger="1" minValue="4231" maxValue="18991"/>
    </cacheField>
    <cacheField name="Departamento" numFmtId="0">
      <sharedItems/>
    </cacheField>
    <cacheField name="Favorecido" numFmtId="0">
      <sharedItems/>
    </cacheField>
    <cacheField name="Descrição" numFmtId="0">
      <sharedItems longText="1"/>
    </cacheField>
    <cacheField name="Executado" numFmtId="0">
      <sharedItems/>
    </cacheField>
    <cacheField name="Valor Débito" numFmtId="4">
      <sharedItems containsString="0" containsBlank="1" containsNumber="1" minValue="-1947.52" maxValue="1261519.03"/>
    </cacheField>
    <cacheField name="Valor Crédito" numFmtId="4">
      <sharedItems containsString="0" containsBlank="1" containsNumber="1" minValue="14.58" maxValue="3918395.49"/>
    </cacheField>
    <cacheField name="Débito " numFmtId="4">
      <sharedItems containsSemiMixedTypes="0" containsString="0" containsNumber="1" minValue="-1947.52" maxValue="1261519.03"/>
    </cacheField>
    <cacheField name="Valor Reservado" numFmtId="4">
      <sharedItems containsSemiMixedTypes="0" containsString="0" containsNumber="1" containsInteger="1" minValue="0" maxValue="0"/>
    </cacheField>
    <cacheField name="M" numFmtId="0">
      <sharedItems containsSemiMixedTypes="0" containsString="0" containsNumber="1" containsInteger="1" minValue="1" maxValue="12"/>
    </cacheField>
    <cacheField name="Mês" numFmtId="0">
      <sharedItems count="12">
        <s v="Fevereiro"/>
        <s v="Março"/>
        <s v="Abril"/>
        <s v="Maio"/>
        <s v="Junho"/>
        <s v="Julho"/>
        <s v="Agosto"/>
        <s v="Setembro"/>
        <s v="Outubro"/>
        <s v="Novembro"/>
        <s v="Dezembro"/>
        <s v="Janeiro"/>
      </sharedItems>
    </cacheField>
    <cacheField name="Tipo Recurso" numFmtId="0">
      <sharedItems count="27">
        <s v="Diretoria "/>
        <s v="RI "/>
        <s v="RD "/>
        <s v="CONVÊNIO "/>
        <s v="TAXA "/>
        <s v="RORÇ "/>
        <s v="SEG "/>
        <s v="RINF "/>
        <s v="RD Básico "/>
        <s v="IFNC " u="1"/>
        <s v="IADM " u="1"/>
        <s v="IFMA " u="1"/>
        <e v="#VALUE!" u="1"/>
        <s v="ONR " u="1"/>
        <s v="TERC " u="1"/>
        <s v="IFMT " u="1"/>
        <s v="TREIN " u="1"/>
        <s v="FAPESP " u="1"/>
        <s v="IFAP " u="1"/>
        <s v="RA " u="1"/>
        <s v="IFEP " u="1"/>
        <s v="CARH " u="1"/>
        <s v="PPO " u="1"/>
        <s v="IFGE " u="1"/>
        <s v="MANUT " u="1"/>
        <s v="TRANS " u="1"/>
        <s v="ADM " u="1"/>
      </sharedItems>
    </cacheField>
    <cacheField name="Campo1" numFmtId="0" formula="'Valor Crédito'-'Débito '-'Valor Reservado'" databaseField="0"/>
    <cacheField name="saldo" numFmtId="0" formula="'Valor Crédito'-'Débito '-'Valor Reservado'" databaseField="0"/>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082">
  <r>
    <x v="0"/>
    <d v="2024-02-02T00:00:00"/>
    <n v="4301"/>
    <s v="DIR"/>
    <s v="Saldo do Exercício Anterior"/>
    <s v="Saldo remanescente 2023"/>
    <s v="Sim"/>
    <m/>
    <n v="14195.96"/>
    <n v="0"/>
    <n v="0"/>
    <n v="2"/>
    <x v="0"/>
  </r>
  <r>
    <x v="0"/>
    <d v="2024-02-05T00:00:00"/>
    <n v="4341"/>
    <s v="DIR"/>
    <s v="Transposição interna"/>
    <s v="Remanejamento 50092968 / 2024 - da Manutenção Predial - GO 17850"/>
    <s v="Sim"/>
    <m/>
    <n v="194767.21"/>
    <n v="0"/>
    <n v="0"/>
    <n v="2"/>
    <x v="0"/>
  </r>
  <r>
    <x v="0"/>
    <d v="2024-02-05T00:00:00"/>
    <n v="4342"/>
    <s v="DIR"/>
    <s v="Transposição interna"/>
    <s v="Remanejamento 2024 50092984 - Remanejamento para básica - GO 17851"/>
    <s v="Sim"/>
    <m/>
    <n v="765.09"/>
    <n v="0"/>
    <n v="0"/>
    <n v="2"/>
    <x v="0"/>
  </r>
  <r>
    <x v="0"/>
    <d v="2024-02-19T00:00:00"/>
    <n v="4356"/>
    <s v="DIR"/>
    <s v="Créditos Tesouraria"/>
    <s v="Ajustes de lançamentos referente as despesas realizadas no Grupo do Tesouro do processo de adiantamento nº : 24.1.9.43.7, mas lançados nos RI dos professores - GOs 17809, 17837, 17838 e 17860 -Contrapartida Diretoria - RORÇ Diretoria GO 17889"/>
    <s v="Sim"/>
    <m/>
    <n v="1850.6"/>
    <n v="0"/>
    <n v="0"/>
    <n v="2"/>
    <x v="0"/>
  </r>
  <r>
    <x v="0"/>
    <d v="2024-02-19T00:00:00"/>
    <n v="4357"/>
    <s v="DIR"/>
    <s v="Recibo Tesouraria"/>
    <s v="Recibo nº 21/2024 - Claurus Technology do Brasil Ltda - Patente Processo: 22.1.6101.1.5 - 55% da base de cálculo: R$ 2.500,00 - R$ 1.375,00 - 45% Depto FEP R$ 1.125,00 (GC 4358) e 10% Dir/Adm R$ 250,00"/>
    <s v="Sim"/>
    <m/>
    <n v="250"/>
    <n v="0"/>
    <n v="0"/>
    <n v="2"/>
    <x v="0"/>
  </r>
  <r>
    <x v="0"/>
    <d v="2024-02-22T00:00:00"/>
    <n v="4365"/>
    <s v="DIR"/>
    <s v="Recibo Tesouraria"/>
    <s v="Referente 10% taxa administrativa para diretoria Recibo 24/2024 - Recebemos de Rodrigo da Silva - Proc. Fapesp: 22/03056-6 - GC 4364"/>
    <s v="Sim"/>
    <m/>
    <n v="460"/>
    <n v="0"/>
    <n v="0"/>
    <n v="2"/>
    <x v="0"/>
  </r>
  <r>
    <x v="0"/>
    <d v="2024-03-12T00:00:00"/>
    <n v="4370"/>
    <s v="DIR"/>
    <s v="Créditos Tesouraria"/>
    <s v="Ajustes de lançamentos referente as despesas realizadas no Grupo do Tesouro do processo de adiantamento nº : 24.1.13.43.4, mas lançados nos RI dos professores - GOs 17928, 17919, 17941, 17940 e 17944 -Contrapartida Diretoria - RORÇ BÁSICO GO 17979"/>
    <s v="Sim"/>
    <m/>
    <n v="5714.17"/>
    <n v="0"/>
    <n v="0"/>
    <n v="3"/>
    <x v="1"/>
  </r>
  <r>
    <x v="0"/>
    <d v="2024-03-13T00:00:00"/>
    <n v="4372"/>
    <s v="DIR"/>
    <s v="Reitoria - Estagiário"/>
    <s v="Solicitação 691/2023 Remanejamento 50135942 / 2024 de recurso para estágio do aluno Leonardo Duarte Curralo."/>
    <s v="Sim"/>
    <m/>
    <n v="1756.13"/>
    <n v="0"/>
    <n v="0"/>
    <n v="3"/>
    <x v="1"/>
  </r>
  <r>
    <x v="0"/>
    <d v="2024-03-28T00:00:00"/>
    <n v="4378"/>
    <s v="DIR"/>
    <s v="Transposição interna"/>
    <s v="Compacta Comércio e Serviços Ltda - Compra de computadores para uso no laboratório HEPIC - DDC 64561 - Doc. Compra 22648 - Reserva - 1379280 - NE 1379329/2024 - Proc. 23.1.443.43.8 - Contrapartida GO 18026 e GO 18025"/>
    <s v="Sim"/>
    <m/>
    <n v="18540"/>
    <n v="0"/>
    <n v="0"/>
    <n v="3"/>
    <x v="1"/>
  </r>
  <r>
    <x v="0"/>
    <d v="2024-04-03T00:00:00"/>
    <n v="4385"/>
    <s v="FEP"/>
    <s v="EDUSP"/>
    <s v="Ref. Remanejamentos 5016825/2024 cobrança 10% taxa administrativa Diretoria - Acertos de direitos autorais 2º semestre 2023 - GC 4384"/>
    <s v="Sim"/>
    <m/>
    <n v="284.70999999999998"/>
    <n v="0"/>
    <n v="0"/>
    <n v="4"/>
    <x v="2"/>
  </r>
  <r>
    <x v="0"/>
    <d v="2024-04-03T00:00:00"/>
    <n v="4393"/>
    <s v="DIR"/>
    <s v="Reitoria - Estagiário"/>
    <s v="Solicitação 1643/2023 - Remanejamento 50169480 / 2024 de recurso para estágio do aluno Leonardo Duarte Curralo."/>
    <s v="Sim"/>
    <m/>
    <n v="993.92"/>
    <n v="0"/>
    <n v="0"/>
    <n v="4"/>
    <x v="2"/>
  </r>
  <r>
    <x v="0"/>
    <d v="2024-04-08T00:00:00"/>
    <n v="4395"/>
    <s v="DIR"/>
    <s v="Transposição interna"/>
    <s v="Devolução referente ao remanejamento 50167623/2024 remanejamento feito equivocadamente - Remanejamento 50170489/2024 - GO 18061"/>
    <s v="Sim"/>
    <m/>
    <n v="960"/>
    <n v="0"/>
    <n v="0"/>
    <n v="4"/>
    <x v="2"/>
  </r>
  <r>
    <x v="0"/>
    <d v="2024-04-09T00:00:00"/>
    <n v="4399"/>
    <s v="DIR"/>
    <s v="Recibo Tesouraria"/>
    <s v="Servs. Prestados de experimentos de SAXS - Projeto &quot;Estudo da coacervação de polímeros catiônicos e surfactantes aniônicos em formulações de personal care&quot; - Chamada: CNPq no 12/2020 - Recibo: 45/2024. Obs. 10% taxa administrativa - GC 4398"/>
    <s v="Sim"/>
    <m/>
    <n v="700"/>
    <n v="0"/>
    <n v="0"/>
    <n v="4"/>
    <x v="2"/>
  </r>
  <r>
    <x v="0"/>
    <d v="2024-04-12T00:00:00"/>
    <n v="4405"/>
    <s v="DIR"/>
    <s v="SENAI"/>
    <s v="Reembolso pelo cancelamento de matricula de curso do funcionário Anizete Silva Santos - nº USP 4842104 - Adiantamento nº 30006657 - Proc. 2023.1.119.43.6 - Nota Fiscal nº 69879 de 05/04/2024"/>
    <s v="Sim"/>
    <m/>
    <n v="1350"/>
    <n v="0"/>
    <n v="0"/>
    <n v="4"/>
    <x v="2"/>
  </r>
  <r>
    <x v="0"/>
    <d v="2024-04-15T00:00:00"/>
    <n v="4407"/>
    <s v="DIR"/>
    <s v="Recibo Tesouraria"/>
    <s v="Referente 10% Taxa Administrativa do Recibo 47/2024 - Recebemos de Lambert Oréfice - Processo CNPq - 307169/2022-7 cpf: 872.441.956-72 - Finalidade: Serviços prestados de experimentos de SAXS - GC 4406."/>
    <s v="Sim"/>
    <m/>
    <n v="200"/>
    <n v="0"/>
    <n v="0"/>
    <n v="4"/>
    <x v="2"/>
  </r>
  <r>
    <x v="0"/>
    <d v="2024-05-07T00:00:00"/>
    <n v="4424"/>
    <s v="DIR"/>
    <s v="Créditos Tesouraria"/>
    <s v="Ajustes de lançamentos referente as despesas realizadas no Grupo do Tesouro do processo de adiantamento nº : 24.1.112.43.2, mas lançados nos RI dos professores - GOs 18071, 18081 e 18108 -Contrapartida Diretoria - RORÇ Diretoria GO 18150"/>
    <s v="Sim"/>
    <m/>
    <n v="1510.43"/>
    <n v="0"/>
    <n v="0"/>
    <n v="5"/>
    <x v="3"/>
  </r>
  <r>
    <x v="0"/>
    <d v="2024-05-29T00:00:00"/>
    <n v="4427"/>
    <s v="DIR"/>
    <s v="Reitoria"/>
    <s v="Rem. 50238504 - Valor referente ao overhead dos projetos administrados pela FUSP, conforme saldo apurado pela Fundação em 31/12/2023 (parcela da Unidade)."/>
    <s v="Sim"/>
    <m/>
    <n v="74255.66"/>
    <n v="0"/>
    <n v="0"/>
    <n v="5"/>
    <x v="3"/>
  </r>
  <r>
    <x v="0"/>
    <d v="2024-05-29T00:00:00"/>
    <n v="4428"/>
    <s v="DIR"/>
    <s v="IO - USP"/>
    <s v="Rem. 50233324 - Fornecimento de nitrogênio líquido nos meses de janeiro a março de 2024."/>
    <s v="Sim"/>
    <m/>
    <n v="1282.04"/>
    <n v="0"/>
    <n v="0"/>
    <n v="5"/>
    <x v="3"/>
  </r>
  <r>
    <x v="0"/>
    <d v="2024-06-10T00:00:00"/>
    <n v="4444"/>
    <s v="DIR"/>
    <s v="Créditos Tesouraria"/>
    <s v="Ajustes de lançamentos referente as despesas realizadas no Grupo do Tesouro do processo de adiantamento nº : 24.1.109.43.1, mas lançados nos RI dos professores - GOs 18152, 18156, 18160 e 18199 -Contrapartida Diretoria - RORÇ - Diretoria ADM GO 18246"/>
    <s v="Sim"/>
    <m/>
    <n v="1902.66"/>
    <n v="0"/>
    <n v="0"/>
    <n v="6"/>
    <x v="4"/>
  </r>
  <r>
    <x v="0"/>
    <d v="2024-06-10T00:00:00"/>
    <n v="4445"/>
    <s v="DIR"/>
    <s v="Créditos Tesouraria"/>
    <s v="Ajustes de lançamentos referente as despesas realizadas no Grupo da Manutenção Predial do processo de adiantamento nº : 24.1.50.43.7, mas lançados nos RI - GO 18057 - Contrapartida Diretoria - Manutenção Predial - GO 18247"/>
    <s v="Sim"/>
    <m/>
    <n v="740"/>
    <n v="0"/>
    <n v="0"/>
    <n v="6"/>
    <x v="4"/>
  </r>
  <r>
    <x v="0"/>
    <d v="2024-07-02T00:00:00"/>
    <n v="4455"/>
    <s v="DIR"/>
    <s v="Transposição interna"/>
    <s v="Para cobrir despesa de Diárias Contrapartida GO 18312 e GO 18313"/>
    <s v="Sim"/>
    <m/>
    <n v="736.61"/>
    <n v="0"/>
    <n v="0"/>
    <n v="7"/>
    <x v="5"/>
  </r>
  <r>
    <x v="0"/>
    <d v="2024-07-05T00:00:00"/>
    <n v="4462"/>
    <s v="DIR"/>
    <s v="Créditos Tesouraria"/>
    <s v="Ajustes de lançamentos referente as despesas realizadas no Grupo do Tesouro do processo de adiantamento nº : 24.1.109.43.1, mas lançados nos RI dos professores - GOs 18152, 18156, 18160 e 18199 -Contrapartida Diretoria - RORÇ DIRETORIA GO 18322"/>
    <s v="Sim"/>
    <m/>
    <n v="2029.79"/>
    <n v="0"/>
    <n v="0"/>
    <n v="7"/>
    <x v="5"/>
  </r>
  <r>
    <x v="0"/>
    <d v="2024-07-29T00:00:00"/>
    <n v="4472"/>
    <s v="DIR"/>
    <s v="Transposicao Interna - Meru Viagens"/>
    <s v="Passagens aéreas - participação do 32nd International Materials Research Congress 2024 - Prof. José F. D. Chubaci - 18 a 23/08/2024 - Cancun - México - DDC 160420 - Fatura 23180 - GO 18368 / 18369..."/>
    <s v="Sim"/>
    <m/>
    <n v="8760.7199999999993"/>
    <n v="0"/>
    <n v="0"/>
    <n v="7"/>
    <x v="5"/>
  </r>
  <r>
    <x v="0"/>
    <d v="2024-08-07T00:00:00"/>
    <n v="4479"/>
    <s v="DIR"/>
    <s v="Créditos Tesouraria"/>
    <s v="Ajustes de lançamentos referente as despesas realizadas no Grupo do Tesouro do processo de adiantamento nº : 24.1.140.43.6, mas lançados nos RI dos professores - GOs 18352 e 18370 - Contrapartida Diretoria - Diretoria - RORÇ BÁSICO - GO 18400"/>
    <s v="Sim"/>
    <m/>
    <n v="1028.0999999999999"/>
    <n v="0"/>
    <n v="0"/>
    <n v="8"/>
    <x v="6"/>
  </r>
  <r>
    <x v="0"/>
    <d v="2024-09-02T00:00:00"/>
    <n v="4490"/>
    <s v="DIR"/>
    <s v="Recibo Tesouraria"/>
    <s v="Referente a 30% do Recibo 104/2024 - Recebemos de IAEA - International Atomic Energy Agency - Finalidade: Prest. Servs. de apoio à pesquisa e colaboração Cientifica intitulado &quot;Development and Application of Ion Beam Techniques for materiais Irradation and Characterrization relevant to fusion technology&quot; Juntoi ao laboratório do LAMFI de dpto de Física Aplicada do IFUSP, sob coordenação do Sr. Prof. Tiago Fiorini da Silva - GC 4489"/>
    <s v="Sim"/>
    <m/>
    <n v="7438.5"/>
    <n v="0"/>
    <n v="0"/>
    <n v="9"/>
    <x v="7"/>
  </r>
  <r>
    <x v="0"/>
    <d v="2024-09-16T00:00:00"/>
    <n v="4493"/>
    <s v="FEP"/>
    <s v="Transposicao Interna"/>
    <s v="Passagens aéreas - para o Prof. Cristiano L. P. Oliveira - Taipei - Taiwan - de 01 a 09/11/2024 - DDC 215527 - Fatura 24155 - GO 18493 / 18494.."/>
    <s v="Sim"/>
    <m/>
    <n v="12111.99"/>
    <n v="0"/>
    <n v="0"/>
    <n v="9"/>
    <x v="7"/>
  </r>
  <r>
    <x v="0"/>
    <d v="2024-09-20T00:00:00"/>
    <n v="4495"/>
    <s v="DIR"/>
    <s v="Transposição interna"/>
    <s v="Taxa Administrativa de 10% para Diretoria - Referente Recibo nº 112/2024 venda de 2.520 Sampa V5 Chips - GO 18518"/>
    <s v="Sim"/>
    <m/>
    <n v="48031.91"/>
    <n v="0"/>
    <n v="0"/>
    <n v="9"/>
    <x v="7"/>
  </r>
  <r>
    <x v="0"/>
    <d v="2024-09-20T00:00:00"/>
    <n v="4496"/>
    <s v="DIR"/>
    <s v="Créditos Tesouraria"/>
    <s v="Ajustes de lançamentos referente as despesas realizadas no Grupo do Tesouro do processo de adiantamento nº : 24.1.149.43.3, mas lançados nos RI dos professores - GOs 18460, 18409, 18431, 18446, 18453 e 18452 - Contrapartida Diretoria - Diretoria - RORÇ BÁSICO - GO 18520"/>
    <s v="Sim"/>
    <m/>
    <n v="4738.26"/>
    <n v="0"/>
    <n v="0"/>
    <n v="9"/>
    <x v="7"/>
  </r>
  <r>
    <x v="0"/>
    <d v="2024-09-20T00:00:00"/>
    <n v="4497"/>
    <s v="DIR"/>
    <s v="Créditos Tesouraria"/>
    <s v="Ajustes de lançamentos referente as despesas realizadas no Grupo do Tesouro do processo de adiantamento nº : 24.1.154.43.7, mas lançados nos RI dos professores - GOs 18465, 18464 e 18481 - Contrapartida Diretoria - Diretoria - RORÇ BÁSICO - GO 18521"/>
    <s v="Sim"/>
    <m/>
    <n v="2536.08"/>
    <n v="0"/>
    <n v="0"/>
    <n v="9"/>
    <x v="7"/>
  </r>
  <r>
    <x v="0"/>
    <d v="2024-10-09T00:00:00"/>
    <n v="4506"/>
    <s v="DIR"/>
    <s v="Créditos Tesouraria"/>
    <s v="Ajustes de lançamentos referente as despesas realizadas no Grupo do Tesouro do processo de adiantamento nº : 24.1.165.43.9, mas lançados nos RI dos professores - GOs 18489, 18540, 18535 e 18554 Contrapartida Diretoria - RORÇ ADM GO 18596"/>
    <s v="Sim"/>
    <m/>
    <n v="2561.3000000000002"/>
    <n v="0"/>
    <n v="0"/>
    <n v="10"/>
    <x v="8"/>
  </r>
  <r>
    <x v="0"/>
    <d v="2024-10-15T00:00:00"/>
    <n v="4511"/>
    <s v="DIR"/>
    <s v="Recibo Tesouraria"/>
    <s v="Reembolso pelo não recolhimento de ISS, conforme notas fiscais NFS-e 13806, NFS-e 13830 e NFS-e 14040 da Empresa 1 Nova São José Resíduos Ltda"/>
    <s v="Sim"/>
    <m/>
    <n v="350.1"/>
    <n v="0"/>
    <n v="0"/>
    <n v="10"/>
    <x v="8"/>
  </r>
  <r>
    <x v="0"/>
    <d v="2024-10-24T00:00:00"/>
    <n v="4516"/>
    <s v="DIR"/>
    <s v="Recibo Tesouraria"/>
    <s v="Taxa administrativa 10% referente Recibo nº 126/2024 - Recebemos Thais Azevedo Enoki Liarte - Projeto FAPESP: 2022/04046-4 - Serviços prestados: uso das técnicas de absorção óptica de luz, fluorescência estática, espalhamento dinâmico de luz e potencial Zeta, Junto ao laboratório de BioMembranas do Depto de FGE-IF"/>
    <s v="Sim"/>
    <m/>
    <n v="561.6"/>
    <n v="0"/>
    <n v="0"/>
    <n v="10"/>
    <x v="8"/>
  </r>
  <r>
    <x v="0"/>
    <d v="2024-10-31T00:00:00"/>
    <n v="4522"/>
    <s v="DIR"/>
    <s v="Recibo Tesouraria"/>
    <s v="Ref 10% da taxa administração - Recibo 127/2024 - Recebemos de Fundação Est. Agrários Luiz Queiroz - FEALQ - PROJETO Nº 104999 - Prestação de serviço de análise SAXS, junto ao laboratório de Cristalografia do depto. FAP-IF."/>
    <s v="Sim"/>
    <m/>
    <n v="100"/>
    <n v="0"/>
    <n v="0"/>
    <n v="10"/>
    <x v="8"/>
  </r>
  <r>
    <x v="0"/>
    <d v="2024-11-18T00:00:00"/>
    <n v="4534"/>
    <s v="DIR"/>
    <s v="Recibo Tesouraria"/>
    <s v="Recibo 129/2024 - Recebemos de Taísa Veloso Bezerra referente de cartão de visitante"/>
    <s v="Sim"/>
    <m/>
    <n v="20"/>
    <n v="0"/>
    <n v="0"/>
    <n v="11"/>
    <x v="9"/>
  </r>
  <r>
    <x v="0"/>
    <d v="2024-11-21T00:00:00"/>
    <n v="4537"/>
    <s v="DIR"/>
    <s v="Créditos Tesouraria"/>
    <s v="Ajustes de lançamentos referente as despesas realizadas no Grupo do Tesouro do processo de adiantamento nº : 24.1.183.43.7, mas lançados nos RI dos professores - GOs 18577, 18574, 18636, 18621, 18608, 18625, 18635 e 18662 - Contrapartida Diretoria -- RORÇ BÁSICO GO 18715"/>
    <s v="Sim"/>
    <m/>
    <n v="4689.1000000000004"/>
    <n v="0"/>
    <n v="0"/>
    <n v="11"/>
    <x v="9"/>
  </r>
  <r>
    <x v="0"/>
    <d v="2024-11-21T00:00:00"/>
    <n v="4538"/>
    <s v="DIR"/>
    <s v="Créditos Tesouraria"/>
    <s v="Ajustes de lançamentos referente as despesas realizadas no Grupo do Tesouro do processo de adiantamento nº : 24.1.219.43.1, mas lançados nos RI do professor - GO 18649 - Contrapartida Diretoria - RORÇ - ADM GO 18649"/>
    <s v="Sim"/>
    <m/>
    <n v="3300"/>
    <n v="0"/>
    <n v="0"/>
    <n v="11"/>
    <x v="9"/>
  </r>
  <r>
    <x v="0"/>
    <d v="2024-12-04T00:00:00"/>
    <n v="4550"/>
    <s v="DIR"/>
    <s v="Créditos Tesouraria"/>
    <s v="Ajustes de lançamentos referente as despesas realizadas no Grupo do Tesouro do processo de adiantamento nº : 24.1.225.43.1, mas lançados nos RI dos professores - GOs 18685, 18714 e 18722 - Contrapartida Diretoria - ROÇ Básico GO 18763"/>
    <s v="Sim"/>
    <m/>
    <n v="1236.8399999999999"/>
    <n v="0"/>
    <n v="0"/>
    <n v="12"/>
    <x v="10"/>
  </r>
  <r>
    <x v="0"/>
    <d v="2024-12-06T00:00:00"/>
    <n v="4552"/>
    <s v="DIR"/>
    <s v="Transposição interna"/>
    <s v="Saldo transportado do RI - Fuad - GO 18767"/>
    <s v="Sim"/>
    <m/>
    <n v="71339.33"/>
    <n v="0"/>
    <n v="0"/>
    <n v="12"/>
    <x v="10"/>
  </r>
  <r>
    <x v="1"/>
    <d v="2024-02-02T00:00:00"/>
    <n v="4305"/>
    <s v="DIR"/>
    <s v="Saldo do Exercício Anterior"/>
    <s v="Saldo remanescente 2023 no Grupo Básico: 43.000"/>
    <s v="Sim"/>
    <m/>
    <n v="16316.13"/>
    <n v="0"/>
    <n v="0"/>
    <n v="2"/>
    <x v="0"/>
  </r>
  <r>
    <x v="2"/>
    <d v="2024-02-02T00:00:00"/>
    <n v="4292"/>
    <s v="DIR"/>
    <s v="Saldo do Exercício Anterior"/>
    <s v="Devolução de Economia Orçamentária 2023 - Grupo 400 Apoio à Viagens Didáticas e Atividades de Campo - REMANEJAMENTO 50047644 / 2024"/>
    <s v="Sim"/>
    <m/>
    <n v="812.41"/>
    <n v="0"/>
    <n v="0"/>
    <n v="2"/>
    <x v="0"/>
  </r>
  <r>
    <x v="3"/>
    <d v="2024-02-01T00:00:00"/>
    <n v="4287"/>
    <s v="FEP"/>
    <s v="Saldo do Exercício Anterior"/>
    <s v="Saldo remanescente 2023 - GRUPO 57 - Projetos Especiais - REMANEJAMENTO 50661260 / 2023 - Auxílio financeiro p/ distribuição de bolsas de Pós-doc p/ posterior seleção de bolsistas - prorrogação de dois meses das bolsas PD-JP que se encerram em nov ou dezembro/23 Supervisor: Julio Antonio Larrea Jimenez/ IF Pós-doc: Nathália Leal Marinho Cos"/>
    <s v="Sim"/>
    <m/>
    <n v="16958.400000000001"/>
    <n v="0"/>
    <n v="0"/>
    <n v="2"/>
    <x v="0"/>
  </r>
  <r>
    <x v="3"/>
    <d v="2024-02-01T00:00:00"/>
    <n v="4288"/>
    <s v="FEP"/>
    <s v="Saldo do Exercício Anterior"/>
    <s v="Saldo remanescente 2023 - GRUPO 57 - Projetos Especiais - REMANEJAMENTO 50661260 / 2023 - RESERVA TÉCNICA - prorrogação de dois meses das bolsas PD-JP que se encerram em nov ou dezembro/23 Supervisor: Julio Antonio Larrea Jimenez/ IF Pós-doc: Nathália Leal Marinho Cos"/>
    <s v="Sim"/>
    <m/>
    <n v="1695.84"/>
    <n v="0"/>
    <n v="0"/>
    <n v="2"/>
    <x v="0"/>
  </r>
  <r>
    <x v="3"/>
    <d v="2024-02-01T00:00:00"/>
    <n v="4289"/>
    <s v="FEP"/>
    <s v="Saldo do Exercício Anterior"/>
    <s v="Saldo remanescente 2023 - Valor referente aproximadamente a 15 dias de janeiro de 2023 que não foi pago (R$ 4.102,48) + a diferença de R$ 1,00 (Um Real) pago a menos por mês, totalizando R$ 11,00 para ser pago em 2024."/>
    <s v="Sim"/>
    <m/>
    <n v="4113.84"/>
    <n v="0"/>
    <n v="0"/>
    <n v="2"/>
    <x v="0"/>
  </r>
  <r>
    <x v="3"/>
    <d v="2024-02-01T00:00:00"/>
    <n v="4290"/>
    <s v="FEP"/>
    <s v="Saldo do Exercício Anterior"/>
    <s v="Saldo remanescente 2023 - Grupo 057 - Projetos Especiais - Referente Reserva Técnica Referente para a bolsista Pós Doc Nathália Leal Marinho conforme termo de outorga."/>
    <s v="Sim"/>
    <m/>
    <n v="7825.4"/>
    <n v="0"/>
    <n v="0"/>
    <n v="2"/>
    <x v="0"/>
  </r>
  <r>
    <x v="3"/>
    <d v="2024-02-08T00:00:00"/>
    <n v="4348"/>
    <s v="FEP"/>
    <s v="PRPI"/>
    <s v="Auxílio financeiro p/ distribuição de bolsas de Pós-doc p/ posterior seleção de bolsistas - ano 2024. REMANEJAMENTO 50097102 / 2024 - O complemento do valro esta na GC 4349."/>
    <s v="Sim"/>
    <m/>
    <n v="84792"/>
    <n v="0"/>
    <n v="0"/>
    <n v="2"/>
    <x v="0"/>
  </r>
  <r>
    <x v="3"/>
    <d v="2024-02-08T00:00:00"/>
    <n v="4349"/>
    <s v="FEP"/>
    <s v="PRPI"/>
    <s v="Grupo 057 Projetos Especiais - REMANEJAMENTO 50097102 / 2024 - Valor referente a reserva técnica - Complemento da GC 4348"/>
    <s v="Sim"/>
    <m/>
    <n v="8479.2000000000007"/>
    <n v="0"/>
    <n v="0"/>
    <n v="2"/>
    <x v="0"/>
  </r>
  <r>
    <x v="4"/>
    <d v="2024-02-02T00:00:00"/>
    <n v="4306"/>
    <s v="FEP"/>
    <s v="Saldo do Exercício Anterior"/>
    <s v="Saldo remanescente 2023 no Grupo Básico: 43.000"/>
    <s v="Sim"/>
    <m/>
    <n v="857.83"/>
    <n v="0"/>
    <n v="0"/>
    <n v="2"/>
    <x v="0"/>
  </r>
  <r>
    <x v="4"/>
    <d v="2024-04-19T00:00:00"/>
    <n v="4408"/>
    <s v="FEP"/>
    <s v="Recibo de Tesouraria"/>
    <s v="Recebemos o valor da INCT/CNPq Proc. 465259/2014-6 para compra de Softwre Office Standart - 2021 LTSC (64v bits)"/>
    <s v="Sim"/>
    <m/>
    <n v="445.44"/>
    <n v="0"/>
    <n v="0"/>
    <n v="4"/>
    <x v="2"/>
  </r>
  <r>
    <x v="5"/>
    <d v="2024-02-01T00:00:00"/>
    <n v="4271"/>
    <s v="FEP"/>
    <s v="Saldo do Exercício Anterior"/>
    <s v="Saldo remanescente 2023 - Para evento &quot;Licenciatura em Física na USP: 30 anos de histórias, conquistas e desafios&quot; REMANEJAMENTO 50555885 / 2023 - Grupo 404 Projetos Especiais - Grad"/>
    <s v="Sim"/>
    <m/>
    <n v="10000"/>
    <n v="0"/>
    <n v="0"/>
    <n v="2"/>
    <x v="0"/>
  </r>
  <r>
    <x v="6"/>
    <d v="2024-01-24T00:00:00"/>
    <n v="4243"/>
    <s v="FNC"/>
    <s v="Saldo do Exercício Anterior"/>
    <s v="Saldo remanescente de 2023 - Grupo 057 Projetos Especiais - Referente Remanejamento 50410046/2023 Pagamento de &quot;Bolsa de Pós-doutorado a pesquisadoras (es) negras (os) nos termos da Resolução nº 8241 de 26/05/2022, e conforme Portaria GR 7953 de 24/03/2023 - Aluno: MAX DA SLVA FERREIRA"/>
    <s v="Sim"/>
    <m/>
    <n v="59354.400000000001"/>
    <n v="0"/>
    <n v="0"/>
    <n v="1"/>
    <x v="11"/>
  </r>
  <r>
    <x v="6"/>
    <d v="2024-01-24T00:00:00"/>
    <n v="4244"/>
    <s v="FNC"/>
    <s v="Saldo do Exercício Anterior"/>
    <s v="Saldo remanescente de 2023 - Referente a Reserva Técnica referente ao remanejamento 50410046/2023 para o Aluno Max da Silva Ferreira"/>
    <s v="Sim"/>
    <m/>
    <n v="10175.040000000001"/>
    <n v="0"/>
    <n v="0"/>
    <n v="1"/>
    <x v="11"/>
  </r>
  <r>
    <x v="6"/>
    <d v="2024-08-08T00:00:00"/>
    <n v="4480"/>
    <s v="FNC"/>
    <s v="PRIP"/>
    <s v="Pagamento de PRORROGAÇÃO da &quot;Bolsa de Pós-doutorado a pesquisadoras (es) negras (os) nos termos da Resolução nº 8241 de 26/05/2022, e conforme Portaria GR 7953 de 24/03/2023 + Reserva Técnica R$ 10.175,40 (GC 4481)- Aluno: Max da Silva Ferreira - REMANEJAMENTO 50431304 / 2024."/>
    <s v="Sim"/>
    <m/>
    <n v="101750.39999999999"/>
    <n v="0"/>
    <n v="0"/>
    <n v="8"/>
    <x v="6"/>
  </r>
  <r>
    <x v="6"/>
    <d v="2024-08-08T00:00:00"/>
    <n v="4481"/>
    <s v="FNC"/>
    <s v="PRIP"/>
    <s v="Reserva Técnica R$ 10.175,40 - Referente Pagamento de PRORROGAÇÃO da &quot;Bolsa de Pós-doutorado a pesquisadoras (es) negras (os) nos termos da Resolução nº 8241 de 26/05/2022, e conforme Portaria GR 7953 de 24/03/2023 - Aluno: Max da Silva Ferreira - REMANEJAMENTO 50431304 / 2024 + (GC 4480)"/>
    <s v="Sim"/>
    <m/>
    <n v="10175.040000000001"/>
    <n v="0"/>
    <n v="0"/>
    <n v="8"/>
    <x v="6"/>
  </r>
  <r>
    <x v="7"/>
    <d v="2024-02-02T00:00:00"/>
    <n v="4315"/>
    <s v="FNC"/>
    <s v="Saldo do Exercício Anterior"/>
    <s v="Saldo remanescente 2023"/>
    <s v="Sim"/>
    <m/>
    <n v="74579.259999999995"/>
    <n v="0"/>
    <n v="0"/>
    <n v="2"/>
    <x v="0"/>
  </r>
  <r>
    <x v="8"/>
    <d v="2024-02-01T00:00:00"/>
    <n v="4272"/>
    <s v="FEP"/>
    <s v="Saldo do Exercício Anterior"/>
    <s v="Devolução de Economia Orçamentária 2023. Grupo 404 - Projetos Especiais - Grad - Para conserto do aparelho de Ar Condicionado da sala PRG 0002 - Remanejamento 50178466 / 2020"/>
    <s v="Sim"/>
    <m/>
    <n v="600"/>
    <n v="0"/>
    <n v="0"/>
    <n v="2"/>
    <x v="0"/>
  </r>
  <r>
    <x v="9"/>
    <d v="2024-02-05T00:00:00"/>
    <n v="4319"/>
    <s v="FEP"/>
    <s v="Saldo do Exercício Anterior"/>
    <s v="Saldo remanescente 2023 - Grupo Básico 43.000"/>
    <s v="Sim"/>
    <m/>
    <n v="85361.15"/>
    <n v="0"/>
    <n v="0"/>
    <n v="2"/>
    <x v="0"/>
  </r>
  <r>
    <x v="10"/>
    <d v="2024-02-05T00:00:00"/>
    <n v="4321"/>
    <s v="FEP"/>
    <s v="Saldo do Exercício Anterior"/>
    <s v="Saldo remanescente 2023 - Grupo Básico 43.000"/>
    <s v="Sim"/>
    <m/>
    <n v="369.98"/>
    <n v="0"/>
    <n v="0"/>
    <n v="2"/>
    <x v="0"/>
  </r>
  <r>
    <x v="11"/>
    <d v="2024-02-01T00:00:00"/>
    <n v="4267"/>
    <s v="FNC"/>
    <s v="Saldo do Exercício Anterior"/>
    <s v="Devolução de Economia Orçamentária 2023. Grupo 057 - Projetos Especiais - REMANEJAMENTO 50294581 / 2021 - Edital de Apoio a Projetos Integrados de Pesquisa em Áreas Estratégicas (PIPAE) - Ano 2021. Portaria PRP 822/21"/>
    <s v="Sim"/>
    <m/>
    <n v="122053.92"/>
    <n v="0"/>
    <n v="0"/>
    <n v="2"/>
    <x v="0"/>
  </r>
  <r>
    <x v="12"/>
    <d v="2024-04-01T00:00:00"/>
    <n v="4379"/>
    <s v="FMT"/>
    <s v="Saldo do Exercício Anterior"/>
    <s v="Devolução de Economia Orçamentária 2023.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30592.14"/>
    <n v="0"/>
    <n v="0"/>
    <n v="4"/>
    <x v="2"/>
  </r>
  <r>
    <x v="13"/>
    <d v="2024-02-01T00:00:00"/>
    <n v="4276"/>
    <s v="FMA"/>
    <s v="Saldo do Exercício Anterior"/>
    <s v="Devolução de Economia Orçamentária 2023. Grupo: 057 - Projetos Especiais - REMANEJAMENTO 50678561 / 2019 - Auxílio financeiro ao Prof. Luis Raul Weber Abramo, tendo em vista o resultado do Edital PRPG 14/2019 - Prêmio Vídeo Pós-Graduação USP"/>
    <s v="Sim"/>
    <m/>
    <n v="1000"/>
    <n v="0"/>
    <n v="0"/>
    <n v="2"/>
    <x v="0"/>
  </r>
  <r>
    <x v="14"/>
    <d v="2024-02-05T00:00:00"/>
    <n v="4325"/>
    <s v="FAP"/>
    <s v="Saldo do Exercício Anterior"/>
    <s v="Saldo remanescente 2023 - Grupo: 43.000"/>
    <s v="Sim"/>
    <m/>
    <n v="7976.94"/>
    <n v="0"/>
    <n v="0"/>
    <n v="2"/>
    <x v="0"/>
  </r>
  <r>
    <x v="15"/>
    <d v="2024-10-09T00:00:00"/>
    <n v="4504"/>
    <s v="FEP"/>
    <s v="PRIP"/>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2000"/>
    <n v="0"/>
    <n v="0"/>
    <n v="10"/>
    <x v="8"/>
  </r>
  <r>
    <x v="16"/>
    <d v="2024-02-01T00:00:00"/>
    <n v="4277"/>
    <s v="FGE"/>
    <s v="Saldo do Exercício Anterior"/>
    <s v="Saldo remanescente 2023 - GRUPO 057 Projetos Especiais - Auxílio financeiro para apoio ao XV Workshop em Física Molecular e Espectroscopia (WFME) - REMANEJAMENTO 50524904 / 2023"/>
    <s v="Sim"/>
    <m/>
    <n v="470"/>
    <n v="0"/>
    <n v="0"/>
    <n v="2"/>
    <x v="0"/>
  </r>
  <r>
    <x v="17"/>
    <d v="2024-02-02T00:00:00"/>
    <n v="4309"/>
    <s v="FNC"/>
    <s v="Saldo do Exercício Anterior"/>
    <s v="Saldo remanescente 2023"/>
    <s v="Sim"/>
    <m/>
    <n v="263959.3"/>
    <n v="0"/>
    <n v="0"/>
    <n v="2"/>
    <x v="0"/>
  </r>
  <r>
    <x v="18"/>
    <d v="2024-02-01T00:00:00"/>
    <n v="4280"/>
    <s v="FNC"/>
    <s v="Saldo do Exercício Anterior"/>
    <s v="Devolução de Economia Orçamentária 2023. Grupo 206 - Infraestrutura de Pesquisa e Biotérios - Auxilio financeiro PRPI. Edital de Apoio a Propostas Estratégicas para Infraestrutura de Pesquisa da USP - 2022. Outorgado(a): Prof.(a) Dr.(a) Nemitala Added / IFUSP. Remanejamento N° 2022 50511789"/>
    <s v="Sim"/>
    <m/>
    <n v="11020"/>
    <n v="0"/>
    <n v="0"/>
    <n v="2"/>
    <x v="0"/>
  </r>
  <r>
    <x v="19"/>
    <d v="2024-02-01T00:00:00"/>
    <n v="4281"/>
    <s v="FNC"/>
    <s v="Saldo do Exercício Anterior"/>
    <s v="Devolução de Economia Orçamentária 2023. Grupo: 605 - Apoio aos Programas de Pós-Graduação"/>
    <s v="Sim"/>
    <m/>
    <n v="1696.93"/>
    <n v="0"/>
    <n v="0"/>
    <n v="2"/>
    <x v="0"/>
  </r>
  <r>
    <x v="20"/>
    <d v="2024-02-01T00:00:00"/>
    <n v="4285"/>
    <s v="FGE"/>
    <s v="Saldo do Exercício Anterior"/>
    <s v="Devolução de Economia Orçamentária 2023. Grupo: 404 - Projetos Especiais Graduação - 21° Encontro USP Escola - REMANEJAMENTO 50268980 / 2021"/>
    <s v="Sim"/>
    <m/>
    <n v="3669.23"/>
    <n v="0"/>
    <n v="0"/>
    <n v="2"/>
    <x v="0"/>
  </r>
  <r>
    <x v="21"/>
    <d v="2024-02-05T00:00:00"/>
    <n v="4328"/>
    <s v="FMT"/>
    <s v="Saldo do Exercício Anterior"/>
    <s v="Saldo remanescente do Exercício 2023 - Grupo Básico 43.000"/>
    <s v="Sim"/>
    <m/>
    <n v="715.14"/>
    <n v="0"/>
    <n v="0"/>
    <n v="2"/>
    <x v="0"/>
  </r>
  <r>
    <x v="22"/>
    <d v="2024-01-31T00:00:00"/>
    <n v="4247"/>
    <s v="FAP"/>
    <s v="Saldo do Exercício Anterior"/>
    <s v="Saldo do Exercício 2022. RESERVA TÉCNICA Grupo 057 - Projetos Especiais - Edital Programa USP Sustentabilidade 2022 (USPSusten) REMANEJAMENTO 50412403 / 2022"/>
    <s v="Sim"/>
    <m/>
    <n v="10175.040000000001"/>
    <n v="0"/>
    <n v="0"/>
    <n v="1"/>
    <x v="11"/>
  </r>
  <r>
    <x v="22"/>
    <d v="2024-01-31T00:00:00"/>
    <n v="4248"/>
    <s v="FAP"/>
    <s v="Saldo do Exercício Anterior"/>
    <s v="Saldo do Exercício 2023. RESERVA TÉCNICA - Rem. 50490767/2023 - Edital Programa USP Sustentabilidade 2022 (USPSusten). Bolsista: Carolina Cristina Fernandes - Grupo 057 - Projetos Especiais"/>
    <s v="Sim"/>
    <m/>
    <n v="10175.040000000001"/>
    <n v="0"/>
    <n v="0"/>
    <n v="1"/>
    <x v="11"/>
  </r>
  <r>
    <x v="22"/>
    <d v="2024-01-31T00:00:00"/>
    <n v="4249"/>
    <s v="FAP"/>
    <s v="Saldo do Exercício Anterior"/>
    <s v="Saldo do Exercício 2023 - Bolsa 01/01/2024 a 31/08/2024 - Rem. 50490767/2023 - Edital Programa USP Sustentabilidade 2022 (USPSusten). Bolsista: Carolina Cristina Fernandes. Supervisor: Paulo Eduardo Artaxo Netto . Período de 01/09/2023 a 31/08/2024. Bolsa R$ 101.750,40 e Reserva Técnica R$ 10.175,04. - Grupo 057 - Projetos Especiais"/>
    <s v="Sim"/>
    <m/>
    <n v="67833.600000000006"/>
    <n v="0"/>
    <n v="0"/>
    <n v="1"/>
    <x v="11"/>
  </r>
  <r>
    <x v="23"/>
    <d v="2024-02-01T00:00:00"/>
    <n v="4282"/>
    <s v="FGE"/>
    <s v="Saldo 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0"/>
  </r>
  <r>
    <x v="24"/>
    <d v="2024-02-01T00:00:00"/>
    <n v="4284"/>
    <s v="FGE"/>
    <s v="Saldo do Exercício Anterior"/>
    <s v="Saldo remanescente 2023 - Grupo 057 - Projetos Especiais - Referente 23º Encontro USP Escola Remanejamento 50239983 / 2023"/>
    <s v="Sim"/>
    <m/>
    <n v="1932.32"/>
    <n v="0"/>
    <n v="0"/>
    <n v="2"/>
    <x v="0"/>
  </r>
  <r>
    <x v="24"/>
    <d v="2024-06-10T00:00:00"/>
    <n v="4443"/>
    <s v="DIR"/>
    <s v="PRCEU"/>
    <s v="Grupo 057 Projetos Especiais - 24º Encontro USP Escola - Remanejamento 50285049 / 2024"/>
    <s v="Sim"/>
    <m/>
    <n v="9700"/>
    <n v="0"/>
    <n v="0"/>
    <n v="6"/>
    <x v="4"/>
  </r>
  <r>
    <x v="24"/>
    <d v="2024-11-11T00:00:00"/>
    <n v="4526"/>
    <s v="DIR"/>
    <s v="PRCEU"/>
    <s v="Recursos para 25º Encontro USP Escola - Grupo 057 - Projetos Especiais - REMANEJAMENTO 50578623 / 2024"/>
    <s v="Sim"/>
    <m/>
    <n v="12200"/>
    <n v="0"/>
    <n v="0"/>
    <n v="11"/>
    <x v="9"/>
  </r>
  <r>
    <x v="25"/>
    <d v="2024-02-01T00:00:00"/>
    <n v="4286"/>
    <s v="FMA"/>
    <s v="Saldo do Exercício Anterior"/>
    <s v="Devolução de Economia Orçamentária 2023. Grupo: 513 - Progr. Inst. de Apoio a Novos Docentes - Edital 2013. Aut. GR - Proc.16.1.12371.1.4"/>
    <s v="Sim"/>
    <m/>
    <n v="431.48"/>
    <n v="0"/>
    <n v="0"/>
    <n v="2"/>
    <x v="0"/>
  </r>
  <r>
    <x v="26"/>
    <d v="2024-01-29T00:00:00"/>
    <n v="4245"/>
    <s v="DIR"/>
    <s v="Créditos Tesouraria"/>
    <s v="Ajustes de lançamentos referente as despesas realizadas no Grupo da Receita do processo de adiantamento nº : 23.1.592.43.3, mas lançados nos RORÇ BÁSCA dos departamentos - GOs 17684, 17709 e 17710, Contrapartida RI DIR ADM - GO 17808"/>
    <s v="Sim"/>
    <m/>
    <n v="1070"/>
    <n v="0"/>
    <n v="0"/>
    <n v="1"/>
    <x v="11"/>
  </r>
  <r>
    <x v="26"/>
    <d v="2024-02-01T00:00:00"/>
    <n v="4250"/>
    <s v="DIR"/>
    <s v="Abertura do Exercício 2024"/>
    <s v="Orçamento 2024"/>
    <s v="Sim"/>
    <m/>
    <n v="1785111"/>
    <n v="0"/>
    <n v="0"/>
    <n v="2"/>
    <x v="0"/>
  </r>
  <r>
    <x v="26"/>
    <d v="2024-02-05T00:00:00"/>
    <n v="4344"/>
    <s v="DIR"/>
    <s v="Transposição interna"/>
    <s v="Ref. a estorno do valor relativo ao Remanejamento N° 2024 50090540 efetuado por equivoco - fale conosco 252756 - REMANEJAMENTO 50091708 / 2024 - GO 17853"/>
    <s v="Sim"/>
    <m/>
    <n v="18830.099999999999"/>
    <n v="0"/>
    <n v="0"/>
    <n v="2"/>
    <x v="0"/>
  </r>
  <r>
    <x v="26"/>
    <d v="2024-02-07T00:00:00"/>
    <n v="4347"/>
    <s v="DIR"/>
    <s v="Reitoria - Estagiário"/>
    <s v="Solicitação 692/2023 - Remanejamento 50093107 / 2024 de recurso para estágio do aluno Gabriela Pinheiro de Moraes."/>
    <s v="Sim"/>
    <m/>
    <n v="4650"/>
    <n v="0"/>
    <n v="0"/>
    <n v="2"/>
    <x v="0"/>
  </r>
  <r>
    <x v="26"/>
    <d v="2024-02-21T00:00:00"/>
    <n v="4359"/>
    <s v="DIR"/>
    <s v="Reitoria - Estagiário"/>
    <s v="Solicitação 1553/2022 - Remanejamento de recurso para estágio do aluno Laura Fragoso Goncalves da Conceição. - REMANEJAMENTO 50107221 / 2024"/>
    <s v="Sim"/>
    <m/>
    <n v="674.27"/>
    <n v="0"/>
    <n v="0"/>
    <n v="2"/>
    <x v="0"/>
  </r>
  <r>
    <x v="26"/>
    <d v="2024-03-13T00:00:00"/>
    <n v="4371"/>
    <s v="DIR"/>
    <s v="Reitoria - Estagiário"/>
    <s v="Solicitação 521/2023 Remanejamento 50135926 / 2024 de recurso para estágio do aluno Larissa Cunha da Silva."/>
    <s v="Sim"/>
    <m/>
    <n v="930.67"/>
    <n v="0"/>
    <n v="0"/>
    <n v="3"/>
    <x v="1"/>
  </r>
  <r>
    <x v="26"/>
    <d v="2024-03-13T00:00:00"/>
    <n v="4373"/>
    <s v="DIR"/>
    <s v="Reitoria - Estagiário"/>
    <s v="Solicitação 1039/2023 - Remanejamento 50135969 / 2024 de recurso para estágio do aluno Emanuelle Vieira Santos."/>
    <s v="Sim"/>
    <m/>
    <n v="12554.64"/>
    <n v="0"/>
    <n v="0"/>
    <n v="3"/>
    <x v="1"/>
  </r>
  <r>
    <x v="26"/>
    <d v="2024-03-15T00:00:00"/>
    <n v="4375"/>
    <s v="DIR-NITRO"/>
    <s v="FMVZ"/>
    <s v="REMANEJAMENTOS 50145565, 50145581, 50145603, 50145620, 50145646 referente respectivamente 548 litros de nitrogênio liquido-maio /2019 a janeiro/2020 - VCI, 349 litros de nitrogênio liquido-maio /2019 a janeiro/2020 - VCM, 2.369 litros de nitrogênio liquido-maio /2019 a janeiro/2020 - VPS, 1.920 litros de nitrogênio liquido-maio /2019 a janeiro/2020 - VPT e 5.144 litros de nitrogênio liquido-maio /2019 a janeiro/2020 - VRA"/>
    <s v="Sim"/>
    <m/>
    <n v="10330"/>
    <n v="0"/>
    <n v="0"/>
    <n v="3"/>
    <x v="1"/>
  </r>
  <r>
    <x v="26"/>
    <d v="2024-04-03T00:00:00"/>
    <n v="4391"/>
    <s v="DIR"/>
    <s v="Reitoria - Estagiário"/>
    <s v="Solicitação 17/2023 - Remanejamento 50169448/2024 de recurso para estágio do aluno Gustavo Prado da Rocha."/>
    <s v="Sim"/>
    <m/>
    <n v="1373.8"/>
    <n v="0"/>
    <n v="0"/>
    <n v="4"/>
    <x v="2"/>
  </r>
  <r>
    <x v="26"/>
    <d v="2024-04-03T00:00:00"/>
    <n v="4392"/>
    <s v="DIR"/>
    <s v="Reitoria - Estagiário"/>
    <s v="Solicitação 1191/2023 -Remanejamento 50169464 / 2024 de recurso para estágio do aluno Raissa Dias de Carvalho."/>
    <s v="Sim"/>
    <m/>
    <n v="462.94"/>
    <n v="0"/>
    <n v="0"/>
    <n v="4"/>
    <x v="2"/>
  </r>
  <r>
    <x v="26"/>
    <d v="2024-04-23T00:00:00"/>
    <n v="4412"/>
    <s v="DIR-NITRO"/>
    <s v="NITROGÊNIO"/>
    <s v="Faculdade de Odonto - Fornecimento de 351 litros de nitrogênio líquido, nos meses de janeiro a fevereiro de 2024, conforme OF.ATF.001/2024/IF - REMANEJAMENTO 50198421 / 2024 e referente ao fornecimento de de 884 litros de nitrogênio líquido, nos meses de janeiro a fevereiro de 2024, conforme OF.ATF.001/2024/IF REMANEJAMENTO 50199622 / 2024"/>
    <s v="Sim"/>
    <m/>
    <n v="1768.52"/>
    <n v="0"/>
    <n v="0"/>
    <n v="4"/>
    <x v="2"/>
  </r>
  <r>
    <x v="26"/>
    <d v="2024-04-26T00:00:00"/>
    <n v="4415"/>
    <s v="DIR"/>
    <s v="IQ"/>
    <s v="Remanejamento referente à requisição de material 202400104350 - Remanejamento 50203484 / 2024"/>
    <s v="Sim"/>
    <m/>
    <n v="8852.5"/>
    <n v="0"/>
    <n v="0"/>
    <n v="4"/>
    <x v="2"/>
  </r>
  <r>
    <x v="26"/>
    <d v="2024-04-26T00:00:00"/>
    <n v="4416"/>
    <s v="DIR"/>
    <s v="IAG"/>
    <s v="Despesas efetuadas com fornecimento de nitrogênio líquido referentes ao mês de fevereiro de 2024 - Remanejamento 50203980 / 2024"/>
    <s v="Sim"/>
    <m/>
    <n v="30"/>
    <n v="0"/>
    <n v="0"/>
    <n v="4"/>
    <x v="2"/>
  </r>
  <r>
    <x v="26"/>
    <d v="2024-05-07T00:00:00"/>
    <n v="4420"/>
    <s v="DIR"/>
    <s v="IGC"/>
    <s v="Repasse ao IFUSP, referente ao fornecimento de 4.214 litros de Nitrogênio Líquido para uso nos Laboratórios do IGc, durante o período de Maio a Dezembro/2021 e Fevereiro a Junho, Setembro/2022 - Remanejamento 50209261/2024"/>
    <s v="Sim"/>
    <m/>
    <n v="4214"/>
    <n v="0"/>
    <n v="0"/>
    <n v="5"/>
    <x v="3"/>
  </r>
  <r>
    <x v="26"/>
    <d v="2024-05-07T00:00:00"/>
    <n v="4421"/>
    <s v="DIR"/>
    <s v="Diretoria"/>
    <s v="Repasse ao IFUSP, referente ao fornecimento de Nitrogênio Líquido para uso nos Laboratórios do IGc, conforme a seguir: Jan a Fev/24 - 591 litros - R$ 591,00 + Mar/24 - 199 litros - R$ 501,48 = Total Geral R$ 1.092,48. Remanejamento 50209288 / 2024"/>
    <s v="Sim"/>
    <m/>
    <n v="1092.48"/>
    <n v="0"/>
    <n v="0"/>
    <n v="5"/>
    <x v="3"/>
  </r>
  <r>
    <x v="26"/>
    <d v="2024-05-29T00:00:00"/>
    <n v="4429"/>
    <s v="AAA"/>
    <s v="IFUSP"/>
    <s v="Rem. 50235807 - devolução parcial do RO50233740 - saldo não utilizado (Auxílio à professor USP para participação em defesa de tese - Prof Mauricio dos Santos Matos, nº USP 1470852)..."/>
    <s v="Sim"/>
    <m/>
    <n v="26.8"/>
    <n v="0"/>
    <n v="0"/>
    <n v="5"/>
    <x v="3"/>
  </r>
  <r>
    <x v="26"/>
    <d v="2024-05-29T00:00:00"/>
    <n v="4433"/>
    <s v="DIR"/>
    <s v="Reitoria - Estagiário"/>
    <s v="Rem. 50233545 - Remanejamento de recurso para estágio do aluno Júlia de Moura Reinaldo. Referente à solicitação 1128/2023..."/>
    <s v="Sim"/>
    <m/>
    <n v="24.83"/>
    <n v="0"/>
    <n v="0"/>
    <n v="5"/>
    <x v="3"/>
  </r>
  <r>
    <x v="26"/>
    <d v="2024-05-29T00:00:00"/>
    <n v="4434"/>
    <s v="ATA"/>
    <s v="Reitoria"/>
    <s v="Rem. 50245306 - Valor ref. ajuste no cálculo do valor inicial do Grupo Despesas com Transporte (259) 2024.(ressarcimento valor utilizado da dotação básica)..."/>
    <s v="Sim"/>
    <m/>
    <n v="3626.75"/>
    <n v="0"/>
    <n v="0"/>
    <n v="5"/>
    <x v="3"/>
  </r>
  <r>
    <x v="26"/>
    <d v="2024-06-13T00:00:00"/>
    <n v="4446"/>
    <s v="DIR"/>
    <s v="IQ"/>
    <s v="REMANEJAMENTO 50288803 / 2024 - Aquisição de Papel Toalha Interfolhas: 500 unidades do item 5588960 e 500 unidades do item 8183511, Ata RP 90978/2023."/>
    <s v="Sim"/>
    <m/>
    <n v="52450"/>
    <n v="0"/>
    <n v="0"/>
    <n v="6"/>
    <x v="4"/>
  </r>
  <r>
    <x v="26"/>
    <d v="2024-06-27T00:00:00"/>
    <n v="4451"/>
    <s v="DIR"/>
    <s v="Simpress Comercio Locacao e Servicos Ltda."/>
    <s v="Anulação Parcial da NE.00169657 - Contrato 61/2022 - RUSP - Prestação de serviço de impressão e reprografia corporativa - Exercício 2024 - DC 153641/2022."/>
    <s v="Sim"/>
    <m/>
    <n v="150000"/>
    <n v="0"/>
    <n v="0"/>
    <n v="6"/>
    <x v="4"/>
  </r>
  <r>
    <x v="26"/>
    <d v="2024-07-02T00:00:00"/>
    <n v="4456"/>
    <s v="DIR"/>
    <s v="Transposição interna"/>
    <s v="Ref. ao remanejamento 202450322289 realizado com valor a maior indevidamente que ora estamos regularizando REMANEJAMENTO 50323480 / 2024 - GO 18315"/>
    <s v="Sim"/>
    <m/>
    <n v="736.61"/>
    <n v="0"/>
    <n v="0"/>
    <n v="7"/>
    <x v="5"/>
  </r>
  <r>
    <x v="26"/>
    <d v="2024-07-05T00:00:00"/>
    <n v="4459"/>
    <s v="DIR"/>
    <s v="Reitoria"/>
    <s v="Cancelamento estágio do aluno Gabrielly Inacio de Araujo. Referente à solicitação 625/2023 - REMANEJAMENTO 50325229 / 2024"/>
    <s v="Sim"/>
    <m/>
    <n v="1639.06"/>
    <n v="0"/>
    <n v="0"/>
    <n v="7"/>
    <x v="5"/>
  </r>
  <r>
    <x v="26"/>
    <d v="2024-07-05T00:00:00"/>
    <n v="4460"/>
    <s v="DIR"/>
    <s v="Reitoria"/>
    <s v="Cancelamento estágio do aluno Renan Azevedo de Carvalho Silva. Referente à solicitação 723/2023 - REMANEJAMENTO 50325245 / 2024"/>
    <s v="Sim"/>
    <m/>
    <n v="1213.45"/>
    <n v="0"/>
    <n v="0"/>
    <n v="7"/>
    <x v="5"/>
  </r>
  <r>
    <x v="26"/>
    <d v="2024-07-05T00:00:00"/>
    <n v="4461"/>
    <s v="DIR"/>
    <s v="Reitoria"/>
    <s v="Cancelamento estágio do aluno Amanda Menezes de Souza. Referente à solicitação 1204/2023 REMANEJAMENTO 50325261 / 2024"/>
    <s v="Sim"/>
    <m/>
    <n v="18153.8"/>
    <n v="0"/>
    <n v="0"/>
    <n v="7"/>
    <x v="5"/>
  </r>
  <r>
    <x v="26"/>
    <d v="2024-07-29T00:00:00"/>
    <n v="4470"/>
    <s v="DIR"/>
    <s v="FCFRP"/>
    <s v="Devolução ref. remanej. 50385868 - deve ser pago pela Unidade IF - Remanejamento 50414108 / 2024"/>
    <s v="Sim"/>
    <m/>
    <n v="2864.16"/>
    <n v="0"/>
    <n v="0"/>
    <n v="7"/>
    <x v="5"/>
  </r>
  <r>
    <x v="26"/>
    <d v="2024-07-29T00:00:00"/>
    <n v="4471"/>
    <s v="DIR"/>
    <s v="EESC"/>
    <s v="DEVOLUÇÃO SALDO NÃO UTILIZADO, DESPESAS COM TRANSPORTE, PROF. MARCELO, CONCURSO PROF. DR. (REMANEJAMENTO 50112284) - Remanejamento 50414086 / 2024"/>
    <s v="Sim"/>
    <m/>
    <n v="14.58"/>
    <n v="0"/>
    <n v="0"/>
    <n v="7"/>
    <x v="5"/>
  </r>
  <r>
    <x v="26"/>
    <d v="2024-08-05T00:00:00"/>
    <n v="4473"/>
    <s v="DIR"/>
    <s v="Reitoria - Estagiário"/>
    <s v="Solicitação 811/2023 Remanejamento 50423280/2024 de recurso para estágio do aluno Aghata Achilles de Oliveira."/>
    <s v="Sim"/>
    <m/>
    <n v="1403.31"/>
    <n v="0"/>
    <n v="0"/>
    <n v="8"/>
    <x v="6"/>
  </r>
  <r>
    <x v="26"/>
    <d v="2024-08-05T00:00:00"/>
    <n v="4474"/>
    <s v="DIR"/>
    <s v="Reitoria - Estagiário"/>
    <s v="Solicitação 1179/2023 Remanejamento 50423301/2024 de recurso para estágio do aluno Esther Souto Santana."/>
    <s v="Sim"/>
    <m/>
    <n v="4862.1899999999996"/>
    <n v="0"/>
    <n v="0"/>
    <n v="8"/>
    <x v="6"/>
  </r>
  <r>
    <x v="26"/>
    <d v="2024-08-07T00:00:00"/>
    <n v="4477"/>
    <s v="DIR"/>
    <s v="Transposição interna"/>
    <s v="Referente NE.03692997 - Ata Registro de Preço - aquisições de microcomputadores - DDC 220873 - DC 70634 - (Rem. 50338169) - Compacta Comercio e Serviços Ltda - Contrapartida GO 18393 e GO 18398"/>
    <s v="Sim"/>
    <m/>
    <n v="12772"/>
    <n v="0"/>
    <n v="0"/>
    <n v="8"/>
    <x v="6"/>
  </r>
  <r>
    <x v="26"/>
    <d v="2024-08-07T00:00:00"/>
    <n v="4478"/>
    <s v="DIR"/>
    <s v="Transposição interna"/>
    <s v="Referente a NE.03692997 - Ata Registro de Preço - aquisições de microcomputadores - DDC 220873 - DC 70634 - (Rem. 50331202) - Compacta Comercio e Serviços Ltda - Contrapartida GO 18394 e GO 18399"/>
    <s v="Sim"/>
    <m/>
    <n v="73000"/>
    <n v="0"/>
    <n v="0"/>
    <n v="8"/>
    <x v="6"/>
  </r>
  <r>
    <x v="26"/>
    <d v="2024-09-03T00:00:00"/>
    <n v="4491"/>
    <s v="DIR"/>
    <s v="Reitoria - Estagiário"/>
    <s v="Solicitação 24/2024 Remanejamento 50467384 / 2024 de recurso para estágio do aluno Fernanda Nakamura Silveira."/>
    <s v="Sim"/>
    <m/>
    <n v="705.15"/>
    <n v="0"/>
    <n v="0"/>
    <n v="9"/>
    <x v="7"/>
  </r>
  <r>
    <x v="26"/>
    <d v="2024-09-03T00:00:00"/>
    <n v="4492"/>
    <s v="DIR"/>
    <s v="Reitoria - Estagiário"/>
    <s v="Solicitação 156/2024 Remanejamento 50467406 / 2024 de recurso para estágio do aluno Júlia de Moura Reinaldo."/>
    <s v="Sim"/>
    <m/>
    <n v="13664.94"/>
    <n v="0"/>
    <n v="0"/>
    <n v="9"/>
    <x v="7"/>
  </r>
  <r>
    <x v="26"/>
    <d v="2024-10-10T00:00:00"/>
    <n v="4508"/>
    <s v="DIR"/>
    <s v="Reitoria - Estagiário"/>
    <s v="Solicitação 171/2024 - Remanejamento 50530140 / 2024 de recurso para estágio do aluno Gustavo Prado da Rocha."/>
    <s v="Sim"/>
    <m/>
    <n v="2075.12"/>
    <n v="0"/>
    <n v="0"/>
    <n v="10"/>
    <x v="8"/>
  </r>
  <r>
    <x v="26"/>
    <d v="2024-10-10T00:00:00"/>
    <n v="4509"/>
    <s v="DIR"/>
    <s v="Reitoria - Estagiário"/>
    <s v="Solicitação 1031/2024 - REMANEJAMENTO 50530167 / 2024 de recurso para estágio do aluno Fernanda Nakamura Silveira."/>
    <s v="Sim"/>
    <m/>
    <n v="4475.3999999999996"/>
    <n v="0"/>
    <n v="0"/>
    <n v="10"/>
    <x v="8"/>
  </r>
  <r>
    <x v="26"/>
    <d v="2024-10-22T00:00:00"/>
    <n v="4513"/>
    <s v="DIR"/>
    <s v="CEPE - USP"/>
    <s v="Rem. 50552446. - Estorno do aluguel do campo do CEPEUSP para atividades da AAAGW...."/>
    <s v="Sim"/>
    <m/>
    <n v="16196"/>
    <n v="0"/>
    <n v="0"/>
    <n v="10"/>
    <x v="8"/>
  </r>
  <r>
    <x v="26"/>
    <d v="2024-10-23T00:00:00"/>
    <n v="4514"/>
    <s v="ATA"/>
    <s v="Reitoria"/>
    <s v="Rem. 50553884 - Reforço da Nota de empenho n.o 01323447 - Taxa de Resíduos Sólidos de Saúde - Exercício 2.024..."/>
    <s v="Sim"/>
    <m/>
    <n v="117.4"/>
    <n v="0"/>
    <n v="0"/>
    <n v="10"/>
    <x v="8"/>
  </r>
  <r>
    <x v="26"/>
    <d v="2024-10-24T00:00:00"/>
    <n v="4519"/>
    <s v="DIR"/>
    <s v="Faculdade de Odontologia"/>
    <s v="Referente a 50 caixas de papel toalha para Faculdade de Odontologia da SUP - REMANEJAMENTO 50555364 / 2024"/>
    <s v="Sim"/>
    <m/>
    <n v="3474.5"/>
    <n v="0"/>
    <n v="0"/>
    <n v="10"/>
    <x v="8"/>
  </r>
  <r>
    <x v="26"/>
    <d v="2024-11-06T00:00:00"/>
    <n v="4524"/>
    <s v="DIR"/>
    <s v="White Martins Gases Industriais Ltda"/>
    <s v="Anulação parcial do empenho para liberar saldo no contrato para o Instituto de Quimica - Nota de Anulação 5471890"/>
    <s v="Sim"/>
    <m/>
    <n v="18836.16"/>
    <n v="0"/>
    <n v="0"/>
    <n v="11"/>
    <x v="9"/>
  </r>
  <r>
    <x v="26"/>
    <d v="2024-11-11T00:00:00"/>
    <n v="4525"/>
    <s v="DIR"/>
    <s v="Reitoria - Estagiário"/>
    <s v="Solicitação 413/2024 - Remanejamento 50573400 / 2024 de recurso para estágio do aluno Luís Felipe Betinassi Martins de Souza."/>
    <s v="Sim"/>
    <m/>
    <n v="10624.34"/>
    <n v="0"/>
    <n v="0"/>
    <n v="11"/>
    <x v="9"/>
  </r>
  <r>
    <x v="26"/>
    <d v="2024-12-02T00:00:00"/>
    <n v="4544"/>
    <s v="DIR"/>
    <s v="Monitores Bolsistas"/>
    <s v="Saldo remanescente - Fechamento Exercício 2024"/>
    <s v="Sim"/>
    <m/>
    <n v="1106.55"/>
    <n v="0"/>
    <n v="0"/>
    <n v="12"/>
    <x v="10"/>
  </r>
  <r>
    <x v="26"/>
    <d v="2024-12-02T00:00:00"/>
    <n v="4545"/>
    <s v="ATA-EXPEDIENTE"/>
    <s v="E.B.C.T."/>
    <s v="NE.06036489 - Anulação parcial da NE.00169673 - Contrato 9912272510 - RUSP - Contrato de Serviços de Correio - Exercício 2024."/>
    <s v="Sim"/>
    <m/>
    <n v="12064.17"/>
    <n v="0"/>
    <n v="0"/>
    <n v="12"/>
    <x v="10"/>
  </r>
  <r>
    <x v="26"/>
    <d v="2024-12-02T00:00:00"/>
    <n v="4547"/>
    <s v="DIR"/>
    <s v="Monitores Bolsistas"/>
    <s v="Saldo remanescente - Fechamento do Exercício Noi anulado R$ 14.000,00 e reforçado R$ 1.400,00 = R$ 12.600,00"/>
    <s v="Sim"/>
    <m/>
    <n v="12600"/>
    <n v="0"/>
    <n v="0"/>
    <n v="12"/>
    <x v="10"/>
  </r>
  <r>
    <x v="26"/>
    <d v="2024-12-06T00:00:00"/>
    <n v="4553"/>
    <s v="DIR"/>
    <s v="Créditos"/>
    <s v="Créditos fechamento do Exercício 2024"/>
    <s v="Sim"/>
    <m/>
    <n v="68342.240000000005"/>
    <n v="0"/>
    <n v="0"/>
    <n v="12"/>
    <x v="10"/>
  </r>
  <r>
    <x v="27"/>
    <d v="2024-02-01T00:00:00"/>
    <n v="4254"/>
    <s v="DIR"/>
    <s v="Abertura do Exercício 2024"/>
    <s v="Orçamento 2024"/>
    <s v="Sim"/>
    <m/>
    <n v="1010531"/>
    <n v="0"/>
    <n v="0"/>
    <n v="2"/>
    <x v="0"/>
  </r>
  <r>
    <x v="27"/>
    <d v="2024-02-01T00:00:00"/>
    <n v="4259"/>
    <s v="DIR"/>
    <s v="Saldo de Exercícios Anteriores"/>
    <s v="Devolução da Economia Orçamentária 2023"/>
    <s v="Sim"/>
    <m/>
    <n v="126469.46"/>
    <n v="0"/>
    <n v="0"/>
    <n v="2"/>
    <x v="0"/>
  </r>
  <r>
    <x v="27"/>
    <d v="2024-04-26T00:00:00"/>
    <n v="4417"/>
    <s v="DIR"/>
    <s v="STI"/>
    <s v="Devolução do Remanejamento nº 202450206467"/>
    <s v="Sim"/>
    <m/>
    <n v="219938.3"/>
    <n v="0"/>
    <n v="0"/>
    <n v="4"/>
    <x v="2"/>
  </r>
  <r>
    <x v="27"/>
    <d v="2024-11-18T00:00:00"/>
    <n v="4533"/>
    <s v="DIR"/>
    <s v="Transposição interna"/>
    <s v="Referente aquisição de Notebooks para os cursos de graduação GO 17825, conforme nota de empenho 443007/2024 (GO 17825) e 130661/2024 (GO 17757). Devolução do recurso para o Grupo Orçamentário equipamentos de informática - GO 18710"/>
    <s v="Sim"/>
    <m/>
    <n v="63960"/>
    <n v="0"/>
    <n v="0"/>
    <n v="11"/>
    <x v="9"/>
  </r>
  <r>
    <x v="27"/>
    <d v="2024-11-27T00:00:00"/>
    <n v="4541"/>
    <s v="DIR"/>
    <s v="Transposição interna"/>
    <s v="REMANEJAMENTO 50614620 / 2024 - Ressarcimento de grupo orçamentário, em razão de despesas com aquisição de notebooks terem sido efetuados com recursos da Unidade, enquanto deveria onerar o grupo de Prog Apoio Aprimoramento do Ensino de Graduação (fale conosco 264633) - Diretoria - Prog Apoio Ensino Graduação GO 18738"/>
    <s v="Sim"/>
    <m/>
    <n v="309000"/>
    <n v="0"/>
    <n v="0"/>
    <n v="11"/>
    <x v="9"/>
  </r>
  <r>
    <x v="28"/>
    <d v="2024-02-01T00:00:00"/>
    <n v="4252"/>
    <s v="DIR"/>
    <s v="Abertura do Exercício 2024"/>
    <s v="Orçamento 2024"/>
    <s v="Sim"/>
    <m/>
    <n v="113793"/>
    <n v="0"/>
    <n v="0"/>
    <n v="2"/>
    <x v="0"/>
  </r>
  <r>
    <x v="28"/>
    <d v="2024-02-01T00:00:00"/>
    <n v="4258"/>
    <s v="DIR"/>
    <s v="Saldo do Exercício Anterior"/>
    <s v="Devolução da Economia Orçamentária 2023"/>
    <s v="Sim"/>
    <m/>
    <n v="15679.65"/>
    <n v="0"/>
    <n v="0"/>
    <n v="2"/>
    <x v="0"/>
  </r>
  <r>
    <x v="29"/>
    <d v="2024-02-01T00:00:00"/>
    <n v="4253"/>
    <s v="DIR"/>
    <s v="Abertura do Exercício 2024"/>
    <s v="Orçamento 2024 - Grupo 004 - Treinamento servidores"/>
    <s v="Sim"/>
    <m/>
    <n v="57118"/>
    <n v="0"/>
    <n v="0"/>
    <n v="2"/>
    <x v="0"/>
  </r>
  <r>
    <x v="30"/>
    <d v="2024-02-01T00:00:00"/>
    <n v="4291"/>
    <s v="FNC"/>
    <s v="Saldo do Exercício Anterior"/>
    <s v="Saldo Remanescente do Exercício 2023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50089.73"/>
    <n v="0"/>
    <n v="0"/>
    <n v="2"/>
    <x v="0"/>
  </r>
  <r>
    <x v="30"/>
    <d v="2024-12-02T00:00:00"/>
    <n v="4546"/>
    <s v="FNC"/>
    <s v="Marina Sparvoli de Medeiros"/>
    <s v="NE.06038341 - Anulação parcial da NE.01874389 - Bolsa Pós Doutorado - Referente de Abril a Junho Março de 2024 - Processo: 23.1.69.43.9...."/>
    <s v="Sim"/>
    <m/>
    <n v="33601"/>
    <n v="0"/>
    <n v="0"/>
    <n v="12"/>
    <x v="10"/>
  </r>
  <r>
    <x v="31"/>
    <d v="2024-02-05T00:00:00"/>
    <n v="4326"/>
    <s v="FAP"/>
    <s v="Saldo do Exercício Anterior"/>
    <s v="Saldo remanescente 2023 - Grupo: 43.000 -"/>
    <s v="Sim"/>
    <m/>
    <n v="2209.5500000000002"/>
    <n v="0"/>
    <n v="0"/>
    <n v="2"/>
    <x v="0"/>
  </r>
  <r>
    <x v="31"/>
    <d v="2024-10-31T00:00:00"/>
    <n v="4521"/>
    <s v="FAP"/>
    <s v="Recibo Tesouraria"/>
    <s v="- Recibo 127/2024 - Recebemos de Fundação Est. Agrários Luiz Queiroz - FEALQ - PROJETO Nº 104999 - Prestação de serviço de análise SAXS, junto ao laboratório de Cristalografia do depto. FAP-IF. Obs. Ref 10% da taxa administração"/>
    <s v="Sim"/>
    <m/>
    <n v="900"/>
    <n v="0"/>
    <n v="0"/>
    <n v="10"/>
    <x v="8"/>
  </r>
  <r>
    <x v="32"/>
    <d v="2024-03-20T00:00:00"/>
    <n v="4376"/>
    <s v="DIR"/>
    <s v="Reitoria"/>
    <s v="Recurso para pagamento da Taxa de resíduo sólidos de saúde (TRSS), exercício 2024 - Remanejamento 50153924 / 2024"/>
    <s v="Sim"/>
    <m/>
    <n v="869.28"/>
    <n v="0"/>
    <n v="0"/>
    <n v="3"/>
    <x v="1"/>
  </r>
  <r>
    <x v="32"/>
    <d v="2024-10-24T00:00:00"/>
    <n v="4517"/>
    <s v="ATA"/>
    <s v="Transposicao Interna"/>
    <s v="Rem. 50553884 - Reforço da Nota de empenho n.o 01323447 - Taxa de Resíduos Sólidos de Saúde - Exercício 2.024 - GO 18650 / GC 4514"/>
    <s v="Sim"/>
    <m/>
    <n v="117.4"/>
    <n v="0"/>
    <n v="0"/>
    <n v="10"/>
    <x v="8"/>
  </r>
  <r>
    <x v="33"/>
    <d v="2024-02-02T00:00:00"/>
    <n v="4308"/>
    <s v="FAP"/>
    <s v="Saldo do Exercício Anterior"/>
    <s v="Saldo remanescente 2023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591.16"/>
    <n v="0"/>
    <n v="0"/>
    <n v="2"/>
    <x v="0"/>
  </r>
  <r>
    <x v="34"/>
    <d v="2024-02-01T00:00:00"/>
    <n v="4251"/>
    <s v="DIR"/>
    <s v="Abertura do Exercício 2024"/>
    <s v="Orçamento 2024"/>
    <s v="Sim"/>
    <m/>
    <n v="1125468"/>
    <n v="0"/>
    <n v="0"/>
    <n v="2"/>
    <x v="0"/>
  </r>
  <r>
    <x v="34"/>
    <d v="2024-02-01T00:00:00"/>
    <n v="4260"/>
    <s v="DIR"/>
    <s v="Saldo do Exercício Anterior"/>
    <s v="Devolução da Economia Orçamentária 2023"/>
    <s v="Sim"/>
    <m/>
    <n v="149500.26"/>
    <n v="0"/>
    <n v="0"/>
    <n v="2"/>
    <x v="0"/>
  </r>
  <r>
    <x v="34"/>
    <d v="2024-02-02T00:00:00"/>
    <n v="4314"/>
    <s v="ATO"/>
    <s v="Transposição interna"/>
    <s v="Para empenho do contrato da Itopro - Remanejamento 50090540 / 2024 - GO 17841"/>
    <s v="Sim"/>
    <m/>
    <n v="18830.099999999999"/>
    <n v="0"/>
    <n v="0"/>
    <n v="2"/>
    <x v="0"/>
  </r>
  <r>
    <x v="34"/>
    <d v="2024-02-05T00:00:00"/>
    <n v="4343"/>
    <s v="DIR"/>
    <s v="Transposição interna"/>
    <s v="Transferência para Manutenção Predial Remanejamento 50090540 / 2024 Obs. já foi devolvido para a Básica Remanejamento 2024 50091708"/>
    <s v="Sim"/>
    <m/>
    <n v="18830.099999999999"/>
    <n v="0"/>
    <n v="0"/>
    <n v="2"/>
    <x v="0"/>
  </r>
  <r>
    <x v="34"/>
    <d v="2024-04-04T00:00:00"/>
    <n v="4394"/>
    <s v="DIR"/>
    <s v="Créditos Tesouraria"/>
    <s v="Ajustes de lançamentos referente as despesas realizadas no Grupo do Tesouro do processo de adiantamento nº 24.1.30.43.6, mas lançados nos RI dos professores - GOs 18007 e 18023 - Contrapartida Diretoria - RORÇ Diretoria Básica GO 18055"/>
    <s v="Sim"/>
    <m/>
    <n v="377.2"/>
    <n v="0"/>
    <n v="0"/>
    <n v="4"/>
    <x v="2"/>
  </r>
  <r>
    <x v="34"/>
    <d v="2024-04-23T00:00:00"/>
    <n v="4409"/>
    <s v="DIR"/>
    <s v="Transposição interna"/>
    <s v="Remanejamento 50183823 / 2024 - Atender empenho aquisição de lâmpadas"/>
    <s v="Sim"/>
    <m/>
    <n v="13200"/>
    <n v="0"/>
    <n v="0"/>
    <n v="4"/>
    <x v="2"/>
  </r>
  <r>
    <x v="34"/>
    <d v="2024-11-12T00:00:00"/>
    <n v="4527"/>
    <s v="DIR"/>
    <s v="ALGV Com. Eletr. e Serv. ADm. Ltda - ME"/>
    <s v="Fechamento do exercício 2024 - Saldo remanescente do exercício 2024 Anulação parcial"/>
    <s v="Sim"/>
    <m/>
    <n v="79117.5"/>
    <n v="0"/>
    <n v="0"/>
    <n v="11"/>
    <x v="9"/>
  </r>
  <r>
    <x v="34"/>
    <d v="2024-11-29T00:00:00"/>
    <n v="4543"/>
    <s v="DIR"/>
    <s v="Imperpluv Impermeabilização Pintura e Reformas EPP"/>
    <s v="Anulação Parcial NE 4688861/2024 GO 18371 - Referente Serviço de Impermeabilização de Laje da Cobertura do Edifício Adma Jafet - DC 67927/2024 - Processo: 154.00003784/2024-78 - Fechamento do Exercício de 2024. Deverá ser Empenhado na abertura do Exercício de 2025 -"/>
    <s v="Sim"/>
    <m/>
    <n v="44350"/>
    <n v="0"/>
    <n v="0"/>
    <n v="11"/>
    <x v="9"/>
  </r>
  <r>
    <x v="35"/>
    <d v="2024-10-18T00:00:00"/>
    <n v="4512"/>
    <s v="DIR"/>
    <s v="PRPI"/>
    <s v="GRUPO: 206 - Infraestrutura de Pesquisa e Biotérios - Atena: Edital PRPI Edital de Apoio a Propostas Estratégicas para Infraestrutura de Pesquisa- ano 2024- edição 2 (10) - REMANEJAMENTO 50547787 / 2024"/>
    <s v="Sim"/>
    <m/>
    <n v="31500"/>
    <n v="0"/>
    <n v="0"/>
    <n v="10"/>
    <x v="8"/>
  </r>
  <r>
    <x v="36"/>
    <d v="2024-02-05T00:00:00"/>
    <n v="4333"/>
    <s v="FEP"/>
    <s v="Saldo do Exercício Anterior"/>
    <s v="Devolução da Economia Orçamentária 2023 - Grupo: 515 - Progr. Inst. de Apoio a Novos Docentes -"/>
    <s v="Sim"/>
    <m/>
    <n v="101.6"/>
    <n v="0"/>
    <n v="0"/>
    <n v="2"/>
    <x v="0"/>
  </r>
  <r>
    <x v="37"/>
    <d v="2024-02-02T00:00:00"/>
    <n v="4294"/>
    <s v="DIR"/>
    <s v="Saldo do Exercício Anterior"/>
    <s v="Saldo remanescente 2023 - Grupo 12 Assinaturas de Periódicos Científicos"/>
    <s v="Sim"/>
    <m/>
    <n v="451.95"/>
    <n v="0"/>
    <n v="0"/>
    <n v="2"/>
    <x v="0"/>
  </r>
  <r>
    <x v="37"/>
    <d v="2024-08-07T00:00:00"/>
    <n v="4476"/>
    <s v="DIR"/>
    <s v="ABCD"/>
    <s v="Grupo: 173 - Preservação e Conservação de Materiais Bibliográficos - Programa de Preservação e Conservação de Materiais Bibliográficos 2024 - referente a solicitação Ticket 2024011531000359 - Remanejamento N° 2024 50418545."/>
    <s v="Sim"/>
    <m/>
    <n v="10429.02"/>
    <n v="0"/>
    <n v="0"/>
    <n v="8"/>
    <x v="6"/>
  </r>
  <r>
    <x v="38"/>
    <d v="2024-02-05T00:00:00"/>
    <n v="4318"/>
    <s v="FMA"/>
    <s v="Saldo do Exercício Anterior"/>
    <s v="Saldo remanescente 2023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2"/>
    <x v="0"/>
  </r>
  <r>
    <x v="39"/>
    <d v="2024-02-02T00:00:00"/>
    <n v="4310"/>
    <s v="FMT"/>
    <s v="Saldo do Exercício Anterior"/>
    <s v="Saldo remanescente 2023 no Grupo Básico: 43.000"/>
    <s v="Sim"/>
    <m/>
    <n v="111140.69"/>
    <n v="0"/>
    <n v="0"/>
    <n v="2"/>
    <x v="0"/>
  </r>
  <r>
    <x v="40"/>
    <d v="2024-02-01T00:00:00"/>
    <n v="4265"/>
    <s v="FMT"/>
    <s v="Saldo do Exercício Anterior"/>
    <s v="Saldo remanescente Exercício 2023 - Grupo 404 - Projetos Especiais - Grad - Programa de Laboratórios Didáticos - 2021 REMANEJAMENTO 50288867 / 2021"/>
    <s v="Sim"/>
    <m/>
    <n v="1360.39"/>
    <n v="0"/>
    <n v="0"/>
    <n v="2"/>
    <x v="0"/>
  </r>
  <r>
    <x v="41"/>
    <d v="2024-01-11T00:00:00"/>
    <n v="4231"/>
    <s v="DIR"/>
    <s v="Transposicao Interna"/>
    <s v="Rem. 50012964 - Dotação 2475 - 043.000 - Dotação Básica, para a Dotação 136266 - 043.259 - Despesas com Transportes, no valor de R$ 4.640,06, referente aos contrato de Serviços de Abastecimento de Combustível e Táxi - GO 17751."/>
    <s v="Sim"/>
    <m/>
    <n v="4640.0600000000004"/>
    <n v="0"/>
    <n v="0"/>
    <n v="1"/>
    <x v="11"/>
  </r>
  <r>
    <x v="41"/>
    <d v="2024-02-01T00:00:00"/>
    <n v="4257"/>
    <s v="DIR"/>
    <s v="Abertura do Exercício 2024"/>
    <s v="Orçamento 2024 - Grupo 259 - Transporte"/>
    <s v="Sim"/>
    <m/>
    <n v="10248"/>
    <n v="0"/>
    <n v="0"/>
    <n v="2"/>
    <x v="0"/>
  </r>
  <r>
    <x v="41"/>
    <d v="2024-04-29T00:00:00"/>
    <n v="4418"/>
    <s v="DIR"/>
    <s v="Transposicao Interna"/>
    <s v="Transposição Interna p/ pagamento do POOL - Transporte REMANEJAMENTO 50210480 / 2024 - GO 18124"/>
    <s v="Sim"/>
    <m/>
    <n v="264.41000000000003"/>
    <n v="0"/>
    <n v="0"/>
    <n v="4"/>
    <x v="2"/>
  </r>
  <r>
    <x v="41"/>
    <d v="2024-05-06T00:00:00"/>
    <n v="4419"/>
    <s v="DIR"/>
    <s v="Transposicao Interna"/>
    <s v="Transposição da básica para transporte - atender o POOL."/>
    <s v="Sim"/>
    <m/>
    <n v="135.15"/>
    <n v="0"/>
    <n v="0"/>
    <n v="5"/>
    <x v="3"/>
  </r>
  <r>
    <x v="41"/>
    <d v="2024-05-17T00:00:00"/>
    <n v="4425"/>
    <s v="DIR"/>
    <s v="Transposicao Interna"/>
    <s v="REMANEJAMENTO 50253287 / 2024 - Completar saldo da dotação de transporte"/>
    <s v="Sim"/>
    <m/>
    <n v="55.38"/>
    <n v="0"/>
    <n v="0"/>
    <n v="5"/>
    <x v="3"/>
  </r>
  <r>
    <x v="41"/>
    <d v="2024-06-19T00:00:00"/>
    <n v="4448"/>
    <s v="ATA-VEICULO"/>
    <s v="Transposicao Interna"/>
    <s v="Rem. 50301729 - pagamento de POOL. - Código: 202400001819.... Contrapartida GO 18273"/>
    <s v="Sim"/>
    <m/>
    <n v="276.58"/>
    <n v="0"/>
    <n v="0"/>
    <n v="6"/>
    <x v="4"/>
  </r>
  <r>
    <x v="41"/>
    <d v="2024-06-26T00:00:00"/>
    <n v="4450"/>
    <s v="DIR"/>
    <s v="Transposição interna"/>
    <s v="REMANEJAMENTO 50311341 / 2024 - Atender empenho - Pool e Multa Veículos - GO 18294"/>
    <s v="Sim"/>
    <m/>
    <n v="160"/>
    <n v="0"/>
    <n v="0"/>
    <n v="6"/>
    <x v="4"/>
  </r>
  <r>
    <x v="41"/>
    <d v="2024-06-28T00:00:00"/>
    <n v="4453"/>
    <s v="ATA-VEICULO"/>
    <s v="Transposicao Interna"/>
    <s v="Rem. 50318729 - para atender POOL de veiculos - Cod. 1923 / 1976 - GO 18303."/>
    <s v="Sim"/>
    <m/>
    <n v="592.67999999999995"/>
    <n v="0"/>
    <n v="0"/>
    <n v="6"/>
    <x v="4"/>
  </r>
  <r>
    <x v="41"/>
    <d v="2024-09-02T00:00:00"/>
    <n v="4488"/>
    <s v="ATA-VEICULO"/>
    <s v="Transposicao Interna"/>
    <s v="Rem. 50467244 - pagamento de POOL - COD&gt; 202400002413 - GO 18462..."/>
    <s v="Sim"/>
    <m/>
    <n v="128.34"/>
    <n v="0"/>
    <n v="0"/>
    <n v="9"/>
    <x v="7"/>
  </r>
  <r>
    <x v="41"/>
    <d v="2024-09-26T00:00:00"/>
    <n v="4499"/>
    <s v="DIR"/>
    <s v="Transposicao Interna"/>
    <s v="Rem. 50505928 - Reforço de Nota de Empenho, conforme solicitação do DA-USP, 5.o Termo de Contrato 16/2022 - USP, fornecimento de combustível - fale conosco 262193 - GO 18545 / 18547...."/>
    <s v="Sim"/>
    <m/>
    <n v="3500"/>
    <n v="0"/>
    <n v="0"/>
    <n v="9"/>
    <x v="7"/>
  </r>
  <r>
    <x v="41"/>
    <d v="2024-10-09T00:00:00"/>
    <n v="4507"/>
    <s v="ATA-VEICULO"/>
    <s v="Transposicao Interna"/>
    <s v="Código: 202400002973 - #31768 - Período: 04/10/2024 15:00 a 04/10/2024 17:30 (0 diária(s)), Passageiros: 1, Tipo: HÍBRIDOS E ELÉTRICOS, Atividade Didática: Não, Finalidade: Levar docente canadense ao aeroporto de GRU, esteve a convite da Profª. Rosangela Itri para ministrar Palestra do 48th Annual SBBf - GO 18597..."/>
    <s v="Sim"/>
    <m/>
    <n v="77.25"/>
    <n v="0"/>
    <n v="0"/>
    <n v="10"/>
    <x v="8"/>
  </r>
  <r>
    <x v="41"/>
    <d v="2024-11-13T00:00:00"/>
    <n v="4528"/>
    <s v="DIR"/>
    <s v="Trivale Instituicao de Pagamento Ltda."/>
    <s v="Serviços de gerenciamento de abastecimento de combustível em veículos e equipamentos - Anulação parcial devido ao fechamento de exercício 2024"/>
    <s v="Sim"/>
    <m/>
    <n v="4255.18"/>
    <n v="0"/>
    <n v="0"/>
    <n v="11"/>
    <x v="9"/>
  </r>
  <r>
    <x v="41"/>
    <d v="2024-12-11T00:00:00"/>
    <n v="4556"/>
    <s v="DIR"/>
    <s v="ASSOCIACAO DOS TAXISTAS PRIME"/>
    <s v="Anulação Parcial NE.00113449 / 2024 - Fechamento do Exercício 2024"/>
    <s v="Sim"/>
    <m/>
    <n v="1000.77"/>
    <n v="0"/>
    <n v="0"/>
    <n v="12"/>
    <x v="10"/>
  </r>
  <r>
    <x v="42"/>
    <d v="2024-02-05T00:00:00"/>
    <n v="4317"/>
    <s v="FEP"/>
    <s v="Saldo do Exercício Anterior"/>
    <s v="Saldo remanescente do Exercício 2023 - Grupo Básico da Receita"/>
    <s v="Sim"/>
    <m/>
    <n v="49731.76"/>
    <n v="0"/>
    <n v="0"/>
    <n v="2"/>
    <x v="0"/>
  </r>
  <r>
    <x v="42"/>
    <d v="2024-02-22T00:00:00"/>
    <n v="4364"/>
    <s v="FEP"/>
    <s v="Recibo Tesouraria"/>
    <s v="Recibo 24/2024 - Recebemos de Rodrigo da Silva - Proc. Fapesp: 22/03056-6 - Obs. foi cobrado 10% taxa administrativa para diretoria - GC 4365"/>
    <s v="Sim"/>
    <m/>
    <n v="4140"/>
    <n v="0"/>
    <n v="0"/>
    <n v="2"/>
    <x v="0"/>
  </r>
  <r>
    <x v="42"/>
    <d v="2024-04-09T00:00:00"/>
    <n v="4398"/>
    <s v="FEP"/>
    <s v="Recibo Tesouraria"/>
    <s v="Servs. Prestados de experimentos de SAXS - Projeto &quot;Estudo da coacervação de polímeros catiônicos e surfactantes aniônicos em formulações de personal care&quot; - Chamada: CNPq no 12/2020 - Recibo: 45/2024. Obs. 10% taxa administrativa - GC 4399"/>
    <s v="Sim"/>
    <m/>
    <n v="6300"/>
    <n v="0"/>
    <n v="0"/>
    <n v="4"/>
    <x v="2"/>
  </r>
  <r>
    <x v="42"/>
    <d v="2024-04-15T00:00:00"/>
    <n v="4406"/>
    <s v="FEP"/>
    <s v="Recibo Tesouraria"/>
    <s v="Recibo 47/2024 - Recebemos de Lambert Oréfice - Processo CNPq - 307169/2022-7 cpf: 872.441.956-72 - Finalidade: Serviços prestados de experimentos de SAXS - Obs. 10% Taxa Administrativa - GC 4407."/>
    <s v="Sim"/>
    <m/>
    <n v="1800"/>
    <n v="0"/>
    <n v="0"/>
    <n v="4"/>
    <x v="2"/>
  </r>
  <r>
    <x v="42"/>
    <d v="2024-11-18T00:00:00"/>
    <n v="4535"/>
    <s v="FEP"/>
    <s v="Recibo Tesouraria"/>
    <s v="Recibo 135/2024 - Recebemos de Xenocs Ins, Doação para subsidiar particiapação do Sr. Prof. Dr. Cristiano Luis Pinto de Oliveira na XIX conferência internacional de espalhamento a baixo ângulo (SAS2024) no período de 02 a 08 de novembro de 2024 em Taipei - Taiwan"/>
    <s v="Sim"/>
    <m/>
    <n v="2613.38"/>
    <n v="0"/>
    <n v="0"/>
    <n v="11"/>
    <x v="9"/>
  </r>
  <r>
    <x v="43"/>
    <d v="2024-02-01T00:00:00"/>
    <n v="4256"/>
    <s v="DIR"/>
    <s v="Abertura do Exercício 2024"/>
    <s v="Orçamento 2024"/>
    <s v="Sim"/>
    <m/>
    <n v="2661637"/>
    <n v="0"/>
    <n v="0"/>
    <n v="2"/>
    <x v="0"/>
  </r>
  <r>
    <x v="43"/>
    <d v="2024-12-06T00:00:00"/>
    <n v="4555"/>
    <s v="DIR"/>
    <s v="Créditos"/>
    <s v="Créditos fechamento do Exercício 2024"/>
    <s v="Sim"/>
    <m/>
    <n v="8962.59"/>
    <n v="0"/>
    <n v="0"/>
    <n v="12"/>
    <x v="10"/>
  </r>
  <r>
    <x v="44"/>
    <d v="2024-02-05T00:00:00"/>
    <n v="4332"/>
    <s v="FMT"/>
    <s v="Saldo do Exercício Anterior"/>
    <s v="Saldo remanescente 2023 - Grupo: 515 - Prog Inst de Apoio aos Novos Docentes da USP de 2020"/>
    <s v="Sim"/>
    <m/>
    <n v="615"/>
    <n v="0"/>
    <n v="0"/>
    <n v="2"/>
    <x v="0"/>
  </r>
  <r>
    <x v="45"/>
    <d v="2024-02-05T00:00:00"/>
    <n v="4336"/>
    <s v="FAP"/>
    <s v="Saldo do Exercício Anterior"/>
    <s v="Devolução da Economia Orçamentária 2023 - Grupo: 515 - Progr. Inst. de Apoio a Novos Docentes"/>
    <s v="Sim"/>
    <m/>
    <n v="5663.49"/>
    <n v="0"/>
    <n v="0"/>
    <n v="2"/>
    <x v="0"/>
  </r>
  <r>
    <x v="46"/>
    <d v="2024-02-05T00:00:00"/>
    <n v="4330"/>
    <s v="FMA"/>
    <s v="Saldo do Exercício Anterior"/>
    <s v="Saldo remanescente 2023 - REMANEJAMENTO 50159609 / 2021 - Grupo 843 - Código Convênio Santander 2018 - nº 43857 - Edital Santander e-Grad 2021"/>
    <s v="Sim"/>
    <m/>
    <n v="39850.660000000003"/>
    <n v="0"/>
    <n v="0"/>
    <n v="2"/>
    <x v="0"/>
  </r>
  <r>
    <x v="47"/>
    <d v="2024-08-21T00:00:00"/>
    <n v="4483"/>
    <s v="DIR-CCEX"/>
    <s v="PRCEU"/>
    <s v="Grupo: 057 - Projetos Especiais - Remanejamento 50451348 / 2024 do valor aprovado para projeto de fomento: 3079 - Laboratório de Demonstrações Ernst Wolfgang Hamburger - apoio à extensão."/>
    <s v="Sim"/>
    <m/>
    <n v="6375"/>
    <n v="0"/>
    <n v="0"/>
    <n v="8"/>
    <x v="6"/>
  </r>
  <r>
    <x v="48"/>
    <d v="2024-02-05T00:00:00"/>
    <n v="4334"/>
    <s v="FAP"/>
    <s v="Saldo do Exercício Anterior"/>
    <s v="Devolução da Economia Orçamentária 2023 - Grupo: 515 - Progr. Inst. de Apoio a Novos Docentes"/>
    <s v="Sim"/>
    <m/>
    <n v="550.52"/>
    <n v="0"/>
    <n v="0"/>
    <n v="2"/>
    <x v="0"/>
  </r>
  <r>
    <x v="49"/>
    <d v="2024-02-02T00:00:00"/>
    <n v="4311"/>
    <s v="FEP"/>
    <s v="Saldo do Exercício Anterior"/>
    <s v="Saldo remanescente 2023 no Grupo Básico: 43.000"/>
    <s v="Sim"/>
    <m/>
    <n v="19943.27"/>
    <n v="0"/>
    <n v="0"/>
    <n v="2"/>
    <x v="0"/>
  </r>
  <r>
    <x v="49"/>
    <d v="2024-02-19T00:00:00"/>
    <n v="4358"/>
    <s v="FEP"/>
    <s v="Recibo Tesouraria"/>
    <s v="Recibo nº 21/2024 - Claurus Technology do Brasil Ltda - Patente Processo: 22.1.6101.1.5 - 55% da base de cálculo: R$ 2.500,00 - R$ 1.375,00 - 45% Depto FEP R$ 1.125,00 e 10% Dir/Adm R$ 250,00 (GC 4357)"/>
    <s v="Sim"/>
    <m/>
    <n v="1125"/>
    <n v="0"/>
    <n v="0"/>
    <n v="2"/>
    <x v="0"/>
  </r>
  <r>
    <x v="50"/>
    <d v="2024-02-05T00:00:00"/>
    <n v="4322"/>
    <s v="FMT"/>
    <s v="Saldo do Exercício Anterior"/>
    <s v="Saldo remanescente 2023 - Grupo Básico 43.000"/>
    <s v="Sim"/>
    <m/>
    <n v="128.66"/>
    <n v="0"/>
    <n v="0"/>
    <n v="2"/>
    <x v="0"/>
  </r>
  <r>
    <x v="51"/>
    <d v="2024-02-02T00:00:00"/>
    <n v="4304"/>
    <s v="DIR"/>
    <s v="Saldo do Exercício Anterior"/>
    <s v="Saldo remanescente de 2023"/>
    <s v="Sim"/>
    <m/>
    <n v="194767.21"/>
    <n v="0"/>
    <n v="0"/>
    <n v="2"/>
    <x v="0"/>
  </r>
  <r>
    <x v="51"/>
    <d v="2024-02-05T00:00:00"/>
    <n v="4340"/>
    <s v="DIR"/>
    <s v="Multas"/>
    <s v="Cobrança de multas de entrega em atraso"/>
    <s v="Sim"/>
    <m/>
    <n v="1379.2"/>
    <n v="0"/>
    <n v="0"/>
    <n v="2"/>
    <x v="0"/>
  </r>
  <r>
    <x v="52"/>
    <d v="2024-02-02T00:00:00"/>
    <n v="4302"/>
    <s v="DIR"/>
    <s v="Saldo do Exercício Anterior"/>
    <s v="Saldo remanescente de 2023"/>
    <s v="Sim"/>
    <m/>
    <n v="765.09"/>
    <n v="0"/>
    <n v="0"/>
    <n v="2"/>
    <x v="0"/>
  </r>
  <r>
    <x v="52"/>
    <d v="2024-04-03T00:00:00"/>
    <n v="4387"/>
    <s v="DIR"/>
    <s v="Transposição interna"/>
    <s v="Atender empenho, aquisição de material de informática REMANEJAMENTO 50167623 / 2024 - GO 18051"/>
    <s v="Sim"/>
    <m/>
    <n v="960"/>
    <n v="0"/>
    <n v="0"/>
    <n v="4"/>
    <x v="2"/>
  </r>
  <r>
    <x v="53"/>
    <d v="2024-02-05T00:00:00"/>
    <n v="4316"/>
    <s v="FAP"/>
    <s v="Saldo Exercício Anterior"/>
    <s v="Saldo remanescente 2023 no Grupo Básico: 43.515 Remanejamento N° 2017 50600143 - Repasse de recursos referente 2a. parcela (Edital 2017) do Programa Institucional de Apoio aos Novos Docentes."/>
    <s v="Sim"/>
    <m/>
    <n v="5000"/>
    <n v="0"/>
    <n v="0"/>
    <n v="2"/>
    <x v="0"/>
  </r>
  <r>
    <x v="54"/>
    <d v="2024-02-05T00:00:00"/>
    <n v="4320"/>
    <s v="FMT"/>
    <s v="Saldo do Exercício Anterior"/>
    <s v="Saldo remanescente 2023 - Grupo Básico 43.000"/>
    <s v="Sim"/>
    <m/>
    <n v="18128.07"/>
    <n v="0"/>
    <n v="0"/>
    <n v="2"/>
    <x v="0"/>
  </r>
  <r>
    <x v="55"/>
    <d v="2024-02-05T00:00:00"/>
    <n v="4323"/>
    <s v="FNC"/>
    <s v="Saldo do Exercício Anterior"/>
    <s v="Saldo remanescente 2023 - Ref. Repasse de recursos referente 2a. parcela (Edital 2017) do Programa Institucional de Apoio aos Novos Docentes. Grupo Grupo Básico: 515 - Remanejamento N° 2017 50600143"/>
    <s v="Sim"/>
    <m/>
    <n v="409.99"/>
    <n v="0"/>
    <n v="0"/>
    <n v="2"/>
    <x v="0"/>
  </r>
  <r>
    <x v="56"/>
    <d v="2024-06-06T00:00:00"/>
    <n v="4441"/>
    <s v="DIR"/>
    <s v="FD"/>
    <s v="PAPEL HIGIÊNICO PARA/DISPENSER DE 1aQUALIDADE, FOLHA DUPLA, 10CMX250M - Remanejamento N° 2024 50281809"/>
    <s v="Sim"/>
    <m/>
    <n v="51930"/>
    <n v="0"/>
    <n v="0"/>
    <n v="6"/>
    <x v="4"/>
  </r>
  <r>
    <x v="56"/>
    <d v="2024-08-05T00:00:00"/>
    <n v="4475"/>
    <s v="DIR"/>
    <s v="Reitoria"/>
    <s v="Aquisição de 10 computadores Lenovo, M80q Gen3, no valor unitário de R$ 7.300,00. Autorização Coordenador C2PO. REMANEJAMENTO 50331202 / 2024"/>
    <s v="Sim"/>
    <m/>
    <n v="73000"/>
    <n v="0"/>
    <n v="0"/>
    <n v="8"/>
    <x v="6"/>
  </r>
  <r>
    <x v="56"/>
    <d v="2024-08-29T00:00:00"/>
    <n v="4487"/>
    <s v="DIR"/>
    <s v="FCF"/>
    <s v="Referente aquisição de pilhas utilizando a ata RP 060/2023 - 156 cartelas AA e 204 cartelas AAA - Remanejamento 50462080/2024"/>
    <s v="Sim"/>
    <m/>
    <n v="2011.32"/>
    <n v="0"/>
    <n v="0"/>
    <n v="8"/>
    <x v="6"/>
  </r>
  <r>
    <x v="57"/>
    <d v="2024-01-19T00:00:00"/>
    <n v="4239"/>
    <s v="DIR-CCIF"/>
    <s v="ICMC"/>
    <s v="Aquisição de 23 câmeras de vigilância IP, sendo 20 para uso interno e 3 para uso externo - Instituto de Ciências Matemáticas e de Computação ICMC - Remanejamento N° 2024 50038823."/>
    <s v="Sim"/>
    <m/>
    <n v="127522.28"/>
    <n v="0"/>
    <n v="0"/>
    <n v="1"/>
    <x v="11"/>
  </r>
  <r>
    <x v="58"/>
    <d v="2024-02-06T00:00:00"/>
    <n v="4345"/>
    <s v="DIR-CCIF"/>
    <s v="MAC"/>
    <s v="Transferência referente a ponto de acesso à rede sem fio - WiFi 6E - 1 unidade(s) - R$12.554.50 Registro de Preços n. 58/2023 - 2023.1.538.43.9 - REMANEJAMENTO 50090183 / 2024"/>
    <s v="Sim"/>
    <m/>
    <n v="12554.5"/>
    <n v="0"/>
    <n v="0"/>
    <n v="2"/>
    <x v="0"/>
  </r>
  <r>
    <x v="58"/>
    <d v="2024-02-06T00:00:00"/>
    <n v="4346"/>
    <s v="DIR-CCIF"/>
    <s v="MAC"/>
    <s v="Transferência referente a Monitor de 23,8&quot; - 7 unidade(s) - R$11.935,00 Registro de Preços n. 08/2023 - 2023.1.56.43.4 - REMANEJAMENTO 50090205 / 2024"/>
    <s v="Sim"/>
    <m/>
    <n v="11935"/>
    <n v="0"/>
    <n v="0"/>
    <n v="2"/>
    <x v="0"/>
  </r>
  <r>
    <x v="58"/>
    <d v="2024-02-16T00:00:00"/>
    <n v="4350"/>
    <s v="DIR-CCIF"/>
    <s v="PUSP-FC"/>
    <s v="Aquisição de 06 unidades do Item 02 (Monitor de 23,8&quot;) do Pregão Eletrônico para Registro de Preços n. 08/2023 - Processo 2023.1.56.43.4. REMANEJAMENTO 50099504 / 2024"/>
    <s v="Sim"/>
    <m/>
    <n v="10230"/>
    <n v="0"/>
    <n v="0"/>
    <n v="2"/>
    <x v="0"/>
  </r>
  <r>
    <x v="58"/>
    <d v="2024-02-16T00:00:00"/>
    <n v="4351"/>
    <s v="DIR-CCIF"/>
    <s v="PUSP-FC"/>
    <s v="Aquisição de 03 unidades do Item 01 (Telefone sem fio com base IP) e 06 unidades do Item 02 (Telefone sem fio) do Pregão Eletrônico para Registro de Preços n. 13/2023 - Processo 2023.1.70.43.7. REMANEJAMENTO 50099520 / 2024"/>
    <s v="Sim"/>
    <m/>
    <n v="9534.9"/>
    <n v="0"/>
    <n v="0"/>
    <n v="2"/>
    <x v="0"/>
  </r>
  <r>
    <x v="58"/>
    <d v="2024-02-16T00:00:00"/>
    <n v="4352"/>
    <s v="DIR-CCIF"/>
    <s v="PUSP-FC"/>
    <s v="Aquisição de 10 unidades do Item 04 (Cabo UTP de 4 pares CM, Cat.6) do Pregão Eletrônico para Registro de Preços n. 19/2023 - Processo 2023.1.86.43.0. REMANEJAMENTO 50102009 / 2024"/>
    <s v="Sim"/>
    <m/>
    <n v="16683.5"/>
    <n v="0"/>
    <n v="0"/>
    <n v="2"/>
    <x v="0"/>
  </r>
  <r>
    <x v="58"/>
    <d v="2024-02-19T00:00:00"/>
    <n v="4353"/>
    <s v="DIR-CCIF"/>
    <s v="MAC"/>
    <s v="Remanejamento 50105768 / 2024 referente notebooks LENOVO - 3 unidade(s) - R$18.540,00 Registro de Preços n. 30/2023 - 2023.1.235.43.6"/>
    <s v="Sim"/>
    <m/>
    <n v="18540"/>
    <n v="0"/>
    <n v="0"/>
    <n v="2"/>
    <x v="0"/>
  </r>
  <r>
    <x v="58"/>
    <d v="2024-02-19T00:00:00"/>
    <n v="4354"/>
    <s v="DIR-CCIF"/>
    <s v="MAC"/>
    <s v="Remanejamento 50105806 / 2024 referente mini computador tipo 1 - LENOVO - 10 unidade(s) - R$54.720,00 Registro de Preços n. 53/2023 - 2023.1.428.43.9"/>
    <s v="Sim"/>
    <m/>
    <n v="54720"/>
    <n v="0"/>
    <n v="0"/>
    <n v="2"/>
    <x v="0"/>
  </r>
  <r>
    <x v="58"/>
    <d v="2024-02-19T00:00:00"/>
    <n v="4355"/>
    <s v="DIR-CCIF"/>
    <s v="MAC"/>
    <s v="Remanejamento 50105865 / 2024 referente tablet SAMSUNG S8 - 1 unidade(s) - R$8.889,00 Registro de Preços n. 24/2023 - 2023.1.117.43.3"/>
    <s v="Sim"/>
    <m/>
    <n v="8889"/>
    <n v="0"/>
    <n v="0"/>
    <n v="2"/>
    <x v="0"/>
  </r>
  <r>
    <x v="58"/>
    <d v="2024-02-22T00:00:00"/>
    <n v="4360"/>
    <s v="DIR-CCIF"/>
    <s v="IAG"/>
    <s v="Ref. a 01 (um) Computador mini tipo 2 para Profa. Daniela Brandt da AGG - Registro de Preço do IF - FALE CONOSCO 253330 REMANEJAMENTO 50109143 / 2024"/>
    <s v="Sim"/>
    <m/>
    <n v="7300"/>
    <n v="0"/>
    <n v="0"/>
    <n v="2"/>
    <x v="0"/>
  </r>
  <r>
    <x v="58"/>
    <d v="2024-02-22T00:00:00"/>
    <n v="4361"/>
    <s v="DIR-CCIF"/>
    <s v="PUSP-FC"/>
    <s v="Aquisição de 02 unidades do Item 01 (Notebook) do Pregão Eletrônico para Registro de Preços n. 30/2023 - Processo 2023.1.235.43.6. REMANEJAMENTO 50109941 / 2024"/>
    <s v="Sim"/>
    <m/>
    <n v="12360"/>
    <n v="0"/>
    <n v="0"/>
    <n v="2"/>
    <x v="0"/>
  </r>
  <r>
    <x v="58"/>
    <d v="2024-02-22T00:00:00"/>
    <n v="4362"/>
    <s v="DIR-CCIF"/>
    <s v="PUSP-FC"/>
    <s v="Aquisição de 05 unidades do Item 01 (Computador Desktop) e 04 unidades do Item 02 (Computador mini - tipo 1) do Pregão Eletrônico para Registro de Preços n. 53/2023 - Processo 2023.1.428.43.9. REMANEJAMENTO 50109968 / 2024"/>
    <s v="Sim"/>
    <m/>
    <n v="47398"/>
    <n v="0"/>
    <n v="0"/>
    <n v="2"/>
    <x v="0"/>
  </r>
  <r>
    <x v="58"/>
    <d v="2024-02-22T00:00:00"/>
    <n v="4363"/>
    <s v="DIR-CCIF"/>
    <s v="IG"/>
    <s v="Repasse p/IFUSP, referente a aquisição de 05(cinco) Monitores de Vídeo, LED, 23,8&quot;. - REMANEJAMENTO 50113183 / 2024"/>
    <s v="Sim"/>
    <m/>
    <n v="8525"/>
    <n v="0"/>
    <n v="0"/>
    <n v="2"/>
    <x v="0"/>
  </r>
  <r>
    <x v="58"/>
    <d v="2024-02-29T00:00:00"/>
    <n v="4366"/>
    <s v="DIR-CCIF"/>
    <s v="IRI"/>
    <s v="Aquisição de 1 tablet, referente ao Pregão Eletrônico para Registro de Preços nº 24/2023 - IF-USP (proc. 2023.1.117.43.3). Remanejamento N° 2024 50122220 - Instituto de Relações Internacionais"/>
    <s v="Sim"/>
    <m/>
    <n v="8889"/>
    <n v="0"/>
    <n v="0"/>
    <n v="2"/>
    <x v="0"/>
  </r>
  <r>
    <x v="58"/>
    <d v="2024-04-02T00:00:00"/>
    <n v="4380"/>
    <s v="DIR-CCIF"/>
    <s v="MAC"/>
    <s v="Remanejamento referente fonte de alimentação 450W - 04 unidades - Registro de Preço n°61 de 2023 - 2023.1.557.43.3. REMANEJAMENTO 50164489 / 2024"/>
    <s v="Sim"/>
    <m/>
    <n v="272.72000000000003"/>
    <n v="0"/>
    <n v="0"/>
    <n v="4"/>
    <x v="2"/>
  </r>
  <r>
    <x v="58"/>
    <d v="2024-04-02T00:00:00"/>
    <n v="4381"/>
    <s v="DIR-CCIF"/>
    <s v="MAC"/>
    <s v="Remanejamento referente - Adaptadores de rede sem fio externo (USB) - 05 unidades - Registro de Preço n°61 de 2023 - 2023.1.557.43.3 - REMANEJAMENTO 50164586 / 2024"/>
    <s v="Sim"/>
    <m/>
    <n v="1240"/>
    <n v="0"/>
    <n v="0"/>
    <n v="4"/>
    <x v="2"/>
  </r>
  <r>
    <x v="58"/>
    <d v="2024-04-02T00:00:00"/>
    <n v="4382"/>
    <s v="DIR-CCIF"/>
    <s v="MAC"/>
    <s v="Remanejamento referente Placa de rede sem fio interna - 05 unidades - Registro de Preço n°61 de 2023 - 2023.1.557.43.3 REMANEJAMENTO 50164608 / 2024"/>
    <s v="Sim"/>
    <m/>
    <n v="2840"/>
    <n v="0"/>
    <n v="0"/>
    <n v="4"/>
    <x v="2"/>
  </r>
  <r>
    <x v="58"/>
    <d v="2024-04-02T00:00:00"/>
    <n v="4383"/>
    <s v="DIR-CCIF"/>
    <s v="MAC"/>
    <s v="Remanejamento COMPLEMENTAR - referente fonte de alimentação 450W - 04 unidades - Registro de Preço n°61 de 2023 - 2023.1.557.43.3 - REMANEJAMENTO 50164624 / 2024"/>
    <s v="Sim"/>
    <m/>
    <n v="818.16"/>
    <n v="0"/>
    <n v="0"/>
    <n v="4"/>
    <x v="2"/>
  </r>
  <r>
    <x v="58"/>
    <d v="2024-04-03T00:00:00"/>
    <n v="4386"/>
    <s v="DIR-CCIF"/>
    <s v="IGC"/>
    <s v="Repasse p/IFUSP, referente as aquisições de 50 patch cords cat 6 de 3 metros. REMANEJAMENTO 50166325 / 2024"/>
    <s v="Sim"/>
    <m/>
    <n v="2938.5"/>
    <n v="0"/>
    <n v="0"/>
    <n v="4"/>
    <x v="2"/>
  </r>
  <r>
    <x v="58"/>
    <d v="2024-04-08T00:00:00"/>
    <n v="4397"/>
    <s v="DIR"/>
    <s v="FAU"/>
    <s v="Aquisição de 6 caixas de CAbo UTP de 4 pares CM, Cat. 6. Bem 23400198. REMANEJAMENTO 50172562 / 2024"/>
    <s v="Sim"/>
    <m/>
    <n v="10010.1"/>
    <n v="0"/>
    <n v="0"/>
    <n v="4"/>
    <x v="2"/>
  </r>
  <r>
    <x v="58"/>
    <d v="2024-04-11T00:00:00"/>
    <n v="4402"/>
    <s v="DIR-CCIF"/>
    <s v="EF"/>
    <s v="Referente ata de registro IF - aquisição: (1) Item 05 - Patch cord Cat.6 - curto - 40 unidade(s) - (Furukawa, 35120011) - (Bem: 7832680) Valor unitário: R$ 38,84 (2) Item 07 - Patch cord Cat.6 - longo - 100 unidade(s) Valor unitário: R$ 80,69. REMANEJAMENTO 50182240 / 2024"/>
    <s v="Sim"/>
    <m/>
    <n v="9622.6"/>
    <n v="0"/>
    <n v="0"/>
    <n v="4"/>
    <x v="2"/>
  </r>
  <r>
    <x v="58"/>
    <d v="2024-04-11T00:00:00"/>
    <n v="4403"/>
    <s v="DIR-CCIF"/>
    <s v="CETI-SC"/>
    <s v="Referente à compra de 3 bases e 6 aparelhos VoIP sem fio, por meio de ata do Instituto de Física. REMANEJAMENTO 50183866 / 2024"/>
    <s v="Sim"/>
    <m/>
    <n v="9534.9"/>
    <n v="0"/>
    <n v="0"/>
    <n v="4"/>
    <x v="2"/>
  </r>
  <r>
    <x v="58"/>
    <d v="2024-04-12T00:00:00"/>
    <n v="4404"/>
    <s v="DIR-CCIF"/>
    <s v="EESC"/>
    <s v="E-Mail - Registro de Preços de Material de Cabeamento - Aquisição para EESC/USP - Remanejamento N° 202450186504"/>
    <s v="Sim"/>
    <m/>
    <n v="10931.22"/>
    <n v="0"/>
    <n v="0"/>
    <n v="4"/>
    <x v="2"/>
  </r>
  <r>
    <x v="58"/>
    <d v="2024-04-23T00:00:00"/>
    <n v="4411"/>
    <s v="DIR"/>
    <s v="PRPI"/>
    <s v="Para aquisição de 05 (cinco) computadores desktops, com Sistema Operacional, teclado e mouse inclusos, destinados aos novos servidores da PRPI. Registro de Preços n. 53/2023. REMANEJAMENTO 50192202 / 2024"/>
    <s v="Sim"/>
    <m/>
    <n v="25510"/>
    <n v="0"/>
    <n v="0"/>
    <n v="4"/>
    <x v="2"/>
  </r>
  <r>
    <x v="58"/>
    <d v="2024-05-07T00:00:00"/>
    <n v="4423"/>
    <s v="DIR"/>
    <s v="HU"/>
    <s v="Aquisição Computador desktopo - 30 unidades valor unitário R$ 5.102,00 - Remanejamentos 50227189 / 2024"/>
    <s v="Sim"/>
    <m/>
    <n v="153060"/>
    <n v="0"/>
    <n v="0"/>
    <n v="5"/>
    <x v="3"/>
  </r>
  <r>
    <x v="58"/>
    <d v="2024-05-29T00:00:00"/>
    <n v="4430"/>
    <s v="DIR-CCIF"/>
    <s v="CETI-SC"/>
    <s v="Rem. 50243087 - Compra de Mini computador Core i7, 32GB de RAM e 1TB de SSD."/>
    <s v="Sim"/>
    <m/>
    <n v="7300"/>
    <n v="0"/>
    <n v="0"/>
    <n v="5"/>
    <x v="3"/>
  </r>
  <r>
    <x v="58"/>
    <d v="2024-07-24T00:00:00"/>
    <n v="4464"/>
    <s v="DIR-CCIF"/>
    <s v="PRPI"/>
    <s v="Rem. 50345440 - Aquisição de 04 notebooks para a PRPI - Pregão Eletrônico para Registro de Preços n. 30/2023 - Valor unitário: R$6.180,00 - Marca/Modelo: Lenovo / E14 Gen5 - Bem: 9704531..."/>
    <s v="Sim"/>
    <m/>
    <n v="24720"/>
    <n v="0"/>
    <n v="0"/>
    <n v="7"/>
    <x v="5"/>
  </r>
  <r>
    <x v="58"/>
    <d v="2024-07-24T00:00:00"/>
    <n v="4465"/>
    <s v="DIR-CCIF"/>
    <s v="FZEA - Pirassununga"/>
    <s v="Rem. 50394964 - Aquisição de notebooks constantes da Ata de Registro de Preços do Instituto de Física da USP: Item 01 - Notebook - 23 unidade(s) - R$6.180,00. Autorização diretor: 23/07/2024..."/>
    <s v="Sim"/>
    <m/>
    <n v="142140"/>
    <n v="0"/>
    <n v="0"/>
    <n v="7"/>
    <x v="5"/>
  </r>
  <r>
    <x v="58"/>
    <d v="2024-08-23T00:00:00"/>
    <n v="4484"/>
    <s v="DIR-CCIF"/>
    <s v="MAC"/>
    <s v="Conforme autorização da direção, segue valores para prover aquisição. Registro de Preços n. 61/2023 - Processo 2023.1.557.43.3 Item 04 - WebCam USB - 6 unidades - R$620,00 - Total - R$ 3.720,00 - REMANEJAMENTO 50454002 / 2024"/>
    <s v="Sim"/>
    <m/>
    <n v="3720"/>
    <n v="0"/>
    <n v="0"/>
    <n v="8"/>
    <x v="6"/>
  </r>
  <r>
    <x v="58"/>
    <d v="2024-08-23T00:00:00"/>
    <n v="4485"/>
    <s v="DIR-CCIF"/>
    <s v="MAC"/>
    <s v="Conforme autorização da direção, segue valores para prover aquisição. Registro de Preços n. 53/2023 - Processo 2023.1.428.43.9 Item 01 - Computador desktop - 6 unidades - R$5.102,00 - Total: R$ 30.612,00 - REMANEJAMENTO 50454029 / 2024"/>
    <s v="Sim"/>
    <m/>
    <n v="30612"/>
    <n v="0"/>
    <n v="0"/>
    <n v="8"/>
    <x v="6"/>
  </r>
  <r>
    <x v="58"/>
    <d v="2024-08-23T00:00:00"/>
    <n v="4486"/>
    <s v="DIR-CCIF"/>
    <s v="MAC"/>
    <s v="Conforme autorização da direção, segue valores para prover aquisição. Registro de Preços n. 61/2023 - Processo 2023.1.557.43.3 - Item 07 - Disco interno SSD de 480GB - 20 unidades - R$180,00 - Total: R$ 3.600,00 - REMANEJAMENTO 50454045 / 2024"/>
    <s v="Sim"/>
    <m/>
    <n v="3600"/>
    <n v="0"/>
    <n v="0"/>
    <n v="8"/>
    <x v="6"/>
  </r>
  <r>
    <x v="58"/>
    <d v="2024-09-26T00:00:00"/>
    <n v="4500"/>
    <s v="DIR"/>
    <s v="Reitoria"/>
    <s v="Aquisição de um mini computador tipo 2 -ata de registro de preços 53/2023 - Processo 2023.1.428.43.9 - REMANEJAMENTO 50497542 / 2024"/>
    <s v="Sim"/>
    <m/>
    <n v="7300"/>
    <n v="0"/>
    <n v="0"/>
    <n v="9"/>
    <x v="7"/>
  </r>
  <r>
    <x v="58"/>
    <d v="2024-09-26T00:00:00"/>
    <n v="4501"/>
    <s v="DIR"/>
    <s v="IO"/>
    <s v="Para aquisição de computador item 1 computador desktop junto ao IF - REMANEJAMENTO 50497887 / 2024"/>
    <s v="Sim"/>
    <m/>
    <n v="5102"/>
    <n v="0"/>
    <n v="0"/>
    <n v="9"/>
    <x v="7"/>
  </r>
  <r>
    <x v="58"/>
    <d v="2024-09-26T00:00:00"/>
    <n v="4502"/>
    <s v="DIR"/>
    <s v="IO"/>
    <s v="Aquisição de equipamentos junto ao IF para atender novos docentes do IOUSP (Fale Conosco 261993) - REMANEJAMENTO 50498247 / 2024"/>
    <s v="Sim"/>
    <m/>
    <n v="26620"/>
    <n v="0"/>
    <n v="0"/>
    <n v="9"/>
    <x v="7"/>
  </r>
  <r>
    <x v="58"/>
    <d v="2024-10-09T00:00:00"/>
    <n v="4505"/>
    <s v="DIR-CCIF"/>
    <s v="IAG"/>
    <s v="Aquisição de insumos de informática - Pregão Eletrônico - RP n° 61/2023 - IF - REMANEJAMENTO 50525465 / 2024"/>
    <s v="Sim"/>
    <m/>
    <n v="35482.199999999997"/>
    <n v="0"/>
    <n v="0"/>
    <n v="10"/>
    <x v="8"/>
  </r>
  <r>
    <x v="58"/>
    <d v="2024-10-30T00:00:00"/>
    <n v="4520"/>
    <s v="DIR-CCIF"/>
    <s v="PUSP-SC"/>
    <s v="Referente a aquisição de produtos para esta PUSP-SC - Pregão Eletrônico para Registro de Preços n. 19/2023 - Processo 2023.1.86.43.0. REMANEJAMENTO 50143783 / 2024"/>
    <s v="Sim"/>
    <m/>
    <n v="28049.46"/>
    <n v="0"/>
    <n v="0"/>
    <n v="10"/>
    <x v="8"/>
  </r>
  <r>
    <x v="58"/>
    <d v="2024-11-05T00:00:00"/>
    <n v="4523"/>
    <s v="DIR-CCIF"/>
    <s v="FEA"/>
    <s v="Cobertura aquisição de material de informática - Sistema de Registro de Preços nº 00055/2023 - IF. - Processo: 23.1.00442.43.1 - Compra: 202300194226 - REMANEJAMENTO 50566064 / 2024"/>
    <s v="Sim"/>
    <m/>
    <n v="423235"/>
    <n v="0"/>
    <n v="0"/>
    <n v="11"/>
    <x v="9"/>
  </r>
  <r>
    <x v="58"/>
    <d v="2024-11-13T00:00:00"/>
    <n v="4529"/>
    <s v="DIR-CCIF"/>
    <s v="FEA"/>
    <s v="Complemento cobertura aquisição de material de informática - Sistema de Registro de Preços no 00055/2023 - IF. - Processo: 23.1.00442.43.1 - Compra: 202300194226 - Remanejamento N° 2024 50590003"/>
    <s v="Sim"/>
    <m/>
    <n v="1390"/>
    <n v="0"/>
    <n v="0"/>
    <n v="11"/>
    <x v="9"/>
  </r>
  <r>
    <x v="58"/>
    <d v="2024-11-13T00:00:00"/>
    <n v="4530"/>
    <s v="DIR-CCIF"/>
    <s v="CETI-SC"/>
    <s v="Aquisição de 4 webcam e 3 ssd de 1TB, por meio de ata de registro de preços do Instituto de Física. Remanejamento N° 2024 50592286"/>
    <s v="Sim"/>
    <m/>
    <n v="4019"/>
    <n v="0"/>
    <n v="0"/>
    <n v="11"/>
    <x v="9"/>
  </r>
  <r>
    <x v="58"/>
    <d v="2024-11-13T00:00:00"/>
    <n v="4531"/>
    <s v="DIR-CCIF"/>
    <s v="CETI-SC"/>
    <s v="Aquisição de 2 minicomputadores i5 tipo 1, por meio de ata de registro de preços do Instituto de Física - Remanejamento N° 2024 50592260."/>
    <s v="Sim"/>
    <m/>
    <n v="10944"/>
    <n v="0"/>
    <n v="0"/>
    <n v="11"/>
    <x v="9"/>
  </r>
  <r>
    <x v="58"/>
    <d v="2024-11-14T00:00:00"/>
    <n v="4532"/>
    <s v="DIR-CCIF"/>
    <s v="Reitoria"/>
    <s v="Aquisição de Computador mini - tipo 2 - 1 unidade(s) - 1. Marca/Modelo: Lenovo, M80q Gen3 2. Sistema Operacional: Windows 11 3. Processador: Intel Core 17 12700T Remanejamento N° 2024 50593444"/>
    <s v="Sim"/>
    <m/>
    <n v="7300"/>
    <n v="0"/>
    <n v="0"/>
    <n v="11"/>
    <x v="9"/>
  </r>
  <r>
    <x v="58"/>
    <d v="2024-11-22T00:00:00"/>
    <n v="4539"/>
    <s v="DIR-CCIF"/>
    <s v="Reitoria"/>
    <s v="Remanejamento 50603229/2024 Aquisição de Computador mini - tipo 2 - 1 unidade(s) - 1. Marca/Modelo: Lenovo, M80q Gen3 2. Sistema Operacional: Windows 11 3. Processador: Intel Core 17 12700T"/>
    <s v="Sim"/>
    <m/>
    <n v="7300"/>
    <n v="0"/>
    <n v="0"/>
    <n v="11"/>
    <x v="9"/>
  </r>
  <r>
    <x v="58"/>
    <d v="2024-11-22T00:00:00"/>
    <n v="4540"/>
    <s v="DIR-CCIF"/>
    <s v="IO"/>
    <s v="Aquisição de insumos de informática - fale conosco 261725 - REMANEJAMENTO 50488489 / 2024"/>
    <s v="Sim"/>
    <m/>
    <n v="14633.8"/>
    <n v="0"/>
    <n v="0"/>
    <n v="11"/>
    <x v="9"/>
  </r>
  <r>
    <x v="59"/>
    <d v="2024-02-02T00:00:00"/>
    <n v="4312"/>
    <s v="FEP"/>
    <s v="Saldo do Exercício Anterior"/>
    <s v="Saldo remanescente 2023 no Grupo Básico: 43.000"/>
    <s v="Sim"/>
    <m/>
    <n v="5000"/>
    <n v="0"/>
    <n v="0"/>
    <n v="2"/>
    <x v="0"/>
  </r>
  <r>
    <x v="60"/>
    <d v="2024-02-05T00:00:00"/>
    <n v="4339"/>
    <s v="FNC"/>
    <s v="Saldo do Exercício Anterior"/>
    <s v="Saldo remanescente 2023 - Grupo: 43.000 - Referente a venda SAMPA CHIPS"/>
    <s v="Sim"/>
    <m/>
    <n v="225293.53"/>
    <n v="0"/>
    <n v="0"/>
    <n v="2"/>
    <x v="0"/>
  </r>
  <r>
    <x v="60"/>
    <d v="2024-09-20T00:00:00"/>
    <n v="4494"/>
    <s v="FNC"/>
    <s v="Recibo Tesouraria"/>
    <s v="Recebemos de Jefferson Science Associates LLC - USA (Marcelo Gameiro Munhoz - IF) referente a venda de 2.520 Sampa V5 Chips - Recibo nº 112/2024"/>
    <s v="Sim"/>
    <m/>
    <n v="480319.1"/>
    <n v="0"/>
    <n v="0"/>
    <n v="9"/>
    <x v="7"/>
  </r>
  <r>
    <x v="60"/>
    <d v="2024-09-23T00:00:00"/>
    <n v="4498"/>
    <s v="FNC"/>
    <s v="Recibo Tesouraria"/>
    <s v="Reembolso pelo cancelamento de passagem aérea CGB/GRU (Heráclio Tavares) em 30/06/2024, Conforme Fatura nº 22223 de 03/06/2024 - Meru Viagens - Recibo 113/2024 - Prof. Ivã Gurgel"/>
    <s v="Sim"/>
    <m/>
    <n v="407.34"/>
    <n v="0"/>
    <n v="0"/>
    <n v="9"/>
    <x v="7"/>
  </r>
  <r>
    <x v="61"/>
    <d v="2024-04-03T00:00:00"/>
    <n v="4390"/>
    <s v="FEP"/>
    <s v="AUCANI"/>
    <s v="Grupo: 849 - Convênio Santander 2022 - 47834 - Edital Aucani 1852 UGPN Conference 2024 - Programa Santander-USP de Mobilidade Internacional - ref. 1 bolsa de intercâmbio - Remanejamento 50168727/2024"/>
    <s v="Sim"/>
    <m/>
    <n v="14000"/>
    <n v="0"/>
    <n v="0"/>
    <n v="4"/>
    <x v="2"/>
  </r>
  <r>
    <x v="62"/>
    <d v="2024-02-01T00:00:00"/>
    <n v="4262"/>
    <s v="FMA"/>
    <s v="Saldo do Exercício Anterior"/>
    <s v="Saldo remanescente Exercício 2023 - Grupo 57 - Projetos Especiais - Edital de Apoio a Novos Docentes 2019 - REMANEJAMENTO 50611408 / 2019"/>
    <s v="Sim"/>
    <m/>
    <n v="5140"/>
    <n v="0"/>
    <n v="0"/>
    <n v="2"/>
    <x v="0"/>
  </r>
  <r>
    <x v="63"/>
    <d v="2024-01-23T00:00:00"/>
    <n v="4241"/>
    <s v="FEP"/>
    <s v="Saldo de Exercícios Anteriores"/>
    <s v="Devolução de saldo do Exercício 2023 - Grupo 057 Projetos Especiais - Valor empenhado se refere: *Janeiro 2023 que foi pago a menor R$ 4.113,84 *O valor de R$ 1,00 pago a menor de março de 2023 a janeiro de 2024 totalizando R$ 11,00. *Janeiro de 2024 - R$ 8.479,20 *Fevereiro de 2024 - R$ 8.479,20 Total= R$ 21.072,24"/>
    <s v="Sim"/>
    <m/>
    <n v="21072.240000000002"/>
    <n v="0"/>
    <n v="0"/>
    <n v="1"/>
    <x v="11"/>
  </r>
  <r>
    <x v="63"/>
    <d v="2024-01-23T00:00:00"/>
    <n v="4242"/>
    <s v="FEP"/>
    <s v="Saldo do Exercício anterior"/>
    <s v="Devolução de saldo do Exercício 2023 - Grupo 057 Projetos Especiais - Reserva Técnica"/>
    <s v="Sim"/>
    <m/>
    <n v="8675.74"/>
    <n v="0"/>
    <n v="0"/>
    <n v="1"/>
    <x v="11"/>
  </r>
  <r>
    <x v="63"/>
    <d v="2024-03-06T00:00:00"/>
    <n v="4367"/>
    <s v="FEP"/>
    <s v="Bolsista Pós Doc"/>
    <s v="Complemento da GC 4368 - Grupo 057 - Projetos Especiais - Auxílio financeiro p/ distribuição de bolsas de Pós-doc p/ posterior seleção de bolsistas - ano 2024. Supervisor(a): Prof(a). Dr(a). Valentina Martelli / IF - REMANEJAMENTO 50132986 / 2024"/>
    <s v="Sim"/>
    <m/>
    <n v="84792"/>
    <n v="0"/>
    <n v="0"/>
    <n v="3"/>
    <x v="1"/>
  </r>
  <r>
    <x v="63"/>
    <d v="2024-03-06T00:00:00"/>
    <n v="4368"/>
    <s v="FEP"/>
    <s v="Reserva Técnica"/>
    <s v="Complemento da GC 4367 Grupo 057 - Projetos Especiais - Auxílio financeiro p/ distribuição de bolsas de Pós-doc p/ posterior seleção de bolsistas - ano 2024. Supervisor(a): Prof(a). Dr(a). Valentina Martelli / IF - REMANEJAMENTO 50132986 / 2024"/>
    <s v="Sim"/>
    <m/>
    <n v="8479.2000000000007"/>
    <n v="0"/>
    <n v="0"/>
    <n v="3"/>
    <x v="1"/>
  </r>
  <r>
    <x v="63"/>
    <d v="2024-12-02T00:00:00"/>
    <n v="4548"/>
    <s v="FEP"/>
    <s v="Bolsitas Pós Doc"/>
    <s v="Bolsista Mariana Saraiva Leão Lima - encerrou o encerramento da bolsa em maio de 2024 para receber pela FAPESP - Saldo residual"/>
    <s v="Sim"/>
    <m/>
    <n v="59354.400000000001"/>
    <n v="0"/>
    <n v="0"/>
    <n v="12"/>
    <x v="10"/>
  </r>
  <r>
    <x v="64"/>
    <d v="2024-02-02T00:00:00"/>
    <n v="4307"/>
    <s v="DIR"/>
    <s v="Saldo do Exercício Anterior"/>
    <s v="Saldo remanescente 2023 no Grupo Básico: 43.000 - (R$ 19.957,05 Valor referente ao overhead dos projetos administrados pela FUSP, conforme saldo apurado pela Fundação em 31/12/2022 (parcela da Unidade - REMANEJAMENTO 50369020 / 2023 - Nº Projeto 3801 - Nome Projeto: 3801 - REPSOL/IF - Tipo de Projeto: PETROLÍFERA - ANP PRESTCONTAS)"/>
    <s v="Sim"/>
    <m/>
    <n v="21529.51"/>
    <n v="0"/>
    <n v="0"/>
    <n v="2"/>
    <x v="0"/>
  </r>
  <r>
    <x v="65"/>
    <d v="2024-02-05T00:00:00"/>
    <n v="4338"/>
    <s v="FAP"/>
    <s v="Saldo do Exercício Anterior"/>
    <s v="Saldo remanescente 2023 - - Convênio Vencido em 2020 - Transferido do Convênio Santander em 2020 para Grupo Básico da Receita"/>
    <s v="Sim"/>
    <m/>
    <n v="2325.9699999999998"/>
    <n v="0"/>
    <n v="0"/>
    <n v="2"/>
    <x v="0"/>
  </r>
  <r>
    <x v="66"/>
    <d v="2024-02-01T00:00:00"/>
    <n v="4268"/>
    <s v="AAA-CG"/>
    <s v="Saldo do Exercício Anterior"/>
    <s v="Devolução de Economia Orçamentária 2023. Grupo 43.404 - Projetos Especiais - Grad - REMANEJAMENTO 50066420 / 2020"/>
    <s v="Sim"/>
    <m/>
    <n v="880.2"/>
    <n v="0"/>
    <n v="0"/>
    <n v="2"/>
    <x v="0"/>
  </r>
  <r>
    <x v="67"/>
    <d v="2024-02-05T00:00:00"/>
    <n v="4331"/>
    <s v="FNC"/>
    <s v="Saldo do Exercício Anterior"/>
    <s v="Saldo remanescente 2023 - Recibos de Tesouraria nº 6/2021 e 155/2023"/>
    <s v="Sim"/>
    <m/>
    <n v="23339.37"/>
    <n v="0"/>
    <n v="0"/>
    <n v="2"/>
    <x v="0"/>
  </r>
  <r>
    <x v="67"/>
    <d v="2024-09-02T00:00:00"/>
    <n v="4489"/>
    <s v="FAP"/>
    <s v="Recibo Tesouraria"/>
    <s v="Recibo 104/2024 - Recebemos de IAEA - International Atomic Energy Agency - Finalidade: Prest. Servs. de apoio à pesquisa e colaboração Cientifica intitulado &quot;Development and Application of Ion Beam Techniques for materiais Irradation and Characterrization relevant to fusion technology&quot; Juntoi ao laboratório do LAMFI de dpto de Física Aplicada do IFUSP, sob coordenação do Sr. Prof. Tiago Fiorini da Silva. Obs. 30% foi repassado do para a Diretoria - GC 4490"/>
    <s v="Sim"/>
    <m/>
    <n v="17356.5"/>
    <n v="0"/>
    <n v="0"/>
    <n v="9"/>
    <x v="7"/>
  </r>
  <r>
    <x v="68"/>
    <d v="2024-03-15T00:00:00"/>
    <n v="4374"/>
    <s v="DIR-CCEX"/>
    <s v="PRCEU"/>
    <s v="Remanejamento 50145387 / 2024 para atender Solicitação de Recursos para o Evento Masterclasses Hands On Particle Physics de fornecimento de refeição aos particiantes, conforme OF.DIF.011/2024 de 22/02/2024."/>
    <s v="Sim"/>
    <m/>
    <n v="4208"/>
    <n v="0"/>
    <n v="0"/>
    <n v="3"/>
    <x v="1"/>
  </r>
  <r>
    <x v="69"/>
    <d v="2024-05-07T00:00:00"/>
    <n v="4422"/>
    <s v="DIR-CCEX"/>
    <s v="Reitoria"/>
    <s v="Aux. Fin.- realização Simpósio Comemorativo &quot;Dos Raios Cósmicos às Partículas Elementares: 90 anos USP, 100 anos de César Lattes e 70 anos do CERN&quot;. Aut. Vice-Reitora. Remanejamentos 50214982 / 2024."/>
    <s v="Sim"/>
    <m/>
    <n v="32400"/>
    <n v="0"/>
    <n v="0"/>
    <n v="5"/>
    <x v="3"/>
  </r>
  <r>
    <x v="70"/>
    <d v="2024-02-01T00:00:00"/>
    <n v="4266"/>
    <s v="FNC"/>
    <s v="Saldo do Exercício Anterior"/>
    <s v="Devolução de Economia Orçamentária 2023 - Grupo: 404 - Projetos Especiais - Grad - REMANEJAMENTO 50283466 / 2021 Programa de Laboratórios Didáticos - 2021 - Coordenador(a) - Prof(a). Dr(a). José Fernando Diniz Chubaci"/>
    <s v="Sim"/>
    <m/>
    <n v="238981.96"/>
    <n v="0"/>
    <n v="0"/>
    <n v="2"/>
    <x v="0"/>
  </r>
  <r>
    <x v="71"/>
    <d v="2024-02-02T00:00:00"/>
    <n v="4295"/>
    <s v="DIR"/>
    <s v="Reitoria"/>
    <s v="Remanejamento 50041867 / 2024 - Saldo remanescente 2023 REMANEJAMENTO - 50708088 / 2023 - Grupo 57 - Projetos Especiais - Recurso para atender execução de obras urgentes no IF: Cobertura Edifício Oscar Sala e Reforma Laboratório Edif. HEPIC. Aut. Mag. Reitor"/>
    <s v="Sim"/>
    <m/>
    <n v="2481154.71"/>
    <n v="0"/>
    <n v="0"/>
    <n v="2"/>
    <x v="0"/>
  </r>
  <r>
    <x v="72"/>
    <d v="2024-01-22T00:00:00"/>
    <n v="4240"/>
    <s v="DIR"/>
    <s v="Saldo do Exercício Anterior"/>
    <s v="Devolução de Economia Orçamentária 2023 - Referente Grupo Orçamentário: 43.246 - Programa de Bolsas Intercâmbio Internacional - Edital AUCANI 1725/2023 - Prog. Bolsas de Intercâmbio Internacional para Alunos de Graduação USP 2023- modalidade Mérito Acadêmico - ref. cota Unidade. (Portaria GR 6640/2015) - REMANEJAMENTO 50243069 / 2023"/>
    <s v="Sim"/>
    <m/>
    <n v="28000"/>
    <n v="0"/>
    <n v="0"/>
    <n v="1"/>
    <x v="11"/>
  </r>
  <r>
    <x v="72"/>
    <d v="2024-05-29T00:00:00"/>
    <n v="4432"/>
    <s v="DIR"/>
    <s v="AUCANI"/>
    <s v="Grupo 246 - Programa de Bolsas Intercâmbio Internacional - Rem. 50239985 - Edital AUCANI 1915/2024 - Prog. Bolsas de Intercâmbio Internacional para os Alunos de Graduação USP - Mérito Acadêmico 2024 (Portaria GR 6640/2015) - ref. cota Unidade - Proc. 22.1.14155.1.3..."/>
    <s v="Sim"/>
    <m/>
    <n v="112000"/>
    <n v="0"/>
    <n v="0"/>
    <n v="5"/>
    <x v="3"/>
  </r>
  <r>
    <x v="72"/>
    <d v="2024-06-05T00:00:00"/>
    <n v="4436"/>
    <s v="DIR"/>
    <s v="AUCANI"/>
    <s v="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6"/>
    <x v="4"/>
  </r>
  <r>
    <x v="72"/>
    <d v="2024-12-02T00:00:00"/>
    <n v="4549"/>
    <s v="DIR"/>
    <s v="Bolsistas Intercâmbio Internacional de Graduação"/>
    <s v="Saldo residual do fechamento do Exercício 2024"/>
    <s v="Sim"/>
    <m/>
    <n v="56000"/>
    <n v="0"/>
    <n v="0"/>
    <n v="12"/>
    <x v="10"/>
  </r>
  <r>
    <x v="73"/>
    <d v="2024-02-01T00:00:00"/>
    <n v="4270"/>
    <s v="DIR"/>
    <s v="Saldo do Exercício Anterior"/>
    <s v="Devolução de Economia Orçamentária 2023 - REMANEJAMENTO 50042586 / 2023"/>
    <s v="Sim"/>
    <m/>
    <n v="691.4"/>
    <n v="0"/>
    <n v="0"/>
    <n v="2"/>
    <x v="0"/>
  </r>
  <r>
    <x v="74"/>
    <d v="2024-02-02T00:00:00"/>
    <n v="4298"/>
    <s v="DIR"/>
    <s v="Saldo do Exercício Anterior"/>
    <s v="Saldo remanescente 2023 - Grupo 019 Recuperação, segurança e risco"/>
    <s v="Sim"/>
    <m/>
    <n v="30724.76"/>
    <n v="0"/>
    <n v="0"/>
    <n v="2"/>
    <x v="0"/>
  </r>
  <r>
    <x v="75"/>
    <d v="2024-02-05T00:00:00"/>
    <n v="4337"/>
    <s v="FNC"/>
    <s v="Saldo do Exercício Anterior"/>
    <s v="Saldo remanescente 2023 - Rem. 50460440 - Portaria PRPI 861 / 2022 - Programa de Apoio aos Novos Docentes da USP - 2022 / 2023 - (043.000 - Básica)."/>
    <s v="Sim"/>
    <m/>
    <n v="13972.2"/>
    <n v="0"/>
    <n v="0"/>
    <n v="2"/>
    <x v="0"/>
  </r>
  <r>
    <x v="76"/>
    <d v="2024-02-01T00:00:00"/>
    <n v="4274"/>
    <s v="FAP"/>
    <s v="Saldo do Exercício Anterior"/>
    <s v="Saldo remanescente 2023 - Grupo: 515 - Prog Inst de Apoio aos Novos Docentes da USP - REMANEJAMENTO 50183023 / 2023 Edital PRPI Programa de Apoio a Novos Docentes- ano 2023- edição 1 (148)"/>
    <s v="Sim"/>
    <m/>
    <n v="35000"/>
    <n v="0"/>
    <n v="0"/>
    <n v="2"/>
    <x v="0"/>
  </r>
  <r>
    <x v="77"/>
    <d v="2024-02-01T00:00:00"/>
    <n v="4278"/>
    <s v="FMA"/>
    <s v="Saldo do Exercício Anterior"/>
    <s v="Devolução de Economia Orçamentária 2023. Grupo 057 - Projetos Especiais - Rem. 50475448 - Portaria PRPI 861 / 2022 - Programa de Apoio aos Novos Docentes da USP - 2022 / 2023"/>
    <s v="Sim"/>
    <m/>
    <n v="12361.94"/>
    <n v="0"/>
    <n v="0"/>
    <n v="2"/>
    <x v="0"/>
  </r>
  <r>
    <x v="78"/>
    <d v="2024-03-07T00:00:00"/>
    <n v="4369"/>
    <s v="FEP"/>
    <s v="IFSC"/>
    <s v="Pagamento de Diárias a Prof. Nathália Beretta Tomazio, Ministrou palestra junto a programação do Ciência por Elas 2024.REMANEJAMENTO 50132668 / 2024"/>
    <s v="Sim"/>
    <m/>
    <n v="795.6"/>
    <n v="0"/>
    <n v="0"/>
    <n v="3"/>
    <x v="1"/>
  </r>
  <r>
    <x v="78"/>
    <d v="2024-05-29T00:00:00"/>
    <n v="4431"/>
    <s v="FEP"/>
    <s v="IFSC"/>
    <s v="Rem. 50246400 - Diárias à Profa. Nathália Beretta Tomazio - Participação 1º Simpósio Regional de Fotônica (SiRFoton) no IFSC, nos dias 16 e 17/05/24."/>
    <s v="Sim"/>
    <m/>
    <n v="530.4"/>
    <n v="0"/>
    <n v="0"/>
    <n v="5"/>
    <x v="3"/>
  </r>
  <r>
    <x v="79"/>
    <d v="2024-02-05T00:00:00"/>
    <n v="4324"/>
    <s v="FGE"/>
    <s v="Saldo do Exercício Anterior"/>
    <s v="Saldo remanescente 2023 - Grupo: 43.000"/>
    <s v="Sim"/>
    <m/>
    <n v="1165"/>
    <n v="0"/>
    <n v="0"/>
    <n v="2"/>
    <x v="0"/>
  </r>
  <r>
    <x v="79"/>
    <d v="2024-05-29T00:00:00"/>
    <n v="4426"/>
    <s v="FGE"/>
    <s v="Recibo Tesouraria"/>
    <s v="Recibo nº 64/2024 - Prestação de serviços de: &quot;uso da técnica de espalhamento dinâmico de luz (DLS) do Lab. de BioMembranas - DFGE&quot; - Recebemos de Selma Isabel Rodrigues - Processo FAPESP: 2022/13713-4"/>
    <s v="Sim"/>
    <m/>
    <n v="3900"/>
    <n v="0"/>
    <n v="0"/>
    <n v="5"/>
    <x v="3"/>
  </r>
  <r>
    <x v="79"/>
    <d v="2024-10-24T00:00:00"/>
    <n v="4515"/>
    <s v="FGE"/>
    <s v="Recibo Tesouraria"/>
    <s v="Recibo nº 126/2024 - Recebemos Thais Azevedo Enoki Liarte - Projeto FAPESP: 2022/04046-4 - Serviços prestados: uso das técnicas de absorção óptica de luz, fluorescência estática, espalhamento dinâmico de luz e potencial Zeta, Junto ao laboratório de BioMembranas do Depto de FGE-IF - Obs descontado taxa administrativa Diretoria"/>
    <s v="Sim"/>
    <m/>
    <n v="5054.3999999999996"/>
    <n v="0"/>
    <n v="0"/>
    <n v="10"/>
    <x v="8"/>
  </r>
  <r>
    <x v="80"/>
    <d v="2024-02-02T00:00:00"/>
    <n v="4299"/>
    <s v="DIR"/>
    <s v="Saldo do Exercício Anterior"/>
    <s v="Saldo remanescente 2023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0"/>
  </r>
  <r>
    <x v="81"/>
    <d v="2024-02-05T00:00:00"/>
    <n v="4327"/>
    <s v="FNC"/>
    <s v="Saldo do Exercício Anterior"/>
    <s v="Saldo remanescente 2023 - Grupo: 43.000"/>
    <s v="Sim"/>
    <m/>
    <n v="736.61"/>
    <n v="0"/>
    <n v="0"/>
    <n v="2"/>
    <x v="0"/>
  </r>
  <r>
    <x v="81"/>
    <d v="2024-07-02T00:00:00"/>
    <n v="4457"/>
    <s v="FNC"/>
    <s v="Transposição interna"/>
    <s v="Estorno referente a GO 18313 (Para cobrir despesa de Diárias Contrapartida GO 18312 e GC 4455)"/>
    <s v="Sim"/>
    <m/>
    <n v="736.61"/>
    <n v="0"/>
    <n v="0"/>
    <n v="7"/>
    <x v="5"/>
  </r>
  <r>
    <x v="82"/>
    <d v="2024-02-01T00:00:00"/>
    <n v="4273"/>
    <s v="FAP"/>
    <s v="Saldo do Exercício Anterior"/>
    <s v="Saldo remanescente 2023 - Grupo 057 Projetos Especiais - Projeto de fomento 2561 - Fisica para todos - Remanejamento 50244901 / 2023"/>
    <s v="Sim"/>
    <m/>
    <n v="2594.42"/>
    <n v="0"/>
    <n v="0"/>
    <n v="2"/>
    <x v="0"/>
  </r>
  <r>
    <x v="82"/>
    <d v="2024-02-05T00:00:00"/>
    <n v="4335"/>
    <s v="FAP"/>
    <s v="Saldo do Exercício Anterior"/>
    <s v="Saldo Remanescente 2023 - Grupo: 515 - Progr. Inst. de Apoio a Novos Docentes - Devolução da Economia Orçamentária 2020"/>
    <s v="Sim"/>
    <m/>
    <n v="213.4"/>
    <n v="0"/>
    <n v="0"/>
    <n v="2"/>
    <x v="0"/>
  </r>
  <r>
    <x v="83"/>
    <d v="2024-02-01T00:00:00"/>
    <n v="4269"/>
    <s v="AAA-CPG"/>
    <s v="Saldo do Exercício Anterior"/>
    <s v="Saldo remanescente 2023 - 057 Projetos Especiais - Apoio financeiro às Disciplinas ministradas em Inglês do PPG em Física REMANEJAMENTO 50265984 / 2023"/>
    <s v="Sim"/>
    <m/>
    <n v="10000"/>
    <n v="0"/>
    <n v="0"/>
    <n v="2"/>
    <x v="0"/>
  </r>
  <r>
    <x v="84"/>
    <d v="2024-02-01T00:00:00"/>
    <n v="4279"/>
    <s v="FNC"/>
    <s v="Saldo do Exercício Anterior"/>
    <s v="Saldo remanescente 2023 - Grupo 515 - Prog Inst de Apoio aos Novos Docentes da USP - REMANEJAMENTO 50183066 / 2023 - Edital PRPI Programa de Apoio a Novos Docentes- ano 2023- edição 1 (39)"/>
    <s v="Sim"/>
    <m/>
    <n v="9468.75"/>
    <n v="0"/>
    <n v="0"/>
    <n v="2"/>
    <x v="0"/>
  </r>
  <r>
    <x v="84"/>
    <d v="2024-07-02T00:00:00"/>
    <n v="4454"/>
    <s v="FNC"/>
    <s v="Transposição interna"/>
    <s v="Transposição para o Grupo 515 - Novos Docentes para Cobrir despesa de Diárias Remanejamento N° 2024 50322289 - GO 18311 e GO 18312"/>
    <s v="Sim"/>
    <m/>
    <n v="6277.33"/>
    <n v="0"/>
    <n v="0"/>
    <n v="7"/>
    <x v="5"/>
  </r>
  <r>
    <x v="85"/>
    <d v="2024-02-01T00:00:00"/>
    <n v="4263"/>
    <s v="FMA"/>
    <s v="Saldo do Exercício Anterior"/>
    <s v="Saldo remanescente 2023 - Grupo 57 Projetos Especiais - Auxílio financeiro do edital p/ distribuição de bolsas de Pós-doc p/ posterior seleção de bolsistas - ano 2022. (pago em 19/06/23 por autorização do Pró-Reitor). Ref: 01 bolsa PD por 12 meses - REMANEJAMENTO 50336326 / 2023 - O restante do valor esta GC 4264"/>
    <s v="Sim"/>
    <m/>
    <n v="59354.400000000001"/>
    <n v="0"/>
    <n v="0"/>
    <n v="2"/>
    <x v="0"/>
  </r>
  <r>
    <x v="85"/>
    <d v="2024-02-01T00:00:00"/>
    <n v="4264"/>
    <s v="FMA"/>
    <s v="Saldo do Exercício Anterior"/>
    <s v="Saldo Remanescente 2023 - Grupo 57 Projetos Especiais - Reserva técnica. Referente Auxílio financeiro do edital p/ distribuição de bolsas de Pós-doc p/ posterior seleção de bolsistas - ano 2022. (pago em 19/06/23 por autorização do Pró-Reitor). - - REMANEJAMENTO 50336326 / 2023 - O restante do valor esta GC 4263"/>
    <s v="Sim"/>
    <m/>
    <n v="10175.4"/>
    <n v="0"/>
    <n v="0"/>
    <n v="2"/>
    <x v="0"/>
  </r>
  <r>
    <x v="86"/>
    <d v="2024-02-05T00:00:00"/>
    <n v="4329"/>
    <s v="FEP"/>
    <s v="Saldo do Exercício Anterior"/>
    <s v="Saldo remanescente do Exercício 2023 - Grupo Básico 43.000"/>
    <s v="Sim"/>
    <m/>
    <n v="98823.46"/>
    <n v="0"/>
    <n v="0"/>
    <n v="2"/>
    <x v="0"/>
  </r>
  <r>
    <x v="86"/>
    <d v="2024-04-03T00:00:00"/>
    <n v="4384"/>
    <s v="FEP"/>
    <s v="EDUS"/>
    <s v="Acertos de direitos autorais 2º semestre 2023 - Remanejamentos 5016825/2024 - Obs 10% taxa administrativa Diretoria GC 4385"/>
    <s v="Sim"/>
    <m/>
    <n v="2562.41"/>
    <n v="0"/>
    <n v="0"/>
    <n v="4"/>
    <x v="2"/>
  </r>
  <r>
    <x v="86"/>
    <d v="2024-09-26T00:00:00"/>
    <n v="4503"/>
    <s v="DIR"/>
    <s v="EDUSP"/>
    <s v="Acertos de direitos autorais nacionais contratuais referentes às vendas do 1º semestre de 2024 REMANEJAMENTO 50504883 / 2024"/>
    <s v="Sim"/>
    <m/>
    <n v="2105.2800000000002"/>
    <n v="0"/>
    <n v="0"/>
    <n v="9"/>
    <x v="7"/>
  </r>
  <r>
    <x v="87"/>
    <d v="2024-02-01T00:00:00"/>
    <n v="4283"/>
    <s v="FNC"/>
    <s v="Saldo do Exercício Anterior"/>
    <s v="Saldo remanescente 2023 Grupo: 515 - Prog Inst de Apoio aos Novos Docentes da USP - Atena: Edital PRPI Programa de Apoio a Novos Docentes- ano 2023- edição 2 (82) - REMANEJAMENTO 50592047 / 2023"/>
    <s v="Sim"/>
    <m/>
    <n v="50000"/>
    <n v="0"/>
    <n v="0"/>
    <n v="2"/>
    <x v="0"/>
  </r>
  <r>
    <x v="88"/>
    <d v="2024-02-01T00:00:00"/>
    <n v="4255"/>
    <s v="DIR"/>
    <s v="Abertura do Exercício 2024"/>
    <s v="Orçamento 2024 - Grupo 021 Reformas"/>
    <s v="Sim"/>
    <m/>
    <n v="299350"/>
    <n v="0"/>
    <n v="0"/>
    <n v="2"/>
    <x v="0"/>
  </r>
  <r>
    <x v="88"/>
    <d v="2024-06-05T00:00:00"/>
    <n v="4435"/>
    <s v="DIR"/>
    <s v="Reitoria"/>
    <s v="Grupo 21 - Reformas - Complemento recurso atendendo solicitação IF para recuperação e reforma dos passeios e escadas internas do Instituto, aut. Mag. Reitor em Out/2022 (reembolso autorizado CODAGE) - REMANEJAMENTO 50265765 / 2024"/>
    <s v="Sim"/>
    <m/>
    <n v="95371.73"/>
    <n v="0"/>
    <n v="0"/>
    <n v="6"/>
    <x v="4"/>
  </r>
  <r>
    <x v="89"/>
    <d v="2024-02-01T00:00:00"/>
    <n v="4275"/>
    <s v="FAP"/>
    <s v="Saldo do Exercício Anterior"/>
    <s v="Devolução de Economia Orçamentária 2023. - Grupo 57 - Projetos Especiais - Rem. 50475405/2022 - Portaria PRPI 861 / 2022 - Programa de Apoio aos Novos Docentes da USP - 2022 / 2023"/>
    <s v="Sim"/>
    <m/>
    <n v="4845.2"/>
    <n v="0"/>
    <n v="0"/>
    <n v="2"/>
    <x v="0"/>
  </r>
  <r>
    <x v="90"/>
    <d v="2024-03-28T00:00:00"/>
    <n v="4377"/>
    <s v="FNC"/>
    <s v="Recibo Tesouraria"/>
    <s v="Recebemos de Márcia de Almeida Rizzutto referente Aquisição de software (office Standard - 2021 LTSC 64 BITS) Número Recibo: 39/2024."/>
    <s v="Sim"/>
    <m/>
    <n v="445.44"/>
    <n v="0"/>
    <n v="0"/>
    <n v="3"/>
    <x v="1"/>
  </r>
  <r>
    <x v="91"/>
    <d v="2024-04-03T00:00:00"/>
    <n v="4388"/>
    <s v="DIR"/>
    <s v="Reitoria"/>
    <s v="Recurso para atender reforma da cobertura do Edifício Física Experimental. Aut. Mag. Reitor - REMANEJAMENTO 50167984 / 2024 - Grupo Orçamentário 057 - Projetos Especiais"/>
    <s v="Sim"/>
    <m/>
    <n v="392119.81"/>
    <n v="0"/>
    <n v="0"/>
    <n v="4"/>
    <x v="2"/>
  </r>
  <r>
    <x v="91"/>
    <d v="2024-11-29T00:00:00"/>
    <n v="4542"/>
    <s v="FEP"/>
    <s v="Imperpluv Impermeabilização Pintura e Reformas EPP"/>
    <s v="Anulação Parcial da NE 4892981/2024 GO 18428 - Referente reforma da cobertura FEP - DC 52164 - Processo: 154.00002672/2024-08 - Fechamento do Exercício 2024 - Valor será empenhado na abertura do Exercício 2025."/>
    <s v="Sim"/>
    <m/>
    <n v="240000"/>
    <n v="0"/>
    <n v="0"/>
    <n v="11"/>
    <x v="9"/>
  </r>
  <r>
    <x v="92"/>
    <d v="2024-04-08T00:00:00"/>
    <n v="4396"/>
    <s v="DIR"/>
    <s v="PRPI"/>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10000"/>
    <n v="0"/>
    <n v="0"/>
    <n v="4"/>
    <x v="2"/>
  </r>
  <r>
    <x v="93"/>
    <d v="2024-04-10T00:00:00"/>
    <n v="4400"/>
    <s v="FEP"/>
    <s v="PRPI"/>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4"/>
    <x v="2"/>
  </r>
  <r>
    <x v="94"/>
    <d v="2024-04-10T00:00:00"/>
    <n v="4401"/>
    <s v="FMA"/>
    <s v="PRPI"/>
    <s v="Grupo: 515 - Prog Inst de Apoio aos Novos Docentes da USP - Edital PRPI Programa de Apoio a Novos Docentes- ano 2024- edição 1 (87) - REMANEJAMENTO 50182541 / 2024 - Prazo para utilização 2 anos (data prevista Abril/2024)"/>
    <s v="Sim"/>
    <m/>
    <n v="50000"/>
    <n v="0"/>
    <n v="0"/>
    <n v="4"/>
    <x v="2"/>
  </r>
  <r>
    <x v="95"/>
    <d v="2024-04-23T00:00:00"/>
    <n v="4413"/>
    <s v="FMT"/>
    <s v="PRPI"/>
    <s v="GRUPO 515 - Prog Inst de Apoio aos Novos Docentes da USP - REMANEJAMENTO 50200604 / 2024 - Atena: Edital PRPI Programa de Apoio a Novos Docentes- ano 2024- edição 1 (106) - Outorgado: Prof.(a) Dr.(a) Germano Maioli Penello / IF"/>
    <s v="Sim"/>
    <m/>
    <n v="50000"/>
    <n v="0"/>
    <n v="0"/>
    <n v="4"/>
    <x v="2"/>
  </r>
  <r>
    <x v="96"/>
    <d v="2024-04-24T00:00:00"/>
    <n v="4414"/>
    <s v="FAP"/>
    <s v="STI"/>
    <s v="Solicitação de Equipamento 200.023602 - Software Office Standard - 2021 LTSC (64 bits) - Remanejamento N° 202450203581 / Recibo Tesouraria 56/2024"/>
    <s v="Sim"/>
    <m/>
    <n v="445.44"/>
    <n v="0"/>
    <n v="0"/>
    <n v="4"/>
    <x v="2"/>
  </r>
  <r>
    <x v="97"/>
    <d v="2024-06-06T00:00:00"/>
    <n v="4437"/>
    <s v="FMT"/>
    <s v="PRPI"/>
    <s v="Grupo 515 - - Prog Inst de Apoio aos Novos Docentes da USP - Atena: Edital PRPI Programa de Apoio a Novos Docentes- ano 2024- edição 1 (28) REMANEJAMENTO 50279480 / 2024"/>
    <s v="Sim"/>
    <m/>
    <n v="50000"/>
    <n v="0"/>
    <n v="0"/>
    <n v="6"/>
    <x v="4"/>
  </r>
  <r>
    <x v="98"/>
    <d v="2024-06-06T00:00:00"/>
    <n v="4438"/>
    <s v="FEP"/>
    <s v="PRPI"/>
    <s v="Grupo 515 - Prog Inst de Apoio aos Novos Docentes da USP - Atena: Edital PRPI Programa de Apoio a Novos Docentes- ano 2024- edição 1 (119) - REMANEJAMENTO 50279561 / 2024"/>
    <s v="Sim"/>
    <m/>
    <n v="50000"/>
    <n v="0"/>
    <n v="0"/>
    <n v="6"/>
    <x v="4"/>
  </r>
  <r>
    <x v="99"/>
    <d v="2024-06-06T00:00:00"/>
    <n v="4439"/>
    <s v="FGE"/>
    <s v="PRPI"/>
    <s v="Grupo 515 Prog Inst de Apoio aos Novos Docentes da USP - Atena: Edital PRPI Programa de Apoio a Novos Docentes- ano 2024- edição 1 (127) REMANEJAMENTO 50279588 / 2024"/>
    <s v="Sim"/>
    <m/>
    <n v="50000"/>
    <n v="0"/>
    <n v="0"/>
    <n v="6"/>
    <x v="4"/>
  </r>
  <r>
    <x v="100"/>
    <d v="2024-06-06T00:00:00"/>
    <n v="4440"/>
    <s v="FMA"/>
    <s v="PRPI"/>
    <s v="Grupo 57 - Projetos Especiais - Auxílio financeiro p/ distribuição de bolsas de Pós-doc p/ posterior seleção de bolsistas - ano 2024 - REMANEJAMENTO 50281248 / 2024"/>
    <s v="Sim"/>
    <m/>
    <n v="111925.44"/>
    <n v="0"/>
    <n v="0"/>
    <n v="6"/>
    <x v="4"/>
  </r>
  <r>
    <x v="101"/>
    <d v="2024-06-13T00:00:00"/>
    <n v="4447"/>
    <s v="FMT"/>
    <s v="PRPG"/>
    <s v="Grupo 57 - Projetos Especiais - Auxílio financeiro para o evento &quot;São Paulo School of Advanced Science on Quantum Materials&quot;, solicitação da Profa. Kaline RAbelo Coutinho - REMANEJAMENTO 50292886 / 2024"/>
    <s v="Sim"/>
    <m/>
    <n v="10000"/>
    <n v="0"/>
    <n v="0"/>
    <n v="6"/>
    <x v="4"/>
  </r>
  <r>
    <x v="102"/>
    <d v="2024-06-27T00:00:00"/>
    <n v="4452"/>
    <s v="FMT"/>
    <s v="PRCEU"/>
    <s v="Ref. diárias do Prof. Daniel R. Cornejo - Participação do Fórum das 3 Universidades Estaduais Paulistas - Agudos - REMANEJAMENTO 50314448 / 2024"/>
    <s v="Sim"/>
    <m/>
    <n v="530.4"/>
    <n v="0"/>
    <n v="0"/>
    <n v="6"/>
    <x v="4"/>
  </r>
  <r>
    <x v="103"/>
    <d v="2024-07-03T00:00:00"/>
    <n v="4458"/>
    <s v="DIR"/>
    <s v="PRG"/>
    <s v="Grupo 406 - Prog Apoio Aprimoramento do Ensino de Graduação - Ref. implementação do Programa de Apoio ao Aprimoramento do Ensino de Graduação da Universidade. Aut. Mag. Reitor / Pró-G - REMANEJAMENTO 50323226 / 2024"/>
    <s v="Sim"/>
    <m/>
    <n v="3918395.49"/>
    <n v="0"/>
    <n v="0"/>
    <n v="7"/>
    <x v="5"/>
  </r>
  <r>
    <x v="104"/>
    <d v="2024-07-24T00:00:00"/>
    <n v="4463"/>
    <s v="FMT"/>
    <s v="PRPI - USP"/>
    <s v="Grupo: 057 Projetos Especiais - Rem. 50368920 - Atena: Edital PRPI Edital para distribuição de bolsas do Programa FGA- ano 2024- edição 2 (22) - Outorgado: Prof. (a) Dr.(a) Gustavo Martini Dalpian / IF..."/>
    <s v="Sim"/>
    <m/>
    <n v="101750.39999999999"/>
    <n v="0"/>
    <n v="0"/>
    <n v="7"/>
    <x v="5"/>
  </r>
  <r>
    <x v="105"/>
    <d v="2024-07-24T00:00:00"/>
    <n v="4466"/>
    <s v="FAP"/>
    <s v="Reitoria"/>
    <s v="Rem. 50339947 - Aquisição de 5 computadores Lenovo M80q Gen3 I5, no valor unitário de R$ 5.472,00. Valor total: R$ 27.360,00. Autorização Coordenador CEAS - Centro Estudos Amazônia Sustentável..."/>
    <s v="Sim"/>
    <m/>
    <n v="27360"/>
    <n v="0"/>
    <n v="0"/>
    <n v="7"/>
    <x v="5"/>
  </r>
  <r>
    <x v="105"/>
    <d v="2024-07-24T00:00:00"/>
    <n v="4467"/>
    <s v="FAP"/>
    <s v="Reitoria"/>
    <s v="Rem. 50338908 - Aquisição de 4 computadores Lenovo M80q Gen3, sendo dois I5 no valor unitário de R$ 5.472,00 e dois I7 no valor unitário de R$ 7.300,00. Valor total: R$ 25.544,00. Autorização Coordenador STAC - Centro Estudos Agricultura Tropical Sustentável...."/>
    <s v="Sim"/>
    <m/>
    <n v="25544"/>
    <n v="0"/>
    <n v="0"/>
    <n v="7"/>
    <x v="5"/>
  </r>
  <r>
    <x v="105"/>
    <d v="2024-07-24T00:00:00"/>
    <n v="4468"/>
    <s v="FAP"/>
    <s v="Reitoria"/>
    <s v="Rem. 50340309 - Aquisição de um computador Lenovo M80q Gen3 I5. Autorização Coordenador CeIAAM - Centro Estudos Intelig. Artificial e Aprend. Máquina..."/>
    <s v="Sim"/>
    <m/>
    <n v="5472"/>
    <n v="0"/>
    <n v="0"/>
    <n v="7"/>
    <x v="5"/>
  </r>
  <r>
    <x v="106"/>
    <d v="2024-07-24T00:00:00"/>
    <n v="4469"/>
    <s v="FAP"/>
    <s v="Reitoria"/>
    <s v="Rem. 50338169 - Aquisição de 2 computadores Lenovo M80q Gen3, sendo um I5 no valor de R$ 5.472,00 e outro I7 no valor de R$ 7.300,00. Valor total: R$ 12.772,00. Autorização Coordenador RCGI - Centro Estudos Gases de Efeito Estufa..."/>
    <s v="Sim"/>
    <m/>
    <n v="12772"/>
    <n v="0"/>
    <n v="0"/>
    <n v="7"/>
    <x v="5"/>
  </r>
  <r>
    <x v="107"/>
    <d v="2024-08-19T00:00:00"/>
    <n v="4482"/>
    <s v="DIR"/>
    <s v="Reitoria"/>
    <s v="Recurso para realização do Simpósio &quot;90 Anos de física na USP: Revisitando o Passado e Pensando o Futuro&quot;. Aut. Mag. Reitor - REMANEJAMENTO 50447103 / 2024 - Grupo 057 - Projetos Especiais"/>
    <s v="Sim"/>
    <m/>
    <n v="50526.080000000002"/>
    <n v="0"/>
    <n v="0"/>
    <n v="8"/>
    <x v="6"/>
  </r>
  <r>
    <x v="108"/>
    <d v="2024-10-14T00:00:00"/>
    <n v="4510"/>
    <s v="DIR"/>
    <s v="Reitoria"/>
    <s v="Grupo 57 - Projetos Especiais - Recurso para contratação Projeto Executivo Fusão das Bibliotecas e aumento quantidade salas de aulas IF/IAG. Aut. Mag. Reitor - REMANEJAMENTO 50534820 / 2024"/>
    <s v="Sim"/>
    <m/>
    <n v="1100000"/>
    <n v="0"/>
    <n v="0"/>
    <n v="10"/>
    <x v="8"/>
  </r>
  <r>
    <x v="109"/>
    <d v="2024-10-24T00:00:00"/>
    <n v="4518"/>
    <s v="DIR"/>
    <s v="AUCANI"/>
    <s v="Grupo: 849 - Convênio Santander 2022 - 47834 - Edital Aucani 1939 Programa Santander-USP de Mobilidade Internacional - Internacionalização com Inclusão - Mulheres na Pós-graduação - ref. 1 bolsa de R$ 20.000,00 - Remanejamento 50552829/2024"/>
    <s v="Sim"/>
    <m/>
    <n v="20000"/>
    <n v="0"/>
    <n v="0"/>
    <n v="10"/>
    <x v="8"/>
  </r>
  <r>
    <x v="110"/>
    <d v="2024-12-06T00:00:00"/>
    <n v="4551"/>
    <s v="DIR"/>
    <s v="Show de Física"/>
    <s v="Cobrir saldo negativo - GO 18766"/>
    <s v="Sim"/>
    <m/>
    <n v="2777.98"/>
    <n v="0"/>
    <n v="0"/>
    <n v="12"/>
    <x v="10"/>
  </r>
  <r>
    <x v="111"/>
    <d v="2024-12-20T00:00:00"/>
    <n v="4557"/>
    <s v="FEP"/>
    <s v="Recibo Tesouraria"/>
    <s v="Devolução de saldo não gasto - Recibo 148/2024 - Referente a NE.05288069 - Pagamento a despachante aduaneiro AIRPHOENIX SERVIÇOS INTERNACIONAIS LTDA. para equipamento de espalhamento de Raio X - DC 61961 - Xenocs Inc. - GO 18647"/>
    <s v="Sim"/>
    <m/>
    <n v="3751.61"/>
    <n v="0"/>
    <n v="0"/>
    <n v="12"/>
    <x v="10"/>
  </r>
  <r>
    <x v="0"/>
    <d v="2024-01-29T00:00:00"/>
    <n v="17808"/>
    <s v="DIR"/>
    <s v="Débitos Tesouraria"/>
    <s v="Ajustes de lançamentos referente as despesas realizadas no Grupo da Receita do processo de adiantamento nº : 23.1.592.43.3, mas lançados nos RORÇ BÁSCA dos departamentos - GOs 17684, 17709 e 17710, Contrapartida Diretoria - RORÇ BÁSICO - GC 4245"/>
    <s v="Sim"/>
    <n v="1070"/>
    <m/>
    <n v="1070"/>
    <n v="0"/>
    <n v="1"/>
    <x v="11"/>
  </r>
  <r>
    <x v="0"/>
    <d v="2024-02-19T00:00:00"/>
    <n v="17888"/>
    <s v="DIR"/>
    <s v="Reitoria"/>
    <s v="REMANEJAMENTO 50104400 / 2024 - INSS Multa/Juros - EFD-Reinf recolhido com atraso, competência 11/2023."/>
    <s v="Sim"/>
    <n v="464.43"/>
    <m/>
    <n v="464.43"/>
    <n v="0"/>
    <n v="2"/>
    <x v="0"/>
  </r>
  <r>
    <x v="0"/>
    <d v="2024-03-05T00:00:00"/>
    <n v="17960"/>
    <s v="DIR"/>
    <s v="Reitoria"/>
    <s v="Ressarcimento de horas extras de diversos servidores do IF, exercício 2023, conforme autorização da CODAGE. REMANEJAMENTO 50123260 / 2024"/>
    <s v="Sim"/>
    <n v="5309.04"/>
    <m/>
    <n v="5309.04"/>
    <n v="0"/>
    <n v="3"/>
    <x v="1"/>
  </r>
  <r>
    <x v="0"/>
    <d v="2024-03-05T00:00:00"/>
    <n v="17961"/>
    <s v="DIR"/>
    <s v="Reitoria"/>
    <s v="INSS Multa/Juros - eSocial recolhido com atraso, competência 01/2024. REMANEJAMENTO 50125726 / 2024"/>
    <s v="Sim"/>
    <n v="24.71"/>
    <m/>
    <n v="24.71"/>
    <n v="0"/>
    <n v="3"/>
    <x v="1"/>
  </r>
  <r>
    <x v="0"/>
    <d v="2024-04-03T00:00:00"/>
    <n v="18051"/>
    <s v="DIR"/>
    <s v="Transposição interna"/>
    <s v="Atender empenho, aquisição de material de informática REMANEJAMENTO 50167623 / 2024 - GC 4387"/>
    <s v="Sim"/>
    <n v="960"/>
    <m/>
    <n v="960"/>
    <n v="0"/>
    <n v="4"/>
    <x v="2"/>
  </r>
  <r>
    <x v="0"/>
    <d v="2024-06-13T00:00:00"/>
    <n v="18262"/>
    <s v="DIR"/>
    <s v="Reitoria"/>
    <s v="INSS Multa/Juros - EFD-Reinf recolhido com atraso, competência 02/2024. - REMANEJAMENTO 50290220 / 2024"/>
    <s v="Sim"/>
    <n v="238.68"/>
    <m/>
    <n v="238.68"/>
    <n v="0"/>
    <n v="6"/>
    <x v="4"/>
  </r>
  <r>
    <x v="0"/>
    <d v="2024-07-02T00:00:00"/>
    <n v="18316"/>
    <s v="DIR"/>
    <s v="Transposição interna"/>
    <s v="Estorno referente a GC 4456 (Para cobrir despesa de Diárias Contrapartida GO 18312 e GC 4455)"/>
    <s v="Sim"/>
    <n v="736.61"/>
    <m/>
    <n v="736.61"/>
    <n v="0"/>
    <n v="7"/>
    <x v="5"/>
  </r>
  <r>
    <x v="0"/>
    <d v="2024-09-05T00:00:00"/>
    <n v="18469"/>
    <s v="DIR"/>
    <s v="Prefeitura de São Paulo"/>
    <s v="Referente ao ISS da NFSe 14255 - Empresa 1 Nova São José Resíduos Ltda que não foi retido na Liquidação 3629608/2024 - NE 4252869/2024"/>
    <s v="Sim"/>
    <n v="99"/>
    <m/>
    <n v="99"/>
    <n v="0"/>
    <n v="9"/>
    <x v="7"/>
  </r>
  <r>
    <x v="0"/>
    <d v="2024-09-18T00:00:00"/>
    <n v="18502"/>
    <s v="DIR"/>
    <s v="PRIP"/>
    <s v="Tickets para almoço de alunos Referente ao 48th SBBF 2024 - Data: 03/10 e 04/10/2024, quantidade de participantes 153 - Remanejamento N° 2024 50494225"/>
    <s v="Sim"/>
    <n v="3060"/>
    <m/>
    <n v="3060"/>
    <n v="0"/>
    <n v="9"/>
    <x v="7"/>
  </r>
  <r>
    <x v="0"/>
    <d v="2024-09-19T00:00:00"/>
    <n v="18514"/>
    <s v="DIR-CCEX"/>
    <s v="Auxílio financeiro Aluno"/>
    <s v="Ajuda de Custos a colaboradores Eventuais:Tays Mariana, Mariana Barbosa, David de Araújo, Luiz Felipe de Oliveira, Christian Simões, João Rafael, Manuella de Oliveira, Joaão Paulo de Carvalho e Guilherme dos Santos - NE: 4459870, 4459960, 4460020, 4460089, 4460100, 4460135, 4460160, 4460216 e 4460232"/>
    <s v="Sim"/>
    <n v="1163.74"/>
    <m/>
    <n v="1163.74"/>
    <n v="0"/>
    <n v="9"/>
    <x v="7"/>
  </r>
  <r>
    <x v="0"/>
    <d v="2024-09-19T00:00:00"/>
    <n v="18507"/>
    <s v="DIR-CCEX"/>
    <s v="Auxílio financeiro Aluno"/>
    <s v="Ajuda de Custos a colaboradores Eventuais Wellington Araújo, Joaquim Souza, Gustavo de Morais, Leonardo Novais e Jacqueline Santos NE: 579448,579561, 579707, 579855 e 579944"/>
    <s v="Sim"/>
    <n v="3000"/>
    <m/>
    <n v="3000"/>
    <n v="0"/>
    <n v="9"/>
    <x v="7"/>
  </r>
  <r>
    <x v="0"/>
    <d v="2024-09-19T00:00:00"/>
    <n v="18508"/>
    <s v="DIR-CCEX"/>
    <s v="Auxílio financeiro Aluno"/>
    <s v="Ajuda de Custos a colaboradores Eventuais Bruna de Moraes Paulo e Alejandro Lopez Guilhermino NE: 2383699 e 2383745"/>
    <s v="Sim"/>
    <n v="240"/>
    <m/>
    <n v="240"/>
    <n v="0"/>
    <n v="9"/>
    <x v="7"/>
  </r>
  <r>
    <x v="0"/>
    <d v="2024-09-19T00:00:00"/>
    <n v="18509"/>
    <s v="DIR-CCEX"/>
    <s v="Auxílio financeiro Aluno"/>
    <s v="NE: 2749863 Ajuda de Custos a colaboradores Eventuais Jacqueline Teixeira Santos"/>
    <s v="Sim"/>
    <n v="360"/>
    <m/>
    <n v="360"/>
    <n v="0"/>
    <n v="9"/>
    <x v="7"/>
  </r>
  <r>
    <x v="0"/>
    <d v="2024-09-19T00:00:00"/>
    <n v="18510"/>
    <s v="DIR-CCEX"/>
    <s v="Auxílio financeiro Aluno"/>
    <s v="NE: 3017610 e 3017629, Ajuda de Custos a colaboradores Eventuais: Bruna de Moraes Paulo e Alejandro Guilhermino"/>
    <s v="Sim"/>
    <n v="240"/>
    <m/>
    <n v="240"/>
    <n v="0"/>
    <n v="9"/>
    <x v="7"/>
  </r>
  <r>
    <x v="0"/>
    <d v="2024-09-19T00:00:00"/>
    <n v="18511"/>
    <s v="DIR-CCEX"/>
    <s v="Auxílio financeiro Aluno"/>
    <s v="NE: 3269377, 3269407, 3269989, 3270030, 3270111, 3270138, 3270170, 3270278, 3270367, 3270448 e 3543630 Alejandro Guilhermino, Bruna Moraes, Carla Ribeiro Rocha, Gabriel Almeida, Jacqueline Teixeira, João Pedro Berthault, Keiser Montano, Nathan Oliveira, Nicole Bomfim, Renata Oliveira e Matheus De Olivieira"/>
    <s v="Sim"/>
    <n v="6600"/>
    <m/>
    <n v="6600"/>
    <n v="0"/>
    <n v="9"/>
    <x v="7"/>
  </r>
  <r>
    <x v="0"/>
    <d v="2024-09-19T00:00:00"/>
    <n v="18512"/>
    <s v="DIR-CCEX"/>
    <s v="Auxílio financeiro Aluno"/>
    <s v="NE: 3634490 e 3634555 Ajuda de Custos a colaboradores Eventuais : Bruna de Moraes Paulo e Alejandro Guilhermino"/>
    <s v="Sim"/>
    <n v="240"/>
    <m/>
    <n v="240"/>
    <n v="0"/>
    <n v="9"/>
    <x v="7"/>
  </r>
  <r>
    <x v="0"/>
    <d v="2024-09-19T00:00:00"/>
    <n v="18513"/>
    <s v="DIR-CCEX"/>
    <s v="Auxílio financeiro Aluno"/>
    <s v="NE: 3718678 e 3718686 Ajuda de Custos a colaboradores Eventuais Bruna de Moraes Paulo e Alejandro Guilhermino Período: 22/08/2024 NE: 4261345 e 4261396 Ajuda de Custos a colaboradores Eventuais Bruna De Moraes Paulo e Alejandro Guilhermino Período : 14/09/2024 NE: 4380034 e 4380050 Ajuda de Custos a colaboradores Eventuais Bruna de Moraes Paulo e Alejandro Guilhermino Período: 19/09/2024"/>
    <s v="Sim"/>
    <n v="720"/>
    <m/>
    <n v="720"/>
    <n v="0"/>
    <n v="9"/>
    <x v="7"/>
  </r>
  <r>
    <x v="0"/>
    <d v="2024-09-26T00:00:00"/>
    <n v="18546"/>
    <s v="DIR"/>
    <s v="Reitoria"/>
    <s v="Ressarcimento de horas extras de diversos servidores do IF, 1º semestre/2024, conforme autorização da CODAGE - REMANEJAMENTO 50499383 / 2024"/>
    <s v="Sim"/>
    <n v="13860.49"/>
    <m/>
    <n v="13860.49"/>
    <n v="0"/>
    <n v="9"/>
    <x v="7"/>
  </r>
  <r>
    <x v="0"/>
    <d v="2024-10-18T00:00:00"/>
    <n v="18632"/>
    <s v="DIR"/>
    <s v="Prefeitura do Municipio de São Paulo"/>
    <s v="Referente ao pagto. de ISS atrasado das NFS-e 13.806 - R$ 1.694,97 (R$ 106,34) e 13.830 - R$ 1.980,00 (R$ 122,79) - NE 4969895 - Empresa 1 Nova São José Resíduos Ltda, os pagamentos foram efetuados pela tesouraria. GC 4511 - Proc. 24.1.110.43.0"/>
    <s v="Sim"/>
    <n v="229.13"/>
    <m/>
    <n v="229.13"/>
    <n v="0"/>
    <n v="10"/>
    <x v="8"/>
  </r>
  <r>
    <x v="0"/>
    <d v="2024-10-18T00:00:00"/>
    <n v="18633"/>
    <s v="DIR"/>
    <s v="Prefeitura do Municipio de São Paulo"/>
    <s v="Referente ao pagto. de ISS atrasado das NFS-e 14.040 - R$ 1.980,00 (R$ 121,17) - NE 4970001 - Empresa 1 Nova São José Resíduos Ltda, o pagamento foi efetuado pela tesouraria. GC 4511 - Proc. 24.1.126.43.3"/>
    <s v="Sim"/>
    <n v="121.17"/>
    <m/>
    <n v="121.17"/>
    <n v="0"/>
    <n v="10"/>
    <x v="8"/>
  </r>
  <r>
    <x v="0"/>
    <d v="2024-11-11T00:00:00"/>
    <n v="18688"/>
    <s v="DIR"/>
    <s v="Reitoria"/>
    <s v="INSS Multa/Juros - eSocial recolhido com atraso, competência 08/2024 - REMANEJAMENTO 50582981 / 2024"/>
    <s v="Sim"/>
    <n v="261.02999999999997"/>
    <m/>
    <n v="261.02999999999997"/>
    <n v="0"/>
    <n v="11"/>
    <x v="9"/>
  </r>
  <r>
    <x v="0"/>
    <d v="2024-12-04T00:00:00"/>
    <n v="18762"/>
    <s v="DIR"/>
    <s v="JOSE ROBERTO DOS SANTOS"/>
    <s v="Serviço de troca de miolo da fechadura, sala de informática (2001) Ed. Principal."/>
    <s v="Sim"/>
    <n v="180"/>
    <m/>
    <n v="180"/>
    <n v="0"/>
    <n v="12"/>
    <x v="10"/>
  </r>
  <r>
    <x v="0"/>
    <d v="2024-12-05T00:00:00"/>
    <n v="18764"/>
    <s v="DIR"/>
    <s v="iran mamedes de amorim"/>
    <s v="Reembolso da compra emergencial de coletes para o Laboratório de Demonstrações."/>
    <s v="Sim"/>
    <n v="367.5"/>
    <m/>
    <n v="367.5"/>
    <n v="0"/>
    <n v="12"/>
    <x v="10"/>
  </r>
  <r>
    <x v="0"/>
    <d v="2024-12-06T00:00:00"/>
    <n v="18765"/>
    <s v="ATA-VEICULO"/>
    <s v="Z.A. DIGITAL DE SAO PAULO SISTEMA DE EST"/>
    <s v="Pagamento para utilização da Zona Azul para os carros oficiais do IFUSP."/>
    <s v="Sim"/>
    <n v="159"/>
    <m/>
    <n v="159"/>
    <n v="0"/>
    <n v="12"/>
    <x v="10"/>
  </r>
  <r>
    <x v="0"/>
    <d v="2024-12-11T00:00:00"/>
    <n v="18782"/>
    <s v="DIR"/>
    <s v="Café Fidelissima"/>
    <s v="Compra de 10 pacotes de café em grão para máquina da Diretoria no valor R$ 819,90 (oitocentos e dezenove reais e noventa centavos)"/>
    <s v="Sim"/>
    <n v="819.9"/>
    <m/>
    <n v="819.9"/>
    <n v="0"/>
    <n v="12"/>
    <x v="10"/>
  </r>
  <r>
    <x v="0"/>
    <d v="2024-12-16T00:00:00"/>
    <n v="18794"/>
    <s v="ATA"/>
    <s v="RAFAEL MEDEIRO DA SILVA"/>
    <s v="Troca da bateria para o carro oficial RENAULT/MASTER BUS12 DCI placa: DJP-5640 - PATRIMÔNIO; 043009207 Bateria CRAL que está atualmente tem 18 meses de garantia, foi comprada em 2022, durou 24 meses Obs:Valor: R$ 729,50 levando a carcaça paga R$ 50,00 fica R$ 679,90"/>
    <s v="Sim"/>
    <n v="679.9"/>
    <m/>
    <n v="679.9"/>
    <n v="0"/>
    <n v="12"/>
    <x v="10"/>
  </r>
  <r>
    <x v="2"/>
    <d v="2024-03-01T00:00:00"/>
    <n v="17945"/>
    <s v="ATA-VEICULO"/>
    <s v="Reitoria - POOL"/>
    <s v="#27756 - Período: 13/12/2023 12:55 a 13/12/2023 18:50 (0 diária(s)), Passageiros: 1, Tipo: AUTOMÓVEL, Atividade Didática: Sim, Finalidade: O motivo da viagem é representar o Diretor Científico da FAPESP e a Diretoria do IFUSP na cerimônia de inauguração do cluster Coaraci&quot; de processamento de alto desempenho (HPC), a se realizar no próximo dia 13 de dezembro pp às 15h30m."/>
    <s v="Sim"/>
    <n v="115.23"/>
    <m/>
    <n v="115.23"/>
    <n v="0"/>
    <n v="3"/>
    <x v="1"/>
  </r>
  <r>
    <x v="2"/>
    <d v="2024-03-01T00:00:00"/>
    <n v="17946"/>
    <s v="ATA-VEICULO"/>
    <s v="Reitoria - POOL"/>
    <s v="#27716 - Período: 13/12/2023 08:25 a 13/12/2023 16:30 (1 diária(s)), Passageiros: 2, Tipo: AUTOMÓVEL, Atividade Didática: Sim, Finalidade: Compra de insumos emergenciais aos Laboratórios Didáticos Destino: Rua Santa Ifigênia, Rua Florêncio de Abreu, Rua Clélia..."/>
    <s v="Sim"/>
    <n v="110.77"/>
    <m/>
    <n v="110.77"/>
    <n v="0"/>
    <n v="3"/>
    <x v="1"/>
  </r>
  <r>
    <x v="2"/>
    <d v="2024-04-29T00:00:00"/>
    <n v="18126"/>
    <s v="ATA-VEICULO"/>
    <s v="Reitoria - POOL"/>
    <s v="REM. 50210707 - #29027 - Período: 16/04/2024 09:00 a 16/04/2024 13:00 (0 diária(s)), Passageiros: 2, Tipo: AUTOMÓVEL, Atividade Didática: Sim, Finalidade: Motivo da Solicitação: Visita técnica.."/>
    <s v="Sim"/>
    <n v="69.23"/>
    <m/>
    <n v="69.23"/>
    <n v="0"/>
    <n v="4"/>
    <x v="2"/>
  </r>
  <r>
    <x v="2"/>
    <d v="2024-10-22T00:00:00"/>
    <n v="18641"/>
    <s v="ATA-VEICULO"/>
    <s v="Reitoria - POOL"/>
    <s v="Rem. 50553442 - Código: 202400003284 - Descrição: #31408 - Período: 21/10/2024 07:00 a 21/10/2024 14:30 (1 diária(s)), Passageiros: 4, Tipo: AUTOMÓVEL, Atividade Didática: Sim, Finalidade: Realizar um evento do Ciência no Parque na Semana de Física de Licenciatura..."/>
    <s v="Sim"/>
    <n v="158.05000000000001"/>
    <m/>
    <n v="158.05000000000001"/>
    <n v="0"/>
    <n v="10"/>
    <x v="8"/>
  </r>
  <r>
    <x v="2"/>
    <d v="2024-11-12T00:00:00"/>
    <n v="18693"/>
    <s v="ATA-VEICULO"/>
    <s v="Reitoria - POOL"/>
    <s v="Código: 202400003562 - #32268 - Período: 11/11/2024 07:00 a 11/11/2024 17:00 (1 diária(s)), Passageiros: 1, Tipo: HÍBRIDOS E ELÉTRICOS, Atividade Didática: Sim, Finalidade: Levar bomba de vácuo para manutenção (Pequena)..."/>
    <s v="Sim"/>
    <n v="135.18"/>
    <m/>
    <n v="135.18"/>
    <n v="0"/>
    <n v="11"/>
    <x v="9"/>
  </r>
  <r>
    <x v="3"/>
    <d v="2024-01-23T00:00:00"/>
    <n v="17798"/>
    <s v="FEP"/>
    <s v="Nathália Leal Marinho Costa"/>
    <s v="Bolsista Pós Doc do programa de estímulo à supervisão de pós doutorando pro jovens pesquisadores - Processo: 22.1.745.43.3 - NE 380641 / 2023"/>
    <s v="Sim"/>
    <n v="21072.240000000002"/>
    <m/>
    <n v="21072.240000000002"/>
    <n v="0"/>
    <n v="1"/>
    <x v="11"/>
  </r>
  <r>
    <x v="3"/>
    <d v="2024-02-08T00:00:00"/>
    <n v="17869"/>
    <s v="FEP"/>
    <s v="Nathália Leal Marinho Costa"/>
    <s v="Pgto de pós doc Nathália Leal Marinho Costa referente de Março a Dezembro 2024 - NE 380641/2024 - 22.1.745.43.3"/>
    <s v="Sim"/>
    <n v="84792"/>
    <m/>
    <n v="84792"/>
    <n v="0"/>
    <n v="2"/>
    <x v="0"/>
  </r>
  <r>
    <x v="3"/>
    <d v="2024-03-22T00:00:00"/>
    <n v="17999"/>
    <s v="FEP"/>
    <s v="Nathália Leal Marinho Costa ( Nº USP: 14454100 )"/>
    <s v="Taxa de inscrição pela participação e apresentação de trabalho científico no Encontro de Outono da Sociedade Brasileira de Física - EOSBF2024) , durante o período de 19 à 23/05/2024 - Universidade Federal de Santa Catarina ( Florianópolis/SC) ."/>
    <s v="Sim"/>
    <n v="900"/>
    <m/>
    <n v="900"/>
    <n v="0"/>
    <n v="3"/>
    <x v="1"/>
  </r>
  <r>
    <x v="3"/>
    <d v="2024-03-28T00:00:00"/>
    <n v="18028"/>
    <s v="FEP"/>
    <s v="Reserva Técnica Nathália Leal Marinho Costa"/>
    <s v="Participação de congresso em Florianópolis na Universidade Federal de Santa Catarina - NE 1362604/2024 - Processo: 24.1.45.43.3 - G.O. Atualizada em 11/06/2024"/>
    <s v="Sim"/>
    <n v="1689.34"/>
    <m/>
    <n v="1689.34"/>
    <n v="0"/>
    <n v="3"/>
    <x v="1"/>
  </r>
  <r>
    <x v="3"/>
    <d v="2024-04-04T00:00:00"/>
    <n v="18054"/>
    <s v="FEP"/>
    <s v="Nathália Leal Marinho Costa ( Nº USP: 14454100 )"/>
    <s v="Pagamento pela taxa de inscrição pela participação e apresentação de trabalho científico no International Conference on Magnetism - ICM2024 ( Palazzo della Cultura e dei Congressi - Bologna - Itália 30/06 - 05/07/2024 )."/>
    <s v="Sim"/>
    <n v="3788.23"/>
    <m/>
    <n v="3788.23"/>
    <n v="0"/>
    <n v="4"/>
    <x v="2"/>
  </r>
  <r>
    <x v="3"/>
    <d v="2024-04-19T00:00:00"/>
    <n v="18094"/>
    <s v="FEP"/>
    <s v="Meru Viagens"/>
    <s v="Passagem aérea para Pós Doc Nathália Costa para participação para o Brazilian Physics Society Autumn Meeting no período de 19 para 23/05/2024 - FT 20808"/>
    <s v="Sim"/>
    <n v="1143.6300000000001"/>
    <m/>
    <n v="1143.6300000000001"/>
    <n v="0"/>
    <n v="4"/>
    <x v="2"/>
  </r>
  <r>
    <x v="3"/>
    <d v="2024-05-10T00:00:00"/>
    <n v="18164"/>
    <s v="DIR"/>
    <s v="MERU VIAGENS EIRELI"/>
    <s v="Aquisição de passagem aérea Fatura 21625 - aluna pós doc Nathália Leal Marinho - Bolonha Itália"/>
    <s v="Sim"/>
    <n v="6702.88"/>
    <m/>
    <n v="6702.88"/>
    <n v="0"/>
    <n v="5"/>
    <x v="3"/>
  </r>
  <r>
    <x v="3"/>
    <d v="2024-05-14T00:00:00"/>
    <n v="18176"/>
    <s v="FEP"/>
    <s v="Nathalia Leal Marinho Costa"/>
    <s v="NE.02195124 - Participação do congresso &quot;Internacional Conference on Magnetism 2024 (ICM - 2024)&quot; - 30/06 a 05/07/2024 - Bolonha - Itália..."/>
    <s v="Sim"/>
    <n v="2263.15"/>
    <m/>
    <n v="2263.15"/>
    <n v="0"/>
    <n v="5"/>
    <x v="3"/>
  </r>
  <r>
    <x v="3"/>
    <d v="2024-10-01T00:00:00"/>
    <n v="18565"/>
    <s v="FEP"/>
    <s v="PRPI - USP"/>
    <s v="Rem. 50513580 - Devolução parcial do Rem. 50611300 - Apoio a Novos Docentes..."/>
    <s v="Sim"/>
    <n v="0.87"/>
    <m/>
    <n v="0.87"/>
    <n v="0"/>
    <n v="10"/>
    <x v="8"/>
  </r>
  <r>
    <x v="3"/>
    <d v="2024-12-13T00:00:00"/>
    <n v="18788"/>
    <s v="FEP"/>
    <s v="Avaco Com Importação e Exportação Ltda - EPP"/>
    <s v="Aquisição de materiais/produtos de uso imediato na montagem de experimentos no Lab. LQMEC, do depto. de Física Experimental do IF."/>
    <s v="Sim"/>
    <n v="1429.43"/>
    <m/>
    <n v="1429.43"/>
    <n v="0"/>
    <n v="12"/>
    <x v="10"/>
  </r>
  <r>
    <x v="4"/>
    <d v="2024-04-19T00:00:00"/>
    <n v="18089"/>
    <s v="FEP"/>
    <s v="STI"/>
    <s v="Solicitação N° 92880 - Solictitante Juliana Maria Peçanha - FEP Equipamento 043.017987 - Softqere Office Standart- Rem. 202450195406"/>
    <s v="Sim"/>
    <n v="445.44"/>
    <m/>
    <n v="445.44"/>
    <n v="0"/>
    <n v="4"/>
    <x v="2"/>
  </r>
  <r>
    <x v="4"/>
    <d v="2024-04-19T00:00:00"/>
    <n v="18088"/>
    <s v="FEP"/>
    <s v="STI"/>
    <s v="Solicitação N° 92880 - Solictitante Juliana Maria Peçanha - FEP Equipamento 043.017987 - Softqere Office Standart- Rem. 202450195406"/>
    <s v="Sim"/>
    <n v="445.44"/>
    <m/>
    <n v="445.44"/>
    <n v="0"/>
    <n v="4"/>
    <x v="2"/>
  </r>
  <r>
    <x v="6"/>
    <d v="2024-01-24T00:00:00"/>
    <n v="17801"/>
    <s v="FNC"/>
    <s v="Max da Silva Ferreira"/>
    <s v="Bolsa Pós Doutorado a pesquisadores negras (os) RESOLUAÇÃO 8241/2022 Portaria GR 7953 24/03/2023 - Exercício 2024 - NE 432200/2024"/>
    <s v="Sim"/>
    <n v="59354.400000000001"/>
    <m/>
    <n v="59354.400000000001"/>
    <n v="0"/>
    <n v="1"/>
    <x v="11"/>
  </r>
  <r>
    <x v="6"/>
    <d v="2024-08-08T00:00:00"/>
    <n v="18402"/>
    <s v="FNC"/>
    <s v="Max da Silva Ferreira"/>
    <s v="Referente Pagamento de PRORROGAÇÃO da &quot;Bolsa de Pós-doutorado a pesquisadoras (es) negras (os) nos termos da Resolução nº 8241 de 26/05/2022, e conforme Portaria GR 7953 de 24/03/2023 - Referente de Agosto a Dezembro de 2024."/>
    <s v="Sim"/>
    <n v="42396"/>
    <m/>
    <n v="42396"/>
    <n v="0"/>
    <n v="8"/>
    <x v="6"/>
  </r>
  <r>
    <x v="6"/>
    <d v="2024-08-08T00:00:00"/>
    <n v="18403"/>
    <s v="FNC"/>
    <s v="Reserva"/>
    <s v="Referente Pagamento de PRORROGAÇÃO da &quot;Bolsa de Pós-doutorado a pesquisadoras (es) negras (os) nos termos da Resolução nº 8241 de 26/05/2022, e conforme Portaria GR 7953 de 24/03/2023 - Referente de Janeiro a Julho de 2025."/>
    <s v="Sim"/>
    <n v="59354.400000000001"/>
    <m/>
    <n v="59354.400000000001"/>
    <n v="0"/>
    <n v="8"/>
    <x v="6"/>
  </r>
  <r>
    <x v="6"/>
    <d v="2024-09-26T00:00:00"/>
    <n v="18542"/>
    <s v="FNC"/>
    <s v="Max da Silva Ferreira"/>
    <s v="Taxa de inscrição para participação no International Joint Conference RADIO 2024, na cidade do Rio de Janeiro de 14/10/2024 a 18/10/2024"/>
    <s v="Sim"/>
    <n v="1500"/>
    <m/>
    <n v="1500"/>
    <n v="0"/>
    <n v="9"/>
    <x v="7"/>
  </r>
  <r>
    <x v="6"/>
    <d v="2024-09-27T00:00:00"/>
    <n v="18552"/>
    <s v="FNC"/>
    <s v="Max da Silva Ferreira"/>
    <s v="NE 4735231 Pagamento auxílio finaceiro a Estudante - Participação de evento Internacional"/>
    <s v="Sim"/>
    <n v="3500"/>
    <m/>
    <n v="3500"/>
    <n v="0"/>
    <n v="9"/>
    <x v="7"/>
  </r>
  <r>
    <x v="7"/>
    <d v="2024-08-12T00:00:00"/>
    <n v="18409"/>
    <s v="FNC-DOS"/>
    <s v="Nancy K. Umisedo"/>
    <s v="Reembolso devido a aquisição de bens de consumo para suprir a falta no estoque do almoxarifado e necessários para a execução dos experimentos no laboratório."/>
    <s v="Sim"/>
    <n v="94.99"/>
    <m/>
    <n v="94.99"/>
    <n v="0"/>
    <n v="8"/>
    <x v="6"/>
  </r>
  <r>
    <x v="7"/>
    <d v="2024-11-25T00:00:00"/>
    <n v="18731"/>
    <s v="FNC-DOS"/>
    <s v="Reserva"/>
    <s v="ANULADO - FIM DO EXERCÍCIO 2024 - CRACHA EM PVC (SERVICOS GERAIS/SERVICOS GRAFICOS E REPROGRAFICOS/SERVICO DE PRODUCAO E IMPRESSAO DE IDENTIFICADOR DR 5938667"/>
    <s v="Sim"/>
    <n v="0"/>
    <m/>
    <n v="0"/>
    <n v="0"/>
    <n v="11"/>
    <x v="9"/>
  </r>
  <r>
    <x v="9"/>
    <d v="2024-02-02T00:00:00"/>
    <n v="17837"/>
    <s v="FEP"/>
    <s v="Carlo Roberto Marques"/>
    <s v="Compra emergencial para repor base dos experimentos e tampo de balcão usados no Show de Física."/>
    <s v="Sim"/>
    <n v="997.6"/>
    <m/>
    <n v="997.6"/>
    <n v="0"/>
    <n v="2"/>
    <x v="0"/>
  </r>
  <r>
    <x v="9"/>
    <d v="2024-02-23T00:00:00"/>
    <n v="17919"/>
    <s v="FEP"/>
    <s v="Maria Aparecida de O. M. Olivieri"/>
    <s v="Reembolso para a sra. Maria Aparecida de O. M. Olivieri, referente a compra imediata de diversos materiais, conforme notas fiscais. Para utilização na seceretaria do Shiow de Física, deste Instituto."/>
    <s v="Sim"/>
    <n v="547.25"/>
    <m/>
    <n v="547.25"/>
    <n v="0"/>
    <n v="2"/>
    <x v="0"/>
  </r>
  <r>
    <x v="9"/>
    <d v="2024-03-01T00:00:00"/>
    <n v="17941"/>
    <s v="ATF"/>
    <s v="Carlo Roberto Marques"/>
    <s v="Para manutenção dos experimentos e bancadas do Show de Física"/>
    <s v="Sim"/>
    <n v="994.4"/>
    <m/>
    <n v="994.4"/>
    <n v="0"/>
    <n v="3"/>
    <x v="1"/>
  </r>
  <r>
    <x v="9"/>
    <d v="2024-04-01T00:00:00"/>
    <n v="18039"/>
    <s v="FEP"/>
    <s v="Carlo Roberto Marques"/>
    <s v="compra emergencial de materiais para confecção e manutenção de experimentos."/>
    <s v="Sim"/>
    <n v="995.76"/>
    <m/>
    <n v="995.76"/>
    <n v="0"/>
    <n v="4"/>
    <x v="2"/>
  </r>
  <r>
    <x v="9"/>
    <d v="2024-04-11T00:00:00"/>
    <n v="18071"/>
    <s v="FEP"/>
    <s v="Maria Aparecida de O. M. Olivieri"/>
    <s v="Reembolso para a sra. Maria Aparecida de O. M. Olivieri, referente a compra imediata de salgadinhos e fósforos, conforme cupom fiscal em anexo, para utilização diárias nas apresentações do Show de Física deste Instituto."/>
    <s v="Sim"/>
    <n v="360.26"/>
    <m/>
    <n v="360.26"/>
    <n v="0"/>
    <n v="4"/>
    <x v="2"/>
  </r>
  <r>
    <x v="9"/>
    <d v="2024-04-25T00:00:00"/>
    <n v="18108"/>
    <s v="FEP"/>
    <s v="Carlos roberto Marques"/>
    <s v="Manutenção dos experimentos"/>
    <s v="Sim"/>
    <n v="999.6"/>
    <m/>
    <n v="999.6"/>
    <n v="0"/>
    <n v="4"/>
    <x v="2"/>
  </r>
  <r>
    <x v="9"/>
    <d v="2024-05-09T00:00:00"/>
    <n v="18160"/>
    <s v="FEP"/>
    <s v="Maria Aparecida de O. M. Olivieri"/>
    <s v="Reembolso para a sra. Maria A O. Marques Olivieri, referente a compra de café para uso utilização junto a secretaria do Show de Física deste Instituto."/>
    <s v="Sim"/>
    <n v="363"/>
    <m/>
    <n v="363"/>
    <n v="0"/>
    <n v="5"/>
    <x v="3"/>
  </r>
  <r>
    <x v="9"/>
    <d v="2024-05-28T00:00:00"/>
    <n v="18199"/>
    <s v="FEP"/>
    <s v="Carlos Roberto Marques"/>
    <s v="Compra emergencial para manutenção dos experimentos"/>
    <s v="Sim"/>
    <n v="1006.2"/>
    <m/>
    <n v="1006.2"/>
    <n v="0"/>
    <n v="5"/>
    <x v="3"/>
  </r>
  <r>
    <x v="9"/>
    <d v="2024-07-01T00:00:00"/>
    <n v="18306"/>
    <s v="ATF"/>
    <s v="Carlos roberto Marques"/>
    <s v="Compra emergencial para manutenção dos experimentos e prateleiras"/>
    <s v="Sim"/>
    <n v="991.79"/>
    <m/>
    <n v="991.79"/>
    <n v="0"/>
    <n v="7"/>
    <x v="5"/>
  </r>
  <r>
    <x v="9"/>
    <d v="2024-07-02T00:00:00"/>
    <n v="18309"/>
    <s v="FEP"/>
    <s v="Maria Aparecida de O. M. Olivieri"/>
    <s v="Reembolso para a sra. Maria Aparecida de O. M. olivieri, referente a compra imediata de café, conforme cupom nº 9715 da WMB Supermercados do Brasil Ltda. - para uso na secretaria do Show de Física deste Instituto."/>
    <s v="Sim"/>
    <n v="312.01"/>
    <m/>
    <n v="312.01"/>
    <n v="0"/>
    <n v="7"/>
    <x v="5"/>
  </r>
  <r>
    <x v="9"/>
    <d v="2024-07-23T00:00:00"/>
    <n v="18352"/>
    <s v="FEP"/>
    <s v="Carlos roberto Marques"/>
    <s v="Compra para manutenção e reparo dos experimentos."/>
    <s v="Sim"/>
    <n v="995.6"/>
    <m/>
    <n v="995.6"/>
    <n v="0"/>
    <n v="7"/>
    <x v="5"/>
  </r>
  <r>
    <x v="9"/>
    <d v="2024-07-23T00:00:00"/>
    <n v="18353"/>
    <s v="FEP"/>
    <s v="Carlos roberto Marques"/>
    <s v="Compra para manutenção e reparo dos experimentos."/>
    <s v="Sim"/>
    <n v="995.6"/>
    <m/>
    <n v="995.6"/>
    <n v="0"/>
    <n v="7"/>
    <x v="5"/>
  </r>
  <r>
    <x v="9"/>
    <d v="2024-08-30T00:00:00"/>
    <n v="18460"/>
    <s v="FEP"/>
    <s v="Carlos Roberto |Marques"/>
    <s v="Compra para manutenção e reparo dos experimentos."/>
    <s v="Sim"/>
    <n v="976.49"/>
    <m/>
    <n v="976.49"/>
    <n v="0"/>
    <n v="8"/>
    <x v="6"/>
  </r>
  <r>
    <x v="9"/>
    <d v="2024-09-02T00:00:00"/>
    <n v="18464"/>
    <s v="DIR"/>
    <s v="Fábrica de Artefatos de Latex São Roque LTDA"/>
    <s v="Aquisição de balões que serão utilizados na montagem de experimentos no Show de Física"/>
    <s v="Sim"/>
    <n v="1606.06"/>
    <m/>
    <n v="1606.06"/>
    <n v="0"/>
    <n v="9"/>
    <x v="7"/>
  </r>
  <r>
    <x v="9"/>
    <d v="2024-09-12T00:00:00"/>
    <n v="18481"/>
    <s v="FEP"/>
    <s v="R.P.P Uniformes"/>
    <s v="Uso imediato pelos monitores que apresentam o Show de Física no IFUSP"/>
    <s v="Sim"/>
    <n v="874"/>
    <m/>
    <n v="874"/>
    <n v="0"/>
    <n v="9"/>
    <x v="7"/>
  </r>
  <r>
    <x v="9"/>
    <d v="2024-12-06T00:00:00"/>
    <n v="18767"/>
    <s v="DIR"/>
    <s v="Transposição interna"/>
    <s v="Saldo repassado para Diretoria RI Adm - GC 4552"/>
    <s v="Sim"/>
    <n v="72345.53"/>
    <m/>
    <n v="72345.53"/>
    <n v="0"/>
    <n v="12"/>
    <x v="10"/>
  </r>
  <r>
    <x v="11"/>
    <d v="2024-01-24T00:00:00"/>
    <n v="17804"/>
    <s v="FNC"/>
    <s v="Reserva Inexigibilidade - Inviabilidade de Compet"/>
    <s v="ANULADO FIM DE EXERCÍCIO 2024 Aquisição de sistemas de suporte e manipulação de substrato - Importação - DC 217862/2023 - Processo:23.1.526.43.0"/>
    <s v="Sim"/>
    <n v="0"/>
    <m/>
    <n v="0"/>
    <n v="0"/>
    <n v="1"/>
    <x v="11"/>
  </r>
  <r>
    <x v="12"/>
    <d v="2024-04-01T00:00:00"/>
    <n v="18044"/>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7592.14"/>
    <m/>
    <n v="7592.14"/>
    <n v="0"/>
    <n v="4"/>
    <x v="2"/>
  </r>
  <r>
    <x v="15"/>
    <d v="2024-11-12T00:00:00"/>
    <n v="18699"/>
    <s v="DIR"/>
    <s v="IAG"/>
    <s v="Referente serviço de buffet tipo 2 para 20 pessoas - Remanejamento N° 2024 50589188"/>
    <s v="Sim"/>
    <n v="464"/>
    <m/>
    <n v="464"/>
    <n v="0"/>
    <n v="11"/>
    <x v="9"/>
  </r>
  <r>
    <x v="17"/>
    <d v="2024-02-26T00:00:00"/>
    <n v="17928"/>
    <s v="FNC"/>
    <s v="Jose Fernando Diniz Chubaci"/>
    <s v="Resistências de Kanthal niquel/cromo para reposição e conserto dos fornos do Laboratório de Cristais Iônicos, Filmes Finos e Datação. Foram realizadas aquisições para satisfazer todas as necessidades do momento."/>
    <s v="Sim"/>
    <n v="222.52"/>
    <m/>
    <n v="222.52"/>
    <n v="0"/>
    <n v="2"/>
    <x v="0"/>
  </r>
  <r>
    <x v="17"/>
    <d v="2024-05-27T00:00:00"/>
    <n v="18196"/>
    <s v="FNC"/>
    <s v="Jose Fernando Diniz Chubaci"/>
    <s v="Aquisição de rodizios para manutenção de cadeira do laboratório LACIFID."/>
    <s v="Sim"/>
    <n v="174.5"/>
    <m/>
    <n v="174.5"/>
    <n v="0"/>
    <n v="5"/>
    <x v="3"/>
  </r>
  <r>
    <x v="17"/>
    <d v="2024-07-11T00:00:00"/>
    <n v="18333"/>
    <s v="FNC"/>
    <s v="Diárias"/>
    <s v="Pgto Diária N° 202400061 - Jose Fernando Diniz Chubaci - Destino: Cancún/-México Convênio: 0 Saida Prevista: 18/08/2024 - 00:01 Término Prevista: 24/08/2024 - 23:59 Diárias Internacionais: 7 - Finalidade da Diária: Participação do 32nd International Materials Researh Congress 2024, a ser realizado de 18 a 23 de agosto de 2024 em Cancún, México com apresentação do trabalho Characterization of thin gallium oxide films."/>
    <s v="Sim"/>
    <n v="12087.26"/>
    <m/>
    <n v="12087.26"/>
    <n v="0"/>
    <n v="7"/>
    <x v="5"/>
  </r>
  <r>
    <x v="17"/>
    <d v="2024-07-29T00:00:00"/>
    <n v="18369"/>
    <s v="FNC"/>
    <s v="Transposicao Interna - Meru Viagens"/>
    <s v="Passagens aéreas - participação do 32nd International Materials Research Congress 2024 - Prof. José F. D. Chubaci - 18 a 23/08/2024 - Cancun - México - DDC 160420 - Fatura 23180..."/>
    <s v="Sim"/>
    <n v="8760.7199999999993"/>
    <m/>
    <n v="8760.7199999999993"/>
    <n v="0"/>
    <n v="7"/>
    <x v="5"/>
  </r>
  <r>
    <x v="17"/>
    <d v="2024-08-26T00:00:00"/>
    <n v="18446"/>
    <s v="FNC"/>
    <s v="Jose Fernando Diniz Chubaci"/>
    <s v="Pagamento da taxa de inscrição de participação do 32º International Materials Research Congress realizado na cidade de Cancún, México de 18 a 23 de agosto de 2024. Nesse congresso apresentei o trabalho &quot;CHARACTERIZATION OF THIN GALLIUM OXIDE FILMS&quot; como Invited Talk. A taxa de inscrição foi no valor de US$ 550 (quinhentos e cinquenta dolares americanos) que podem ser convertidos para reais em torno de R$ 3150,00 (três mis e cento e cinquenta reais)."/>
    <s v="Sim"/>
    <n v="3004.43"/>
    <m/>
    <n v="3004.43"/>
    <n v="0"/>
    <n v="8"/>
    <x v="6"/>
  </r>
  <r>
    <x v="17"/>
    <d v="2024-09-26T00:00:00"/>
    <n v="18540"/>
    <s v="FNC"/>
    <s v="José Fernando Diniz Chubaci"/>
    <s v="Nitrogênio gasoso comum para uso no leitor de termoluminescência do Laboratório de Cristais Iônicos, Filmes Finos e Datação (LACIFID)."/>
    <s v="Sim"/>
    <n v="550"/>
    <m/>
    <n v="550"/>
    <n v="0"/>
    <n v="9"/>
    <x v="7"/>
  </r>
  <r>
    <x v="17"/>
    <d v="2024-10-22T00:00:00"/>
    <n v="18636"/>
    <s v="FNC"/>
    <s v="Jose Fernando Diniz Chubaci"/>
    <s v="Aquisição de 3 litros de alcool isopropilico PA para utilização no Laboratório de Cristais Iônicos, Filmes Finos e Datação."/>
    <s v="Sim"/>
    <n v="354.48"/>
    <m/>
    <n v="354.48"/>
    <n v="0"/>
    <n v="10"/>
    <x v="8"/>
  </r>
  <r>
    <x v="22"/>
    <d v="2024-01-31T00:00:00"/>
    <n v="17827"/>
    <s v="FAP"/>
    <s v="Carolina Cristina Fernandes"/>
    <s v="Bolsa 01/01/2024 a 31/08/2024 Edital Programa USP Sustentabilidade 2022 (USPSusten). Bolsista: Grupo 057 - Projetos Especiais"/>
    <s v="Sim"/>
    <n v="67833.600000000006"/>
    <m/>
    <n v="67833.600000000006"/>
    <n v="0"/>
    <n v="1"/>
    <x v="11"/>
  </r>
  <r>
    <x v="22"/>
    <d v="2024-08-09T00:00:00"/>
    <n v="18407"/>
    <s v="FAP"/>
    <s v="Springer Nature Customer Service Center GmbH"/>
    <s v="PUBLICACAO DE ARTIGO INTERNACIONAL - Inexigibilidade - Inviabilidade de Compet - Reserva 3737192/2024 - Reserva Técnica Pós Doc Carolina - Grupo 057 - NE 4089186/2024"/>
    <s v="Sim"/>
    <n v="7781.09"/>
    <m/>
    <n v="7781.09"/>
    <n v="0"/>
    <n v="8"/>
    <x v="6"/>
  </r>
  <r>
    <x v="22"/>
    <d v="2024-08-26T00:00:00"/>
    <n v="18448"/>
    <s v="FAP"/>
    <s v="Banco do Brasil"/>
    <s v="Pgto de Taxa de fechamento de câmbio referente DC Compra 00075750/2024 - GO 18407 - NE 4104860/2024"/>
    <s v="Sim"/>
    <n v="125"/>
    <m/>
    <n v="125"/>
    <n v="0"/>
    <n v="8"/>
    <x v="6"/>
  </r>
  <r>
    <x v="22"/>
    <d v="2024-11-07T00:00:00"/>
    <n v="18682"/>
    <s v="FAP"/>
    <s v="Reitoria"/>
    <s v="Devolução de reserva técnica não utilizada referente ao Edital Programa USP Sustentabilidade 2022 (USPSusten) - (fale conosco 263880).REMANEJAMENTO 50579409 / 2024"/>
    <s v="Sim"/>
    <n v="12443.99"/>
    <m/>
    <n v="12443.99"/>
    <n v="0"/>
    <n v="11"/>
    <x v="9"/>
  </r>
  <r>
    <x v="24"/>
    <d v="2024-07-12T00:00:00"/>
    <n v="18334"/>
    <s v="FGE"/>
    <s v="Luciene Hiromi Akahoshi"/>
    <s v="Aquisição de produtos alimentícios que serão consumidos no 24º Encontro USP/ESCOLA, durante o período de 15 à 19/07/2024"/>
    <s v="Sim"/>
    <n v="1054.56"/>
    <m/>
    <n v="1054.56"/>
    <n v="0"/>
    <n v="7"/>
    <x v="5"/>
  </r>
  <r>
    <x v="24"/>
    <d v="2024-07-17T00:00:00"/>
    <n v="18342"/>
    <s v="FGE"/>
    <s v="Cibele Sidney"/>
    <s v="Aquisição de materiais/produtos para o curso: (Neurociência e Xadrez) ministrado no 24º Encontro USP/ESCOLA, durante o período de 15 à 19/07/2024."/>
    <s v="Sim"/>
    <n v="70"/>
    <m/>
    <n v="70"/>
    <n v="0"/>
    <n v="7"/>
    <x v="5"/>
  </r>
  <r>
    <x v="24"/>
    <d v="2024-07-18T00:00:00"/>
    <n v="18345"/>
    <s v="FGE"/>
    <s v="Anne Louise Scarinci Perez"/>
    <s v="Aquisição de materiais/produtos para o curso: (Ciências Físicas no Ensino Fundamental) ministrado no 24º Encontro USP/ESCOLA, durante o período de 15 à 19/07/2024"/>
    <s v="Sim"/>
    <n v="70"/>
    <m/>
    <n v="70"/>
    <n v="0"/>
    <n v="7"/>
    <x v="5"/>
  </r>
  <r>
    <x v="24"/>
    <d v="2024-07-19T00:00:00"/>
    <n v="18346"/>
    <s v="FGE"/>
    <s v="Cassia de Oliveira Fernandez"/>
    <s v="Aquisição de produtos para o curso: &quot;Criando Visualizações e Dados com Programação em Blocos&quot;, ministrado no 24º USP/ESCOLA no período de 15 a 19/07/2024"/>
    <s v="Sim"/>
    <n v="67.099999999999994"/>
    <m/>
    <n v="67.099999999999994"/>
    <n v="0"/>
    <n v="7"/>
    <x v="5"/>
  </r>
  <r>
    <x v="24"/>
    <d v="2024-07-31T00:00:00"/>
    <n v="18374"/>
    <s v="FGE"/>
    <s v="Luciene Hiromi Akahoshi"/>
    <s v="Aquisição de produtos (materiais de escritórios) para o evento &quot;24º USP/ESCOLA&quot;, durante o período de 15 a 19/07/2024"/>
    <s v="Sim"/>
    <n v="298.5"/>
    <m/>
    <n v="298.5"/>
    <n v="0"/>
    <n v="7"/>
    <x v="5"/>
  </r>
  <r>
    <x v="24"/>
    <d v="2024-11-29T00:00:00"/>
    <n v="18750"/>
    <s v="DIR-CPESQ"/>
    <s v="Lucivaldo dos Reis Menezes"/>
    <s v="Aquisição de materiais/produtos para o curso: (Radiações e Radioatividade: Uma Proposta Interdisciplinar, que será ministrado no 25º Encontro USP/ESCOLA, durante o período de 13 à 17/01/2025,"/>
    <s v="Sim"/>
    <n v="100"/>
    <m/>
    <n v="100"/>
    <n v="0"/>
    <n v="11"/>
    <x v="9"/>
  </r>
  <r>
    <x v="24"/>
    <d v="2024-12-09T00:00:00"/>
    <n v="18770"/>
    <s v="FGE"/>
    <s v="Dayse Rodrigues dos Santos"/>
    <s v="Aquisição de materiais/produtos para o curso: Alinhando os estudos do inglês: do fazer docente à atualização profissional no ensino básico, que será ministrado no 25º Encontro USP/ESCOLA, durante o período de 13 à 17/01/2025,"/>
    <s v="Sim"/>
    <n v="97.9"/>
    <m/>
    <n v="97.9"/>
    <n v="0"/>
    <n v="12"/>
    <x v="10"/>
  </r>
  <r>
    <x v="24"/>
    <d v="2024-12-10T00:00:00"/>
    <n v="18776"/>
    <s v="FGE"/>
    <s v="Luciene Hiromi Akahoshi"/>
    <s v="Aquisição de produtos alimentícios para serem utilizados no 25º Encontro USP/ESCOLA, durante o período de 13 à 17/01/2025,"/>
    <s v="Sim"/>
    <n v="1602.62"/>
    <m/>
    <n v="1602.62"/>
    <n v="0"/>
    <n v="12"/>
    <x v="10"/>
  </r>
  <r>
    <x v="24"/>
    <d v="2024-12-11T00:00:00"/>
    <n v="18780"/>
    <s v="FGE"/>
    <s v="Luciene Hiromi Akahoshi"/>
    <s v="Aquisição de materiais/produtos para uso imediato no 25º Encontro USP/ESCOLA, durante o período de 13 à 17/01/2025,"/>
    <s v="Sim"/>
    <n v="233.2"/>
    <m/>
    <n v="233.2"/>
    <n v="0"/>
    <n v="12"/>
    <x v="10"/>
  </r>
  <r>
    <x v="24"/>
    <d v="2024-12-11T00:00:00"/>
    <n v="18781"/>
    <s v="FGE"/>
    <s v="Darcilena Martins Corrêa"/>
    <s v="Aquisição de materiais/produtos para o curso: &quot;da teoria à prática: a ludicidade em sala de aula&quot;, que será ministrado no 25º Encontro USP/ESCOLA, durante o período de 13 à 17/01/2025,"/>
    <s v="Sim"/>
    <n v="98.49"/>
    <m/>
    <n v="98.49"/>
    <n v="0"/>
    <n v="12"/>
    <x v="10"/>
  </r>
  <r>
    <x v="24"/>
    <d v="2024-12-13T00:00:00"/>
    <n v="18787"/>
    <s v="FEP"/>
    <s v="Luciene Hiromi Akahoshi"/>
    <s v="Aquisição de materiais/produtos que serão utilizados no 25º Encontro USP/ESCOLA, durante o período de 13 à 17/01/2025"/>
    <s v="Sim"/>
    <n v="657.14"/>
    <m/>
    <n v="657.14"/>
    <n v="0"/>
    <n v="12"/>
    <x v="10"/>
  </r>
  <r>
    <x v="24"/>
    <d v="2024-12-16T00:00:00"/>
    <n v="18793"/>
    <s v="FGE"/>
    <s v="Thomas Felipe Rodrigues"/>
    <s v="Aquisição de materiais/produtos para o curso: &quot;English to Face Inequalities&quot;, que será ministrado no 25º Encontro USP/ESCOLA, durante o período de 13 à 17/01/2025,"/>
    <s v="Sim"/>
    <n v="91.96"/>
    <m/>
    <n v="91.96"/>
    <n v="0"/>
    <n v="12"/>
    <x v="10"/>
  </r>
  <r>
    <x v="24"/>
    <d v="2024-12-17T00:00:00"/>
    <n v="18800"/>
    <s v="FGE"/>
    <s v="Carlos Kablan Cheda Moreira"/>
    <s v="Aquisição de materiais/produtos para o curso: Tecnologias Emergentes na Educação, que será ministrado no 25º Encontro USP/ESCOLA, durante o período de 13 à 17/01/2025,"/>
    <s v="Sim"/>
    <n v="100"/>
    <m/>
    <n v="100"/>
    <n v="0"/>
    <n v="12"/>
    <x v="10"/>
  </r>
  <r>
    <x v="26"/>
    <d v="2024-01-08T00:00:00"/>
    <n v="17729"/>
    <s v="FNC"/>
    <s v="EBCT - Empresa Brasileira de Correios e Telegrafos"/>
    <s v="Envio de SEDEX para: Prof. Marcelo A. Pavanello Rua Marechal Deodoro, 52 apto 182 - Bairro Santa Paula 09541-300 - São Caetano do Sul - SP - (Nº. Objeto: OV616979459br)"/>
    <s v="Sim"/>
    <n v="8.52"/>
    <m/>
    <n v="8.52"/>
    <n v="0"/>
    <n v="1"/>
    <x v="11"/>
  </r>
  <r>
    <x v="26"/>
    <d v="2024-01-10T00:00:00"/>
    <n v="17741"/>
    <s v="AAA"/>
    <s v="Instituto Nacional do Seguro Social"/>
    <s v="INSS Patronal sobre honorários de professores externos a USP - NE 91780/2023 - Processo 23.1.12.43.7"/>
    <s v="Sim"/>
    <n v="1000"/>
    <m/>
    <n v="1000"/>
    <n v="0"/>
    <n v="1"/>
    <x v="11"/>
  </r>
  <r>
    <x v="26"/>
    <d v="2024-01-10T00:00:00"/>
    <n v="17743"/>
    <s v="AAA"/>
    <s v="Alberto Vazquez Saa"/>
    <s v="Participação na Comissão Julgadora do Concurso par Prof.Junto ao DFMA de 08 A 10 de janeiro de 2024."/>
    <s v="Sim"/>
    <n v="1214.28"/>
    <m/>
    <n v="1214.28"/>
    <n v="0"/>
    <n v="1"/>
    <x v="11"/>
  </r>
  <r>
    <x v="26"/>
    <d v="2024-01-10T00:00:00"/>
    <n v="17744"/>
    <s v="AAA"/>
    <s v="Marcus Aloisio Martinez de Aguiar"/>
    <s v="Participação na Comissão Julgadora do Concurso par Prof.Junto ao DFMA de 08 A 10 de janeiro de 2024."/>
    <s v="Sim"/>
    <n v="1214.28"/>
    <m/>
    <n v="1214.28"/>
    <n v="0"/>
    <n v="1"/>
    <x v="11"/>
  </r>
  <r>
    <x v="26"/>
    <d v="2024-01-10T00:00:00"/>
    <n v="17745"/>
    <s v="AAA"/>
    <s v="Dimitry Melnikov"/>
    <s v="Participação na Comissão Julgadora do Concurso par Prof.Junto ao DFMA de 08 A 10 de janeiro de 2024."/>
    <s v="Sim"/>
    <n v="1214.28"/>
    <m/>
    <n v="1214.28"/>
    <n v="0"/>
    <n v="1"/>
    <x v="11"/>
  </r>
  <r>
    <x v="26"/>
    <d v="2024-01-11T00:00:00"/>
    <n v="17730"/>
    <s v="ATA"/>
    <s v="Correios"/>
    <s v="Envio de SEDEX com AR para: NADIA ELAINE PEREIRA CAIXA POSTAL 13504 - SÃO PAULO – SP CEP 03331-970 - (Nº.Objeto: OV616979462br)"/>
    <s v="Sim"/>
    <n v="15.92"/>
    <m/>
    <n v="15.92"/>
    <n v="0"/>
    <n v="1"/>
    <x v="11"/>
  </r>
  <r>
    <x v="26"/>
    <d v="2024-01-11T00:00:00"/>
    <n v="17750"/>
    <s v="ATA"/>
    <s v="E.B.C.T."/>
    <s v="NE.00809168 - Reforço da NE.00169673 - Contrato 9912272510 - RUSP - Contrato de Serviços de Correio - Exercício 2024."/>
    <s v="Sim"/>
    <n v="14400"/>
    <m/>
    <n v="14400"/>
    <n v="0"/>
    <n v="1"/>
    <x v="11"/>
  </r>
  <r>
    <x v="26"/>
    <d v="2024-01-11T00:00:00"/>
    <n v="17751"/>
    <s v="DIR"/>
    <s v="Transposicao Interna"/>
    <s v="Rem. 50012964 - Dotação 2475 - 043.000 - Dotação Básica, para a Dotação 136266 - 043.259 - Despesas com Transportes, no valor de R$ 4.640,06, referente aos contrato de Serviços de Abastecimento de Combustível e Táxi - GC 4231."/>
    <s v="Sim"/>
    <n v="4640.0600000000004"/>
    <m/>
    <n v="4640.0600000000004"/>
    <n v="0"/>
    <n v="1"/>
    <x v="11"/>
  </r>
  <r>
    <x v="26"/>
    <d v="2024-01-11T00:00:00"/>
    <n v="17747"/>
    <s v="DIR"/>
    <s v="White Martins Gases Industriais Ltda"/>
    <s v="Contrato de fornecimento de Nitrogênio Líquido e locação de tanque de criogenia Exercício 2024 - NE 104032 e 104164"/>
    <s v="Sim"/>
    <n v="38059.85"/>
    <m/>
    <n v="38059.85"/>
    <n v="0"/>
    <n v="1"/>
    <x v="11"/>
  </r>
  <r>
    <x v="26"/>
    <d v="2024-01-15T00:00:00"/>
    <n v="17758"/>
    <s v="DIR"/>
    <s v="Reitoria - Estagiário"/>
    <s v="Solicitação de Suplementação: 1553/2022 Setor: Diretoria Instituto de Física - Remanejamento N° 202450025241 - Solicitante: 5008157-1 Veronica Espinosa Pintos Lopes Processo: 22.1.00405.43.8 Aluno: 11237589 - Laura Fragoso Goncalves da Conceicao Data de Cadastro: 09/01/2024 08:45"/>
    <s v="Sim"/>
    <n v="18"/>
    <m/>
    <n v="18"/>
    <n v="0"/>
    <n v="1"/>
    <x v="11"/>
  </r>
  <r>
    <x v="26"/>
    <d v="2024-01-15T00:00:00"/>
    <n v="17759"/>
    <s v="DIR"/>
    <s v="Reitoria - Estagiário"/>
    <s v="Solicitação 17/2023 - Complementação de recurso para estágio do aluno Gustavo Prado da Rocha. Remanejamento N° 202450025527"/>
    <s v="Sim"/>
    <n v="54"/>
    <m/>
    <n v="54"/>
    <n v="0"/>
    <n v="1"/>
    <x v="11"/>
  </r>
  <r>
    <x v="26"/>
    <d v="2024-01-15T00:00:00"/>
    <n v="17774"/>
    <s v="DIR"/>
    <s v="Reitoria - Estagiário"/>
    <s v="Solicitação: 24/2024 - Remanejamento N° 202450113906 - Setor: Diretoria Instituto de Física Solicitante: 5008157-1 Veronica Espinosa Pintos Lopes Valor da Bolsa: 880,00 Previsão Orçamentária: 5.280,00 + 1.692,00 (auxílio transporte) Duração: 6 meses Jornada: 20 Horas Doc. Mov. Verba: 202400154110 Processo: 24.1.00019.43.2 Aluno: 11759289 - Fernanda Nakamura Silveira Data de Cadastro: 22/02/2024 12:16"/>
    <s v="Sim"/>
    <n v="6972"/>
    <m/>
    <n v="6972"/>
    <n v="0"/>
    <n v="1"/>
    <x v="11"/>
  </r>
  <r>
    <x v="26"/>
    <d v="2024-01-15T00:00:00"/>
    <n v="17760"/>
    <s v="DIR"/>
    <s v="Reitoria - Estagiário"/>
    <s v="Solicitação 369/2023 - Complementação de recurso para estágio do aluno Gabriel Santos Sant'Anna. Remanejamento N° 202 450025586"/>
    <s v="Sim"/>
    <n v="72"/>
    <m/>
    <n v="72"/>
    <n v="0"/>
    <n v="1"/>
    <x v="11"/>
  </r>
  <r>
    <x v="26"/>
    <d v="2024-01-15T00:00:00"/>
    <n v="17761"/>
    <s v="DIR"/>
    <s v="Reitoria - Estagiário"/>
    <s v="Solicitação 521/2023 - Complementação de recurso para estágio do aluno Larissa Cunha da Silva. Remanejamento N° 2024 50025667"/>
    <s v="Sim"/>
    <n v="36"/>
    <m/>
    <n v="36"/>
    <n v="0"/>
    <n v="1"/>
    <x v="11"/>
  </r>
  <r>
    <x v="26"/>
    <d v="2024-01-15T00:00:00"/>
    <n v="17762"/>
    <s v="DIR"/>
    <s v="Reitoria - Estagiário"/>
    <s v="Solicitação 625/2023 Complementação de recurso para estágio do aluno Gabrielly Inacio de Araujo. Remanejamento N° 2024 50025748"/>
    <s v="Sim"/>
    <n v="108"/>
    <m/>
    <n v="108"/>
    <n v="0"/>
    <n v="1"/>
    <x v="11"/>
  </r>
  <r>
    <x v="26"/>
    <d v="2024-01-15T00:00:00"/>
    <n v="17763"/>
    <s v="DIR"/>
    <s v="Reitoria - Estagiário"/>
    <s v="Solicitação 691/2023 - Complementação de recurso para estágio do aluno Leonardo Duarte Curralo - Remanejamento N° 2024 50026140"/>
    <s v="Sim"/>
    <n v="36"/>
    <m/>
    <n v="36"/>
    <n v="0"/>
    <n v="1"/>
    <x v="11"/>
  </r>
  <r>
    <x v="26"/>
    <d v="2024-01-15T00:00:00"/>
    <n v="17764"/>
    <s v="DIR"/>
    <s v="Reitoria - Estagiário"/>
    <s v="Solicitação 692/2023 Complementação de recurso para estágio do aluno Gabriela Pinheiro de Moraes. Remanejamento N° 2024 50026183"/>
    <s v="Sim"/>
    <n v="18"/>
    <m/>
    <n v="18"/>
    <n v="0"/>
    <n v="1"/>
    <x v="11"/>
  </r>
  <r>
    <x v="26"/>
    <d v="2024-01-15T00:00:00"/>
    <n v="17765"/>
    <s v="DIR"/>
    <s v="Reitoria - Estagiário"/>
    <s v="Solicitação 723/2023 - Complementação de recurso para estágio do aluno Renan Azevedo de Carvalho Silva. Remanejamento N° 2024 50026280."/>
    <s v="Sim"/>
    <n v="108"/>
    <m/>
    <n v="108"/>
    <n v="0"/>
    <n v="1"/>
    <x v="11"/>
  </r>
  <r>
    <x v="26"/>
    <d v="2024-01-15T00:00:00"/>
    <n v="17766"/>
    <s v="DIR"/>
    <s v="Reitoria - Estagiário"/>
    <s v="Solicitação 811/2023 - Complementação de recurso para estágio do aluno Aghata Achilles de Oliveira. Remanejamento N° 2024 50026345"/>
    <s v="Sim"/>
    <n v="126"/>
    <m/>
    <n v="126"/>
    <n v="0"/>
    <n v="1"/>
    <x v="11"/>
  </r>
  <r>
    <x v="26"/>
    <d v="2024-01-15T00:00:00"/>
    <n v="17767"/>
    <s v="DIR"/>
    <s v="Reitoria - Estagiário"/>
    <s v="Solicitação 1039/2023 Complementação de recurso para estágio do aluno Emanuelle Vieira Santos. Remanejamento N° 2024 50026388"/>
    <s v="Sim"/>
    <n v="162"/>
    <m/>
    <n v="162"/>
    <n v="0"/>
    <n v="1"/>
    <x v="11"/>
  </r>
  <r>
    <x v="26"/>
    <d v="2024-01-15T00:00:00"/>
    <n v="17768"/>
    <s v="DIR"/>
    <s v="Reitoria - Estagiário"/>
    <s v="Solicitação 1076/2023 - Complementação de recurso para estágio do aluno Luiza Teixeira Sodré de Carvalho. Remanejamento N° 2024 50026400"/>
    <s v="Sim"/>
    <n v="162"/>
    <m/>
    <n v="162"/>
    <n v="0"/>
    <n v="1"/>
    <x v="11"/>
  </r>
  <r>
    <x v="26"/>
    <d v="2024-01-15T00:00:00"/>
    <n v="17769"/>
    <s v="DIR"/>
    <s v="Reitoria - Estagiário"/>
    <s v="Solicitação 1128/2023 Complementação de recurso para estágio do aluno Júlia de Moura Reinaldo. Remanejamento N° 2024 50026426"/>
    <s v="Sim"/>
    <n v="72"/>
    <m/>
    <n v="72"/>
    <n v="0"/>
    <n v="1"/>
    <x v="11"/>
  </r>
  <r>
    <x v="26"/>
    <d v="2024-01-15T00:00:00"/>
    <n v="17770"/>
    <s v="DIR"/>
    <s v="Reitoria - Estagiário"/>
    <s v="Solicitação 1179/2023 Complementação de recurso para estágio do aluno Esther Souto Santana."/>
    <s v="Sim"/>
    <n v="162"/>
    <m/>
    <n v="162"/>
    <n v="0"/>
    <n v="1"/>
    <x v="11"/>
  </r>
  <r>
    <x v="26"/>
    <d v="2024-01-15T00:00:00"/>
    <n v="17771"/>
    <s v="DIR"/>
    <s v="Reitoria - Estagiário"/>
    <s v="Solicitação 1191/2023 Complementação de recurso para estágio do aluno Raissa Dias de Carvalho. Remanejamento N° 2024 50026469."/>
    <s v="Sim"/>
    <n v="54"/>
    <m/>
    <n v="54"/>
    <n v="0"/>
    <n v="1"/>
    <x v="11"/>
  </r>
  <r>
    <x v="26"/>
    <d v="2024-01-15T00:00:00"/>
    <n v="17772"/>
    <s v="DIR"/>
    <s v="Reitoria - Estagiário"/>
    <s v="Solicitação 1237/2023 - Complementação de recurso para estágio do aluno Táriky Meirelles Rocha. Remanejamento N° 2024 50026485"/>
    <s v="Sim"/>
    <n v="162"/>
    <m/>
    <n v="162"/>
    <n v="0"/>
    <n v="1"/>
    <x v="11"/>
  </r>
  <r>
    <x v="26"/>
    <d v="2024-01-15T00:00:00"/>
    <n v="17773"/>
    <s v="DIR"/>
    <s v="Reitoria - Estagiário"/>
    <s v="Solicitação 1643/2023 - Complementação de recurso para estágio do aluno Leonardo Duarte Curralo. Remanejamento N° 2024 50026507."/>
    <s v="Sim"/>
    <n v="18"/>
    <m/>
    <n v="18"/>
    <n v="0"/>
    <n v="1"/>
    <x v="11"/>
  </r>
  <r>
    <x v="26"/>
    <d v="2024-01-16T00:00:00"/>
    <n v="17776"/>
    <s v="DIR"/>
    <s v="IME"/>
    <s v="Referente ao cálculo de rateio do pool de gráficas relativos aos meses de novembro e dezembro de 2023 - Remanejamento N° 2024 50030709."/>
    <s v="Sim"/>
    <n v="4556.6400000000003"/>
    <m/>
    <n v="4556.6400000000003"/>
    <n v="0"/>
    <n v="1"/>
    <x v="11"/>
  </r>
  <r>
    <x v="26"/>
    <d v="2024-01-16T00:00:00"/>
    <n v="17778"/>
    <s v="ATA"/>
    <s v="Simpress Comercio Locacao e Servicos Ltda."/>
    <s v="NE.00169657 - Contrato 61/2022 - RUSP - Prestação de serviço de impressão e reprografia corporativa - Exercício 2.024 - DC 153641/2022."/>
    <s v="Sim"/>
    <n v="337408.08"/>
    <m/>
    <n v="337408.08"/>
    <n v="0"/>
    <n v="1"/>
    <x v="11"/>
  </r>
  <r>
    <x v="26"/>
    <d v="2024-01-17T00:00:00"/>
    <n v="17779"/>
    <s v="DIR"/>
    <s v="Reitoria - Estagiário"/>
    <s v="Solicitação: 1204/2023 Remanejamento N° 2024 50278107 - Setor: Serviço de Apoio à Pós-Graduação Interunidades Solicitante: 5019393-1 Thomas Alexandre Ferreira dos Santos Valor da Bolsa: 1.412,00 Previsão Orçamentária: 16.944,00 + 3.384,00 (auxílio transporte) Duração: 12 meses Jornada: 30 Horas Doc. Mov. Verba: 202400168731 Processo: 23.1.00134.43.5 Aluno: 11774791 - Amanda Menezes de Souza Data de Cadastro: 16/05/2024 17:47"/>
    <s v="Sim"/>
    <n v="20328"/>
    <m/>
    <n v="20328"/>
    <n v="0"/>
    <n v="1"/>
    <x v="11"/>
  </r>
  <r>
    <x v="26"/>
    <d v="2024-01-17T00:00:00"/>
    <n v="17780"/>
    <s v="DIR"/>
    <s v="Reitoria - Estagiário"/>
    <s v="Solicitação 1644/2023 CANCELADO - Reserva de recurso para Estágio."/>
    <s v="Sim"/>
    <n v="0"/>
    <m/>
    <n v="0"/>
    <n v="0"/>
    <n v="1"/>
    <x v="11"/>
  </r>
  <r>
    <x v="26"/>
    <d v="2024-01-17T00:00:00"/>
    <n v="17784"/>
    <s v="ATA-VEICULO"/>
    <s v="Rafael Medeiros da Silva"/>
    <s v="pagamento de diárias p/ retirar equipamento, na cidade de Lorena (USP), a pedido do professor Renato Jardim - dia 07/12/2023 - Lorena - SP"/>
    <s v="Sim"/>
    <n v="171.3"/>
    <m/>
    <n v="171.3"/>
    <n v="0"/>
    <n v="1"/>
    <x v="11"/>
  </r>
  <r>
    <x v="26"/>
    <d v="2024-01-22T00:00:00"/>
    <n v="17788"/>
    <s v="FEP"/>
    <s v="Correios"/>
    <s v="(Sedex) Envio de 11 cápsulas de FeCra3 Samples (powders), para pesquisas realizadas em colaboração com o LQMEC - pós-doc do prof. Julio Larrea, Ali Salehiozadeh. Destinatário: ANGELA ALBUQUERQUE - LNNANO – CNPEM - Rua Giuseppe Máximo Scolfaro, 10.000 Polo II de Alta Tecnologia de Campinas CEP 13083-100 – Campinas – SP - (Nº. Objeto:)"/>
    <s v="Não"/>
    <n v="0"/>
    <m/>
    <n v="0"/>
    <n v="0"/>
    <n v="1"/>
    <x v="11"/>
  </r>
  <r>
    <x v="26"/>
    <d v="2024-01-23T00:00:00"/>
    <n v="17794"/>
    <s v="FGE"/>
    <s v="Prof. Mikiya Muramatsu"/>
    <s v="Material para trabalho didático do Prof. Mikiya Muramatsu."/>
    <s v="Sim"/>
    <n v="275.5"/>
    <m/>
    <n v="275.5"/>
    <n v="0"/>
    <n v="1"/>
    <x v="11"/>
  </r>
  <r>
    <x v="26"/>
    <d v="2024-01-29T00:00:00"/>
    <n v="17810"/>
    <s v="ATA"/>
    <s v="Saniplan Engenharia e Servicos"/>
    <s v="NE.01414604 - Pregão - Contrato de coleta e tratamento de resíduos químicos - Proc. 154.00000197 / 2024-27"/>
    <s v="Sim"/>
    <n v="2550.4299999999998"/>
    <m/>
    <n v="2550.4299999999998"/>
    <n v="0"/>
    <n v="1"/>
    <x v="11"/>
  </r>
  <r>
    <x v="26"/>
    <d v="2024-01-29T00:00:00"/>
    <n v="17812"/>
    <s v="DIR"/>
    <s v="AIRPHOENIX SERVIÇOS INTERNACIONAIS LTDA."/>
    <s v="ANULADO FIM DO EXERCÍCIO 2024 - NE.00416719 - Contrato 57/2023-RUSP - Contrato de Prestação de Serviços de Desembaraço Aduaneiro e Assessoramento Técnico - Exercício 2024."/>
    <s v="Sim"/>
    <n v="0"/>
    <m/>
    <n v="0"/>
    <n v="0"/>
    <n v="1"/>
    <x v="11"/>
  </r>
  <r>
    <x v="26"/>
    <d v="2024-01-30T00:00:00"/>
    <n v="17811"/>
    <s v="AAA-SAL"/>
    <s v="Maria Luisa Pestilla Tippi"/>
    <s v="Reembolso de pagamento de impressão e instalação de adesivo informativo para a Seção de Alunos."/>
    <s v="Sim"/>
    <n v="285"/>
    <m/>
    <n v="285"/>
    <n v="0"/>
    <n v="1"/>
    <x v="11"/>
  </r>
  <r>
    <x v="26"/>
    <d v="2024-01-30T00:00:00"/>
    <n v="17815"/>
    <s v="DIR"/>
    <s v="Reitoria - Estagiário"/>
    <s v="Solicitação: 119/2024 - Remanejamento N° 2024 50105180 - Setor: Serviço de Graduação Solicitante: 2333180-1 Katia Cilene Beltran Souza Nobre Valor da Bolsa: 1.320,00 Previsão Orçamentária: 15.840,00 + 3.384,00 (auxílio transporte) Duração: 12 meses Jornada: 30 Horas Doc. Mov. Verba: 202400432544 Processo: 24.1.00021.43.7 Aluno: 14838928 - Felipe Nascimento Silva Data de Cadastro: 09/02/2024 15:02"/>
    <s v="Sim"/>
    <n v="19224"/>
    <m/>
    <n v="19224"/>
    <n v="0"/>
    <n v="1"/>
    <x v="11"/>
  </r>
  <r>
    <x v="26"/>
    <d v="2024-01-30T00:00:00"/>
    <n v="17816"/>
    <s v="DIR"/>
    <s v="Reitoria - Estagiário"/>
    <s v="Solicitação: 120/2024 Setor: Assistência Técnica Acadêmica Solicitante: 2333180-1 Katia Cilene Beltran Souza Nobre Valor da Bolsa: 1.320,00 Previsão Orçamentária: 15.840,00 + 3.384,00 (auxílio transporte) Duração: 12 meses Jornada: 30 Horas Doc. Mov. Verba: 202400432595 Processo: 24.1.00022.43.3 Aluno: 13647718 - Heloiza Vieira de Souza Data de Cadastro: 07/02/2024 15:22 - Remanejamento N° 2024 50097480"/>
    <s v="Sim"/>
    <n v="19224"/>
    <m/>
    <n v="19224"/>
    <n v="0"/>
    <n v="1"/>
    <x v="11"/>
  </r>
  <r>
    <x v="26"/>
    <d v="2024-02-02T00:00:00"/>
    <n v="17795"/>
    <s v="ATA"/>
    <s v="Empresa Brasileira de Correios e Telégrafos (ECT)"/>
    <s v="Envio de SEDEX para: NADIA ELAINE PEREIRA , CAIXA POSTAL 13504 - SÃO PAULO - SP - CEP 03331-970 - (Nº.Objeto:OV616988637br)"/>
    <s v="Sim"/>
    <n v="15.92"/>
    <m/>
    <n v="15.92"/>
    <n v="0"/>
    <n v="2"/>
    <x v="0"/>
  </r>
  <r>
    <x v="26"/>
    <d v="2024-02-02T00:00:00"/>
    <n v="17813"/>
    <s v="FMT"/>
    <s v="Empresa Brasileira de Correios e Telégrafos (ECT)"/>
    <s v="A pedido do Prof. Caetano Rodrigues Miranda / Dr. Alvaro Torrez. Envio de amostras na modalidade SEDEX-AR. Destinatário: Laboratório Nacional de Luz Síncrotron - LNLS. Rua Giuseppe Máximo Scolfaro, 10.000, Polo II de Alta Tecnologia. Campinas, SP. CEP 13083-100. At. Sr. Aluizio José Salvador. - Descrição: Amostras de minerais secos acomodadas em tubos de vidros de 50 ml com tampa para evitar vazamentos. Nenhuma amostra possui toxicidade. As amostras são frágeis, devido aos tubos de vidro. OBSERVAÇÃO: As amostras consistem em minerais de carbonatos e/ou rochas. Estas amostras são provenientes das reações de mineralização em rochas basálticas que serão enviadas para análise no Laboratório Nacional de Luz Sincroton (LNLS), Campinas, SP. - (Nº.Objeto:OV616994310br)"/>
    <s v="Sim"/>
    <n v="15.92"/>
    <m/>
    <n v="15.92"/>
    <n v="0"/>
    <n v="2"/>
    <x v="0"/>
  </r>
  <r>
    <x v="26"/>
    <d v="2024-02-02T00:00:00"/>
    <n v="17834"/>
    <s v="DIR"/>
    <s v="Ricardo Ichiwaki"/>
    <s v="Solicitação de reembolso pela compra emergencial de materiais para os Laboratórios Didáticos. As compras na loja Made Nova, Casa dos Perfis e Fitas e Tintas Famosas são para repor os armários danificados pela infiltração de água ocorrida no Laboratório, ocasionando a perda total dos armários antigos e de alguns experimentos. Os produtos comprados na Loja Kalunga serão utilizados para a identificação e reposição dos experimentos deteriorados."/>
    <s v="Sim"/>
    <n v="1985.2"/>
    <m/>
    <n v="1985.2"/>
    <n v="0"/>
    <n v="2"/>
    <x v="0"/>
  </r>
  <r>
    <x v="26"/>
    <d v="2024-02-02T00:00:00"/>
    <n v="17841"/>
    <s v="DIR"/>
    <s v="Transposição interna"/>
    <s v="Para empenho do contrato da Itopro - Remanejamento 50090540 / 2024 - GC 4314"/>
    <s v="Sim"/>
    <n v="18830.099999999999"/>
    <m/>
    <n v="18830.099999999999"/>
    <n v="0"/>
    <n v="2"/>
    <x v="0"/>
  </r>
  <r>
    <x v="26"/>
    <d v="2024-02-05T00:00:00"/>
    <n v="17846"/>
    <s v="DIR"/>
    <s v="Reitoria - Estagiário"/>
    <s v="Solicitação: 155/2024 - Remanejamento N° 2024 50105202 - Setor: Setor de Suporte ao Usuário Solicitante: 5479786-1 Hercules Ramos Veloso de Freitas Valor da Bolsa: 1.320,00 Previsão Orçamentária: 15.840,00 + 3.384,00 (auxílio transporte) Duração: 12 meses Jornada: 30 Horas Doc. Mov. Verba: 202400480484 Processo: 23.1.00114.43.4 Aluno: 11846129 - Gabriel Santos Sant'Anna Data de Cadastro: 16/02/2024 13:47"/>
    <s v="Sim"/>
    <n v="19224"/>
    <m/>
    <n v="19224"/>
    <n v="0"/>
    <n v="2"/>
    <x v="0"/>
  </r>
  <r>
    <x v="26"/>
    <d v="2024-02-05T00:00:00"/>
    <n v="17847"/>
    <s v="DIR"/>
    <s v="Reitoria - Estagiário"/>
    <s v="Solicitação: 156/2024 - e Remanejamento N° 2024 50105229 - Setor: Setor de Suporte ao Usuário Solicitante: 5479786-1 Hercules Ramos Veloso de Freitas Valor da Bolsa: 1.320,00 Previsão Orçamentária: 15.840,00 + 3.384,00 (auxílio transporte) Duração: 12 meses Jornada: 30 Horas Doc. Mov. Verba: 202400480662 Processo: 23.1.00175.43.3 Aluno: 11544748 - Júlia de Moura Reinaldo Data de Cadastro: 16/02/2024 13:42"/>
    <s v="Sim"/>
    <n v="19224"/>
    <m/>
    <n v="19224"/>
    <n v="0"/>
    <n v="2"/>
    <x v="0"/>
  </r>
  <r>
    <x v="26"/>
    <d v="2024-02-05T00:00:00"/>
    <n v="17848"/>
    <s v="DIR"/>
    <s v="Reitoria - Estagiário"/>
    <s v="Solicitação: 159/2024 - CANCELADO - Setor: Assistência Técnica Acadêmica Solicitante: 8471456-1 Fabio Hideki Sakaguchi Valor da Bolsa: 1.412,00 Previsão Orçamentária: 16.944,00 + 3.384,00 (auxílio transporte) Duração: 12 meses Jornada: 30 Horas"/>
    <s v="Sim"/>
    <n v="0"/>
    <m/>
    <n v="0"/>
    <n v="0"/>
    <n v="2"/>
    <x v="0"/>
  </r>
  <r>
    <x v="26"/>
    <d v="2024-02-05T00:00:00"/>
    <n v="17849"/>
    <s v="AAA-CPG-I"/>
    <s v="Empresa Brasileira de Correios e Telégrafos (ECT)"/>
    <s v="Solicito envio de correspondência via sedex para Profª Drª Danusa Munford UFABC - CEP: 09210-580 Cidade: Santo André. Exemplar banca aluno CPGI. (Nº.Objeto:OV617001372br)"/>
    <s v="Sim"/>
    <n v="10.23"/>
    <m/>
    <n v="10.23"/>
    <n v="0"/>
    <n v="2"/>
    <x v="0"/>
  </r>
  <r>
    <x v="26"/>
    <d v="2024-02-05T00:00:00"/>
    <n v="17852"/>
    <s v="DIR"/>
    <s v="Transposição interna"/>
    <s v="Transferência para Manutenção Predial Remanejamento 50090540 / 2024 Obs. já foi devolvido para a Básica Remanejamento 2024 50091708"/>
    <s v="Sim"/>
    <n v="18830.099999999999"/>
    <m/>
    <n v="18830.099999999999"/>
    <n v="0"/>
    <n v="2"/>
    <x v="0"/>
  </r>
  <r>
    <x v="26"/>
    <d v="2024-02-06T00:00:00"/>
    <n v="17829"/>
    <s v="FNC"/>
    <s v="EBCT - Empresa Brasileira de Correios e Telegrafos"/>
    <s v="Envio de Sedex para: LARA- Instituto de física da Universidade Federal Fluminense - UFF Campus da Praia Vermelha - São Domingos Rua Passo da Pátria, 156 CEP.: 24210-240 - Niteroi - RJ A/C Prof. Dr. Roberto Meigikos - (Nº.Objeto:OV616998784br)"/>
    <s v="Sim"/>
    <n v="24.72"/>
    <m/>
    <n v="24.72"/>
    <n v="0"/>
    <n v="2"/>
    <x v="0"/>
  </r>
  <r>
    <x v="26"/>
    <d v="2024-02-06T00:00:00"/>
    <n v="17835"/>
    <s v="FNC"/>
    <s v="EBCT - Empresa Brasileira de Correios e Telegrafos"/>
    <s v="Envio de EMS para: CAEN SpA - Costruzioni Apparecchiature Elettroniche Nucleari Via Vetraia, 11 Viareggio LU 55049 Itália Attn: Ines Llorente - (Nº.Objeto:EB157634842br)"/>
    <s v="Sim"/>
    <n v="180.5"/>
    <m/>
    <n v="180.5"/>
    <n v="0"/>
    <n v="2"/>
    <x v="0"/>
  </r>
  <r>
    <x v="26"/>
    <d v="2024-02-06T00:00:00"/>
    <n v="17857"/>
    <s v="DIR"/>
    <s v="Reitoria - Estagiário"/>
    <s v="Solicitação: 171/2024 Setor: Serviço de Pós-graduação em Física Solicitante: 2114950-1 Claudia Conde Barioni Valor da Bolsa: 1.320,00 Previsão Orçamentária: 9.240,00 + 1.974,00 (auxílio transporte) Duração: 7 meses Jornada: 30 Horas Doc. Mov. Verba: 202400492830 Processo: 23.1.00021.43.6 Aluno: 11840210 - Gustavo Prado da Rocha Data de Cadastro: 21/03/2024 07:19 Remanejamento N° 2024 50158489"/>
    <s v="Sim"/>
    <n v="11214"/>
    <m/>
    <n v="11214"/>
    <n v="0"/>
    <n v="2"/>
    <x v="0"/>
  </r>
  <r>
    <x v="26"/>
    <d v="2024-02-06T00:00:00"/>
    <n v="17856"/>
    <s v="DIR"/>
    <s v="Monitores Bolsistas"/>
    <s v="Monitores Bolsistas - Exercício 2024 - 4 Monitores para o Show de física de 01/01/2024 a 30/08/2024"/>
    <s v="Sim"/>
    <n v="22400"/>
    <m/>
    <n v="22400"/>
    <n v="0"/>
    <n v="2"/>
    <x v="0"/>
  </r>
  <r>
    <x v="26"/>
    <d v="2024-02-08T00:00:00"/>
    <n v="17861"/>
    <s v="ATA"/>
    <s v="Naype Serviços de Despachos Ltda"/>
    <s v="Serviços de despachante para emissão/renovação das licenças de compra/uso de produtos químicos controlados no IFUSP."/>
    <s v="Sim"/>
    <n v="1600"/>
    <m/>
    <n v="1600"/>
    <n v="0"/>
    <n v="2"/>
    <x v="0"/>
  </r>
  <r>
    <x v="26"/>
    <d v="2024-02-08T00:00:00"/>
    <n v="17862"/>
    <s v="AAA"/>
    <s v="Irene Vicicato Lopes"/>
    <s v="Compra de café, biscoitos e bolos para reuniões realizadas pelo Instituto de Física (Assistencia Acadêmica) do Conselho Técnico-Adminstrativo, da Congregação e concursos de Docentes."/>
    <s v="Sim"/>
    <n v="998.2"/>
    <m/>
    <n v="998.2"/>
    <n v="0"/>
    <n v="2"/>
    <x v="0"/>
  </r>
  <r>
    <x v="26"/>
    <d v="2024-02-08T00:00:00"/>
    <n v="17863"/>
    <s v="DIR"/>
    <s v="Sueli Maria de Lima"/>
    <s v="Reembolso no valor de R$ 41,90 (quarenta e um e noventa centavos) para funcionária Sueli maria de Lima , Nº USP 3589246, referente à compra de 10 quilos de acúcares para reuniões da Diretoria"/>
    <s v="Sim"/>
    <n v="41.9"/>
    <m/>
    <n v="41.9"/>
    <n v="0"/>
    <n v="2"/>
    <x v="0"/>
  </r>
  <r>
    <x v="26"/>
    <d v="2024-02-08T00:00:00"/>
    <n v="17870"/>
    <s v="AAA-CPG"/>
    <s v="Éber De Patto Lima"/>
    <s v="Café, bolachas e sucos para consumo imediato em reunião da CPG e para o evento Palestra de recepção aos ingressantes da Pós-graduação que ocorrerá no dia 12/03/2024."/>
    <s v="Sim"/>
    <n v="438.94"/>
    <m/>
    <n v="438.94"/>
    <n v="0"/>
    <n v="2"/>
    <x v="0"/>
  </r>
  <r>
    <x v="26"/>
    <d v="2024-02-09T00:00:00"/>
    <n v="17873"/>
    <s v="DIR-CCEX"/>
    <s v="SP Elite Eventos e Turismo Eireli ME"/>
    <s v="Serviço de coffee break para o evento: Curso de Verão 2024 – Auditório Abrahão de Moraes - DDC 19914 - DC 10038/2024 - Processo 23.1.539.43.5"/>
    <s v="Sim"/>
    <n v="4200"/>
    <m/>
    <n v="4200"/>
    <n v="0"/>
    <n v="2"/>
    <x v="0"/>
  </r>
  <r>
    <x v="26"/>
    <d v="2024-02-09T00:00:00"/>
    <n v="17876"/>
    <s v="DIR-CCEX"/>
    <s v="SP Elite Eventos e Turismo Eireli ME"/>
    <s v="Serviço de coffee break para o evento: Curso de Verão 2024 – Auditório Abrahão de Moraes - DDC 30497 - DC 10089/2024 - Processo 23.1.539.43.5"/>
    <s v="Sim"/>
    <n v="4200"/>
    <m/>
    <n v="4200"/>
    <n v="0"/>
    <n v="2"/>
    <x v="0"/>
  </r>
  <r>
    <x v="26"/>
    <d v="2024-02-09T00:00:00"/>
    <n v="17874"/>
    <s v="DIR-CCEX"/>
    <s v="SP Elite Eventos e Turismo Eireli ME"/>
    <s v="Serviço de coffee break para o evento: Curso de Verão 2024 – Auditório Abrahão de Moraes - DDC 30365 - DC 1003542024 - Processo 23.1.539.43.5"/>
    <s v="Sim"/>
    <n v="4200"/>
    <m/>
    <n v="4200"/>
    <n v="0"/>
    <n v="2"/>
    <x v="0"/>
  </r>
  <r>
    <x v="26"/>
    <d v="2024-02-09T00:00:00"/>
    <n v="17875"/>
    <s v="DIR-CCEX"/>
    <s v="SP Elite Eventos e Turismo Eireli ME"/>
    <s v="Serviço de coffee break para o evento: Curso de Verão 2024 – Auditório Abrahão de Moraes - DDC 30420 - DC 10062/2024 - Processo 23.1.539.43.5"/>
    <s v="Sim"/>
    <n v="4200"/>
    <m/>
    <n v="4200"/>
    <n v="0"/>
    <n v="2"/>
    <x v="0"/>
  </r>
  <r>
    <x v="26"/>
    <d v="2024-02-09T00:00:00"/>
    <n v="17877"/>
    <s v="DIR-CCEX"/>
    <s v="SP Elite Eventos e Turismo Eireli ME"/>
    <s v="Serviço de coffee break para o evento: Curso de Verão 2024 – Auditório Abrahão de Moraes - DDC 30578 - DC 10097/2024 - Processo 23.1.539.43.5"/>
    <s v="Sim"/>
    <n v="4200"/>
    <m/>
    <n v="4200"/>
    <n v="0"/>
    <n v="2"/>
    <x v="0"/>
  </r>
  <r>
    <x v="26"/>
    <d v="2024-02-15T00:00:00"/>
    <n v="17879"/>
    <s v="DIR-CPESQ"/>
    <s v="Amelia Aparecida Ferrari Genova"/>
    <s v="Aquisição de crachás para o Curso de Verão 2024"/>
    <s v="Sim"/>
    <n v="231.1"/>
    <m/>
    <n v="231.1"/>
    <n v="0"/>
    <n v="2"/>
    <x v="0"/>
  </r>
  <r>
    <x v="26"/>
    <d v="2024-02-15T00:00:00"/>
    <n v="17881"/>
    <s v="ATA"/>
    <s v="PONTUAL MATS. P/ESCRITORIO E INFORM.LTDA"/>
    <s v="Aquisição de chaveiros para os claviculários do Instituto de Física. As chaves são usadas diariamente pela equipe de vigilância e precisam de reposição imediata para organização da equipe e bom andamento das atividades."/>
    <s v="Sim"/>
    <n v="185"/>
    <m/>
    <n v="185"/>
    <n v="0"/>
    <n v="2"/>
    <x v="0"/>
  </r>
  <r>
    <x v="26"/>
    <d v="2024-02-15T00:00:00"/>
    <n v="17882"/>
    <s v="ATA"/>
    <s v="JOSE ROBERTO DOS SANTOS"/>
    <s v="Confecção de 6 cópias de chaves para atender a demanda do Serviço de Zeladoria. As cópias se fazem necessárias em decorrência da alteração/criação de salas e realocação de servidores em espaços administrativos."/>
    <s v="Sim"/>
    <n v="60"/>
    <m/>
    <n v="60"/>
    <n v="0"/>
    <n v="2"/>
    <x v="0"/>
  </r>
  <r>
    <x v="26"/>
    <d v="2024-02-16T00:00:00"/>
    <n v="17884"/>
    <s v="ATF-ALMOX"/>
    <s v="Terrão Comércio e Representações Eireli"/>
    <s v="NE.621231 - Ata Registro de Preço - aquisições de papéis toalhas - DC 22869 - DC 9412"/>
    <s v="Sim"/>
    <n v="10623"/>
    <m/>
    <n v="10623"/>
    <n v="0"/>
    <n v="2"/>
    <x v="0"/>
  </r>
  <r>
    <x v="26"/>
    <d v="2024-02-19T00:00:00"/>
    <n v="17889"/>
    <s v="DIR"/>
    <s v="Débitos Tesouraria"/>
    <s v="Ajustes de lançamentos referente as despesas realizadas no Grupo do Tesouro do processo de adiantamento nº : 24.1.9.43.7, mas lançados nos RI dos professores - GOs 17809, 17837, 17838 e 17860 -Contrapartida Diretoria - RI ADM GC 4356"/>
    <s v="Sim"/>
    <n v="1850.6"/>
    <m/>
    <n v="1850.6"/>
    <n v="0"/>
    <n v="2"/>
    <x v="0"/>
  </r>
  <r>
    <x v="26"/>
    <d v="2024-02-19T00:00:00"/>
    <n v="17890"/>
    <s v="DIR"/>
    <s v="IME"/>
    <s v="Relatório pool de gráficas rateio do pool de gráficas relativo ao mês de janeiro de 2024. Remanejamento N° 202 450107825."/>
    <s v="Sim"/>
    <n v="1229.69"/>
    <m/>
    <n v="1229.69"/>
    <n v="0"/>
    <n v="2"/>
    <x v="0"/>
  </r>
  <r>
    <x v="26"/>
    <d v="2024-02-21T00:00:00"/>
    <n v="17894"/>
    <s v="AAA"/>
    <s v="Pró-Labore"/>
    <s v="Pagamento referente a Pró - Labore ref. a participações na comissão julgadora do concurso para provimento de um professor junto ao DFNC - Professora - Dionizia do Nascimento Souza"/>
    <s v="Sim"/>
    <n v="928.57"/>
    <m/>
    <n v="928.57"/>
    <n v="0"/>
    <n v="2"/>
    <x v="0"/>
  </r>
  <r>
    <x v="26"/>
    <d v="2024-02-21T00:00:00"/>
    <n v="17899"/>
    <s v="DIR"/>
    <s v="Professor Visitante"/>
    <s v="Referente à 4 diárias completas com pernoite, ao Prof. Marcelo Andrade da Costa Vieira (EESC/USP), nº USP 1292840 que participará da Comissão Julgadora do Concurso para provimento de um Professor Doutor junto ao Departamento de Física Nuclear, Ed. IF-41/ - Remanejamento N° 2024 50112268 para EEESC USP"/>
    <s v="Sim"/>
    <n v="2121.6"/>
    <m/>
    <n v="2121.6"/>
    <n v="0"/>
    <n v="2"/>
    <x v="0"/>
  </r>
  <r>
    <x v="26"/>
    <d v="2024-02-21T00:00:00"/>
    <n v="17901"/>
    <s v="DIR"/>
    <s v="Professor Visitante"/>
    <s v="Referente à 4 diárias completas com pernoite e 1 diária sem pernoite, ao Prof. Théo Zeferino Pavan (FFCLRP/USP), nº USP 3675392 que participará da Comissão Julgadora do Concurso para provimento de um Professor Doutor junto ao Departamento de Física Nuclear, Ed. IF-41/23, a ser realizado no período de 04 a 07 de março de 2024. Remanejamentos N° 2024 50112306 e 2024 50113043"/>
    <s v="Sim"/>
    <n v="2386.8000000000002"/>
    <m/>
    <n v="2386.8000000000002"/>
    <n v="0"/>
    <n v="2"/>
    <x v="0"/>
  </r>
  <r>
    <x v="26"/>
    <d v="2024-02-21T00:00:00"/>
    <n v="17893"/>
    <s v="AAA"/>
    <s v="Professor Visitante"/>
    <s v="Pagamento a Auxílio prof. visitante ref. a participações na comissão julgadora do concurso para provimento de um professor junto ao DFMA - Professora - Divanizia do Nascimento Souza"/>
    <s v="Sim"/>
    <n v="2828.8"/>
    <m/>
    <n v="2828.8"/>
    <n v="0"/>
    <n v="2"/>
    <x v="0"/>
  </r>
  <r>
    <x v="26"/>
    <d v="2024-02-21T00:00:00"/>
    <n v="17900"/>
    <s v="DIR"/>
    <s v="Professor Visitante"/>
    <s v="Serviço de Transportes da EESC referente a locação desses dois veículos (terceirizar) a viagem a viagem do Prof. Marcelo Vieira, com a finalidade de integrar Comissão Julgadora de concurso para provimento de cargo de Professor Doutor - Remanejamento N° 2024 50112284"/>
    <s v="Sim"/>
    <n v="2700"/>
    <m/>
    <n v="2700"/>
    <n v="0"/>
    <n v="2"/>
    <x v="0"/>
  </r>
  <r>
    <x v="26"/>
    <d v="2024-02-22T00:00:00"/>
    <n v="17891"/>
    <s v="FNC"/>
    <s v="EBCT - Empresa Brasileira de Correios e Telegrafos"/>
    <s v="Envio de EMS para: CAEN SpA - Costruzioni Apparecchiature Elettroniche Nucleari Via Vetraia, 11 Viareggio LU 55049 Itália Attn: Ines Llorente - (Nº.Objeto:EB038663035br)"/>
    <s v="Sim"/>
    <n v="180.5"/>
    <m/>
    <n v="180.5"/>
    <n v="0"/>
    <n v="2"/>
    <x v="0"/>
  </r>
  <r>
    <x v="26"/>
    <d v="2024-02-22T00:00:00"/>
    <n v="17908"/>
    <s v="AAA-CG"/>
    <s v="SP Elite Eventos e Turismo Eireli ME"/>
    <s v="Serviço de buffet para recepção de calouros 2024 - DDC 31183/32503 - DC 13240/2024 - Processo 23.1.539.43.5"/>
    <s v="Sim"/>
    <n v="2100"/>
    <m/>
    <n v="2100"/>
    <n v="0"/>
    <n v="2"/>
    <x v="0"/>
  </r>
  <r>
    <x v="26"/>
    <d v="2024-02-29T00:00:00"/>
    <n v="17933"/>
    <s v="ATA"/>
    <s v="JOSE ROBERTO DOS SANTOS"/>
    <s v="Reparo emergencial em duas fecahduras danificadas de salas adminsitrativas do Ed. Principal do IF."/>
    <s v="Sim"/>
    <n v="240"/>
    <m/>
    <n v="240"/>
    <n v="0"/>
    <n v="2"/>
    <x v="0"/>
  </r>
  <r>
    <x v="26"/>
    <d v="2024-02-29T00:00:00"/>
    <n v="17936"/>
    <s v="ATA"/>
    <s v="VALDIR ANTONIO MODESTO"/>
    <s v="Confecção de pôster plastificado para atender a demanda de segurança da nossa unidade. Tal pedido se faz necessário tendo em vista o início das aulas e o aumento de fluxo de pessoas no local."/>
    <s v="Sim"/>
    <n v="130"/>
    <m/>
    <n v="130"/>
    <n v="0"/>
    <n v="2"/>
    <x v="0"/>
  </r>
  <r>
    <x v="26"/>
    <d v="2024-03-01T00:00:00"/>
    <n v="17932"/>
    <s v="DIR"/>
    <s v="Ricardo Ichiwaki"/>
    <s v="Solicitação de reembolso pela aquisição de insumos emergenciais aos preparativos para o início das aulas experimentais dos Laboratórios Didáticos."/>
    <s v="Sim"/>
    <n v="1471.66"/>
    <m/>
    <n v="1471.66"/>
    <n v="0"/>
    <n v="3"/>
    <x v="1"/>
  </r>
  <r>
    <x v="26"/>
    <d v="2024-03-04T00:00:00"/>
    <n v="17958"/>
    <s v="DIR"/>
    <s v="White Martins Gases Industriais Ltda"/>
    <s v="Reforço de empenho referente ao 5º Termo de Aditivo do contrato de fornecimento de Nitrogênio Liquido e Aluguel tanque de criogênica - NE 90278/2024 e 909499/2024 Processo: 22.1.423.43.6"/>
    <s v="Sim"/>
    <n v="148237.81"/>
    <m/>
    <n v="148237.81"/>
    <n v="0"/>
    <n v="3"/>
    <x v="1"/>
  </r>
  <r>
    <x v="26"/>
    <d v="2024-03-04T00:00:00"/>
    <n v="17955"/>
    <s v="DIR-CPESQ"/>
    <s v="SP Elite Eventos e Turismo EIreli"/>
    <s v="Contrato de Serviços de Buffet para os dias 07/03/2024 e 21/03/2024 DC: 16419 e 16535 NE: 907186 e 907291"/>
    <s v="Sim"/>
    <n v="1680"/>
    <m/>
    <n v="1680"/>
    <n v="0"/>
    <n v="3"/>
    <x v="1"/>
  </r>
  <r>
    <x v="26"/>
    <d v="2024-03-04T00:00:00"/>
    <n v="17957"/>
    <s v="ATF-ALMOX"/>
    <s v="Maria Angela de Moraes - Me"/>
    <s v="Aquisição de água mineral Dc: 42606/2024 DC 14742/2024 NE: 869934"/>
    <s v="Sim"/>
    <n v="1138"/>
    <m/>
    <n v="1138"/>
    <n v="0"/>
    <n v="3"/>
    <x v="1"/>
  </r>
  <r>
    <x v="26"/>
    <d v="2024-03-06T00:00:00"/>
    <n v="17966"/>
    <s v="ATA-VEICULO"/>
    <s v="CAR VAL MECÂNICA COM E SERVIÇOS Ltda-ME"/>
    <s v="Manutenção do veiculo oficial Parati placa : EEF-9004 1 mangueira superior 1 mangueira inferior 2 mangueira bomba d'água 2 mangueira reservatório 2 mangueira ar quente 1 jogo pastilha freio 2 disco freio dianteiro 1 junta tampa válvula 1 válvula termostática 4 óleo motor 5w30 sintético 1 filtro óleo 1 filtro combustível 1 filtro ar motor 1 interruptor pressão 1 sensor temperatura 1 reservatório dágua 2 bucha bomba partida frio 3 aditivo radiador 1 lâmpada 2 pneus chinês 1 jogo tapete borracha"/>
    <s v="Sim"/>
    <n v="3182.9"/>
    <m/>
    <n v="3182.9"/>
    <n v="0"/>
    <n v="3"/>
    <x v="1"/>
  </r>
  <r>
    <x v="26"/>
    <d v="2024-03-06T00:00:00"/>
    <n v="17967"/>
    <s v="DIR"/>
    <s v="Fidelíssima Cafés Especiais"/>
    <s v="Compra de 07 quilos de café em grão para máquina da Diretoria"/>
    <s v="Sim"/>
    <n v="496"/>
    <m/>
    <n v="496"/>
    <n v="0"/>
    <n v="3"/>
    <x v="1"/>
  </r>
  <r>
    <x v="26"/>
    <d v="2024-03-07T00:00:00"/>
    <n v="17970"/>
    <s v="AAA"/>
    <s v="MERU VIAGENS EIRELI"/>
    <s v="Passagem aérea para Profa. Dra. Divanizia do Nascimento Souza (UFS) de aracaju para participação de banca"/>
    <s v="Sim"/>
    <n v="2239.81"/>
    <m/>
    <n v="2239.81"/>
    <n v="0"/>
    <n v="3"/>
    <x v="1"/>
  </r>
  <r>
    <x v="26"/>
    <d v="2024-03-08T00:00:00"/>
    <n v="17975"/>
    <s v="ATA"/>
    <s v="Rosangela Trevisan R. Ferreira"/>
    <s v="Aquisição de fita e fecho para afixar avisos com os contatos da segurança para divulgação à comunidade do IF."/>
    <s v="Sim"/>
    <n v="60.7"/>
    <m/>
    <n v="60.7"/>
    <n v="0"/>
    <n v="3"/>
    <x v="1"/>
  </r>
  <r>
    <x v="26"/>
    <d v="2024-03-08T00:00:00"/>
    <n v="17976"/>
    <s v="ATF-ALMOX"/>
    <s v="Maria Angela de Moraes - Me"/>
    <s v="Aquisição de água mineral Dc: 42606/2024 DC 17016/2024 NE: 970015"/>
    <s v="Sim"/>
    <n v="442.5"/>
    <m/>
    <n v="442.5"/>
    <n v="0"/>
    <n v="3"/>
    <x v="1"/>
  </r>
  <r>
    <x v="26"/>
    <d v="2024-03-12T00:00:00"/>
    <n v="17979"/>
    <s v="DIR"/>
    <s v="Débitos Tesouraria"/>
    <s v="Ajustes de lançamentos referente as despesas realizadas no Grupo do Tesouro do processo de adiantamento nº : 24.1.13.43.4, mas lançados nos RI dos professores - GOs 17928, 17919, 17941, 17940 e 17944 -Contrapartida Diretoria - RI ADM GC 4370"/>
    <s v="Sim"/>
    <n v="5714.17"/>
    <m/>
    <n v="5714.17"/>
    <n v="0"/>
    <n v="3"/>
    <x v="1"/>
  </r>
  <r>
    <x v="26"/>
    <d v="2024-03-15T00:00:00"/>
    <n v="17977"/>
    <s v="FEP"/>
    <s v="Empresa Brasileira de Correios e Telégrafos (ECT)"/>
    <s v="Envio de correspondência, via SEDEX, a pedido do Prof. Otaviano Helene (LAL/DFEP) para a seguinte destinatária: Profa. Aparecida Darc de Souza (Universidade Estadual do Oeste do Paraná - Pró-Reitoria de Graduação; Rua Universitária, 2069, Jardim Universitário, Cascavel/PR, CEP 85819-110). - (Nº.Objeto:OV692457855br)"/>
    <s v="Sim"/>
    <n v="24.72"/>
    <m/>
    <n v="24.72"/>
    <n v="0"/>
    <n v="3"/>
    <x v="1"/>
  </r>
  <r>
    <x v="26"/>
    <d v="2024-03-15T00:00:00"/>
    <n v="17981"/>
    <s v="FMT"/>
    <s v="Empresa Brasileira de Correios e Telégrafos (ECT)"/>
    <s v="Envio de uma correspondência na modalidade (E.M.S. - Express Mail Service). Endereço: Prof. Raquel de Almeida Ribeiro, Condensed Mater Physics, Iowa State University, 12 Physics, 2323 Osborn Dr, Ames, IA 50011-1026, Estados Unidos. - (Nº.Objeto:EB038663049br)"/>
    <s v="Sim"/>
    <n v="150"/>
    <m/>
    <n v="150"/>
    <n v="0"/>
    <n v="3"/>
    <x v="1"/>
  </r>
  <r>
    <x v="26"/>
    <d v="2024-03-15T00:00:00"/>
    <n v="17986"/>
    <s v="DIR-CCEX"/>
    <s v="Nutricap Com. Prod. Alimentícios Ltda"/>
    <s v="Aquisição de 03 garrafas de cafés por dia para Apresentações das Propostas para a abertura de vagas docentes - CPq Período das apresentações: 12 a 14 de março de 2024 Local: Auditório Cesar Lattes - Sala 2027 - Edifício Principal Ala Central"/>
    <s v="Sim"/>
    <n v="140"/>
    <m/>
    <n v="140"/>
    <n v="0"/>
    <n v="3"/>
    <x v="1"/>
  </r>
  <r>
    <x v="26"/>
    <d v="2024-03-15T00:00:00"/>
    <n v="17987"/>
    <s v="FMA"/>
    <s v="José Roberto dos Santos"/>
    <s v="Solicitamos confecção de carimbos para os novos chefe e vice-chefe eleitos do Departamento de Física Matemática. Pagamento em nome de José Roberto dos Santos, Av. Novo Osasco, 273 – Osasco - SP, CNPJ: 36.286.791/0001-05. Anexamos a este pedido o orçamento e a autorização da Diretora."/>
    <s v="Sim"/>
    <n v="132"/>
    <m/>
    <n v="132"/>
    <n v="0"/>
    <n v="3"/>
    <x v="1"/>
  </r>
  <r>
    <x v="26"/>
    <d v="2024-03-18T00:00:00"/>
    <n v="17991"/>
    <s v="AAA"/>
    <s v="Irene Vicicato Lopes"/>
    <s v="Compra de capsulas de café para a Diretoria do IFUSP"/>
    <s v="Sim"/>
    <n v="160"/>
    <m/>
    <n v="160"/>
    <n v="0"/>
    <n v="3"/>
    <x v="1"/>
  </r>
  <r>
    <x v="26"/>
    <d v="2024-03-18T00:00:00"/>
    <n v="17992"/>
    <s v="DIR"/>
    <s v="Reitoria - Estagiário"/>
    <s v="Solicitação: 413/2024 Setor: Setor de Suporte ao Usuário Solicitante: 5479786-1 Hercules Ramos Veloso de Freitas Valor da Bolsa: 1.320,00 Previsão Orçamentária: 15.840,00 + 3.384,00 (auxílio transporte) Duração: 12 meses Jornada: 30 Horas Doc. Mov. Verba: 202401121585 Processo: 24.1.00054.43.2 Aluno: 13689521 - Luís Felipe Betinassi Martins de Souza Data de Cadastro: 16/04/2024 20:48 - Remanejamento N° 2024 50192261"/>
    <s v="Sim"/>
    <n v="19224"/>
    <m/>
    <n v="19224"/>
    <n v="0"/>
    <n v="3"/>
    <x v="1"/>
  </r>
  <r>
    <x v="26"/>
    <d v="2024-03-18T00:00:00"/>
    <n v="17993"/>
    <s v="DIR"/>
    <s v="Reitoria - Estagiário"/>
    <s v="Solicitação: 414/2024 Setor: Setor de Suporte ao Usuário Solicitante: 5479786-1 Hercules Ramos Veloso de Freitas Valor da Bolsa: 1.320,00 Previsão Orçamentária: 15.840,00 + 3.384,00 (auxílio transporte) Duração: 12 meses Jornada: 30 Horas Remanejamento N° 2024 50189368 Aluno Ayssa Regina Capello de Souza"/>
    <s v="Sim"/>
    <n v="19224"/>
    <m/>
    <n v="19224"/>
    <n v="0"/>
    <n v="3"/>
    <x v="1"/>
  </r>
  <r>
    <x v="26"/>
    <d v="2024-03-20T00:00:00"/>
    <n v="17995"/>
    <s v="DIR"/>
    <s v="Manoela Brito Cavalcante"/>
    <s v="Compra de bobinas (papel térmico) utilizado nas portarias do IF, para confecção de Qr-code para visitantes. Uso imediato."/>
    <s v="Sim"/>
    <n v="62.9"/>
    <m/>
    <n v="62.9"/>
    <n v="0"/>
    <n v="3"/>
    <x v="1"/>
  </r>
  <r>
    <x v="26"/>
    <d v="2024-03-20T00:00:00"/>
    <n v="17998"/>
    <s v="DIR"/>
    <s v="CEPEUSP"/>
    <s v="Referente hospedagem de 20 participantes por 5 dias no CEPEUSP que ficaram alojados durante a realização do Curso de Verão de 19/03/2024 a 23/03/2024 - Remanejamento N° 2024 50153886."/>
    <s v="Sim"/>
    <n v="5600"/>
    <m/>
    <n v="5600"/>
    <n v="0"/>
    <n v="3"/>
    <x v="1"/>
  </r>
  <r>
    <x v="26"/>
    <d v="2024-03-25T00:00:00"/>
    <n v="18006"/>
    <s v="FMA"/>
    <s v="Cecília Cristina Blanco Novello"/>
    <s v="Compra emergencial autorizada pela Diretoria de apagadores e limpador de quadro branco (devido à falta do material no Almoxarifado). Cupom fiscal 162588, 25/03/24, Kalunga SA. Reembolso para a funcionária Cecília Cristina Blanco Novello, CPF 326.074.848-20, Banco do Brasil, ag. 7009-2, cc 307542-7."/>
    <s v="Sim"/>
    <n v="248"/>
    <m/>
    <n v="248"/>
    <n v="0"/>
    <n v="3"/>
    <x v="1"/>
  </r>
  <r>
    <x v="26"/>
    <d v="2024-03-25T00:00:00"/>
    <n v="18013"/>
    <s v="ATF-ALMOX"/>
    <s v="NICPHD Com. de Cosméticos e Serv. Adm Ltda"/>
    <s v="Compra de materias de limpeza - Ata Registro de Preços - DDC 446083 - DR 1332969 - DC 21285/2024 - NEs. 01333035; 01333043; 01333051; 01333060; 01333078 e 01333086/2024"/>
    <s v="Sim"/>
    <n v="18047.04"/>
    <m/>
    <n v="18047.04"/>
    <n v="0"/>
    <n v="3"/>
    <x v="1"/>
  </r>
  <r>
    <x v="26"/>
    <d v="2024-03-26T00:00:00"/>
    <n v="18018"/>
    <s v="FEP"/>
    <s v="J. A. Machado"/>
    <s v="Aquisição de acetileno para uso imediato em oficinas e laboratórios do depto. de Física Experimental do IF."/>
    <s v="Sim"/>
    <n v="862"/>
    <m/>
    <n v="862"/>
    <n v="0"/>
    <n v="3"/>
    <x v="1"/>
  </r>
  <r>
    <x v="26"/>
    <d v="2024-04-01T00:00:00"/>
    <n v="18042"/>
    <s v="DIR"/>
    <s v="Ricardo Ichiwaki"/>
    <s v="Solicitação de reembolso pela compra emergencial de insumos para os Laboratórios Didáticos. As compras realizadas já estão sendo utilizadas para o reparo dos móveis deteriorados pela umidade excessiva a que foram acometidos. As outras aquisições estão sendo utilizadas para as necessidades atuais para os projetos desenvolvidos nos cursos de Física Experimental."/>
    <s v="Sim"/>
    <n v="1751.56"/>
    <m/>
    <n v="1751.56"/>
    <n v="0"/>
    <n v="4"/>
    <x v="2"/>
  </r>
  <r>
    <x v="26"/>
    <d v="2024-04-01T00:00:00"/>
    <n v="18043"/>
    <s v="DIR"/>
    <s v="Ricardo Ichiwaki"/>
    <s v="Solicitação de reembolso pela compra de insumos emergenciais para as aulas de Física Experimental Básica."/>
    <s v="Sim"/>
    <n v="108.47"/>
    <m/>
    <n v="108.47"/>
    <n v="0"/>
    <n v="4"/>
    <x v="2"/>
  </r>
  <r>
    <x v="26"/>
    <d v="2024-04-02T00:00:00"/>
    <n v="18016"/>
    <s v="ATA"/>
    <s v="AGS DIGITAL SERVICE COMERCIAL CINE FOTO EIRELI"/>
    <s v="Manutenção da câmera de segurança instalada no prédio de Ressonância Magnética."/>
    <s v="Sim"/>
    <n v="1630"/>
    <m/>
    <n v="1630"/>
    <n v="0"/>
    <n v="4"/>
    <x v="2"/>
  </r>
  <r>
    <x v="26"/>
    <d v="2024-04-03T00:00:00"/>
    <n v="18053"/>
    <s v="ATA"/>
    <s v="PUSP - Capital"/>
    <s v="REM. 50171981 - OF. PUSP-C/DVGS/SVRN/24/11.03.2024 - serviço de coleta, transporte, tratamento e destino final de lâmpadas fluorescentes inservíveis, ref. aos meses de janeiro e fevereiro de 2.024..."/>
    <s v="Sim"/>
    <n v="922.5"/>
    <m/>
    <n v="922.5"/>
    <n v="0"/>
    <n v="4"/>
    <x v="2"/>
  </r>
  <r>
    <x v="26"/>
    <d v="2024-04-04T00:00:00"/>
    <n v="18055"/>
    <s v="DIR"/>
    <s v="Débitos Tesouraria"/>
    <s v="Ajustes de lançamentos referente as despesas realizadas no Grupo do Tesouro do processo de adiantamento nº 24.1.30.43.6, mas lançados nos RI dos professores - GOs 18007 e 18023 - Contrapartida Diretoria - RI ADM GC 4394"/>
    <s v="Sim"/>
    <n v="377.2"/>
    <m/>
    <n v="377.2"/>
    <n v="0"/>
    <n v="4"/>
    <x v="2"/>
  </r>
  <r>
    <x v="26"/>
    <d v="2024-04-04T00:00:00"/>
    <n v="18056"/>
    <s v="DIR"/>
    <s v="Reitoria - Estagiário"/>
    <s v="Solicitação: 531/2024 Setor: Diretoria Instituto de Física Solicitante: 5008157-1 Veronica Espinosa Pintos Lopes Valor da Bolsa: 880,00 Previsão Orçamentária: 10.560,00 + 3.384,00 (auxílio transporte) Duração: 12 meses Jornada: 20 Horas Doc. Mov. Verba: 202401472515 Processo: 24.1.00057.43.1 Aluno: 12749557 - Giovanna de Aquino Linica Data de Cadastro: 16/04/2024 14:08"/>
    <s v="Sim"/>
    <n v="13944"/>
    <m/>
    <n v="13944"/>
    <n v="0"/>
    <n v="4"/>
    <x v="2"/>
  </r>
  <r>
    <x v="26"/>
    <d v="2024-04-05T00:00:00"/>
    <n v="18059"/>
    <s v="DIR"/>
    <s v="Monitoria Bolsistas"/>
    <s v="Folha de monitores Diretoria correspondente 26/02/2024 a 11/07/2024 - NE 181789/2024"/>
    <s v="Sim"/>
    <n v="163957.07999999999"/>
    <m/>
    <n v="163957.07999999999"/>
    <n v="0"/>
    <n v="4"/>
    <x v="2"/>
  </r>
  <r>
    <x v="26"/>
    <d v="2024-04-05T00:00:00"/>
    <n v="18060"/>
    <s v="DIR"/>
    <s v="Monitoria Bolsistas"/>
    <s v="Monitores aplicadores de prova NE 181789/2024"/>
    <s v="Sim"/>
    <n v="1380"/>
    <m/>
    <n v="1380"/>
    <n v="0"/>
    <n v="4"/>
    <x v="2"/>
  </r>
  <r>
    <x v="26"/>
    <d v="2024-04-08T00:00:00"/>
    <n v="18062"/>
    <s v="DIR"/>
    <s v="STI"/>
    <s v="Solicitação Nro. 92362 - Solicitante Sybele Guedes de Paulo Groff - Windows Server Standard 2Lic Core - 2022 (Português) Remanejamento 50172023 / 2024"/>
    <s v="Sim"/>
    <n v="222.07"/>
    <m/>
    <n v="222.07"/>
    <n v="0"/>
    <n v="4"/>
    <x v="2"/>
  </r>
  <r>
    <x v="26"/>
    <d v="2024-04-10T00:00:00"/>
    <n v="18065"/>
    <s v="FAP"/>
    <s v="Empresa Brasileira de Correios e Telégrafos (ECT)"/>
    <s v="Sedex para: DANIELE ARAÚJO - Rua Sebastião Andrade Bonani, 499 - Jardim Prudência - SP/SP - Cep.: 04649-050 - (Nº.Objeto: OV692522055br)"/>
    <s v="Sim"/>
    <n v="8.91"/>
    <m/>
    <n v="8.91"/>
    <n v="0"/>
    <n v="4"/>
    <x v="2"/>
  </r>
  <r>
    <x v="26"/>
    <d v="2024-04-12T00:00:00"/>
    <n v="18075"/>
    <s v="FMT"/>
    <s v="Professor(a) Visitante Internacional"/>
    <s v="Pagto. de auxílio a prof. visitante, ref. a visita científica ao Laboratório de Materiais Magnéticos do DFMT e apresentação de seminário: Prof. Diao Xungang da Beihang University - China"/>
    <s v="Sim"/>
    <n v="226.3"/>
    <m/>
    <n v="226.3"/>
    <n v="0"/>
    <n v="4"/>
    <x v="2"/>
  </r>
  <r>
    <x v="26"/>
    <d v="2024-04-12T00:00:00"/>
    <n v="18076"/>
    <s v="DIR"/>
    <s v="IME"/>
    <s v="Referente ao cálculo de rateio do pool de gráficas relativo ao mês de fevereiro de 2024 - Remanejamento N° 2024 50187160"/>
    <s v="Sim"/>
    <n v="1598"/>
    <m/>
    <n v="1598"/>
    <n v="0"/>
    <n v="4"/>
    <x v="2"/>
  </r>
  <r>
    <x v="26"/>
    <d v="2024-04-12T00:00:00"/>
    <n v="18079"/>
    <s v="DIR"/>
    <s v="Monitores Bolsistas"/>
    <s v="Monitores do programa de monitoria no acervo histórico Edital IF 08/2024 - Reforço do Empenho 181789/2024"/>
    <s v="Sim"/>
    <n v="21951.919999999998"/>
    <m/>
    <n v="21951.919999999998"/>
    <n v="0"/>
    <n v="4"/>
    <x v="2"/>
  </r>
  <r>
    <x v="26"/>
    <d v="2024-04-12T00:00:00"/>
    <n v="18080"/>
    <s v="DIR"/>
    <s v="Monitores Bolsistas"/>
    <s v="Monitores do programa de monitoria para educadores Edital IF 10/2024 - Reforço do Empenho 181789/2024"/>
    <s v="Sim"/>
    <n v="43903.839999999997"/>
    <m/>
    <n v="43903.839999999997"/>
    <n v="0"/>
    <n v="4"/>
    <x v="2"/>
  </r>
  <r>
    <x v="26"/>
    <d v="2024-04-16T00:00:00"/>
    <n v="18084"/>
    <s v="AAA"/>
    <s v="Irene Vicicato Lopes"/>
    <s v="compra de cápsulas de café e chá para reuniões do Conselho Técnico Administrativo, Congregação, Concursos e processos seletivos de docentes , realizados pela Assistência Acadêmica."/>
    <s v="Sim"/>
    <n v="385.98"/>
    <m/>
    <n v="385.98"/>
    <n v="0"/>
    <n v="4"/>
    <x v="2"/>
  </r>
  <r>
    <x v="26"/>
    <d v="2024-04-17T00:00:00"/>
    <n v="18082"/>
    <s v="DIR"/>
    <s v="Antonio Carlos Hernandes"/>
    <s v="Reembolso referente a aquisição emergencial de Adaptador Apple Thunderbolt 3 para Thunderbolt 2. Ag. 7068-8, c/c: 13992-0"/>
    <s v="Sim"/>
    <n v="613.58000000000004"/>
    <m/>
    <n v="613.58000000000004"/>
    <n v="0"/>
    <n v="4"/>
    <x v="2"/>
  </r>
  <r>
    <x v="26"/>
    <d v="2024-04-17T00:00:00"/>
    <n v="18083"/>
    <s v="ATA-COPA"/>
    <s v="Samuel de Oliveira Mota"/>
    <s v="Solicito o reembolso de R$210,00 referente a compra de 02 GLP de 13kg junto a distribuidora RELUZ para uso nas copas do IFUSP."/>
    <s v="Sim"/>
    <n v="210"/>
    <m/>
    <n v="210"/>
    <n v="0"/>
    <n v="4"/>
    <x v="2"/>
  </r>
  <r>
    <x v="26"/>
    <d v="2024-04-18T00:00:00"/>
    <n v="18086"/>
    <s v="DIR"/>
    <s v="IFSC"/>
    <s v="Referente à 3 diárias completas e 1 diária simples, ao Prof. Luiz Nunes de Oliveira (IFSC/USP), nº USP 46151 que participará da Comissão Julgadora do Concurso para provimento de um Professor Doutor junto ao Departamento de Física Experimental 06 a 09/05 Remanejamento N° 2024 50194108."/>
    <s v="Sim"/>
    <n v="1803.36"/>
    <m/>
    <n v="1803.36"/>
    <n v="0"/>
    <n v="4"/>
    <x v="2"/>
  </r>
  <r>
    <x v="26"/>
    <d v="2024-04-19T00:00:00"/>
    <n v="18047"/>
    <s v="FNC"/>
    <s v="EBCT - Empresa Brasileira de Correios e Telegrafos"/>
    <s v="Envio de Sedex para: LARA - Instituto de Física da Universidade Federal Fluminense- UFF Campus da Praia Vermelha - São Domingos Rua Passo da Pátria, 156 - CEP : 24210-240 - NIteroi - RJ A/C Prof. Dr. Roberto Meigikos - (Nº.Objeto: OV692519127br)"/>
    <s v="Sim"/>
    <n v="25.86"/>
    <m/>
    <n v="25.86"/>
    <n v="0"/>
    <n v="4"/>
    <x v="2"/>
  </r>
  <r>
    <x v="26"/>
    <d v="2024-04-19T00:00:00"/>
    <n v="18085"/>
    <s v="FEP"/>
    <s v="Empresa Brasileira de Correios e Telégrafos (ECT)"/>
    <s v="Envio de Sedex , para Prof. Dr. Rodrigo Lambert Oréfice / Philipe Augusto Pocidonio Silva, Universidade Federal de Minas Gerais - UFMG , Avenida Antônio Carlos - número 6627, Escola de Engenharia - bloco 2 - salas 3551 ou 2424, CEP 31270-901, Pampulha (São Luiz) - Belo Horizonte - MG - (Nº.Objeto:OV692524396br)"/>
    <s v="Sim"/>
    <n v="26.95"/>
    <m/>
    <n v="26.95"/>
    <n v="0"/>
    <n v="4"/>
    <x v="2"/>
  </r>
  <r>
    <x v="26"/>
    <d v="2024-04-19T00:00:00"/>
    <n v="18091"/>
    <s v="AAA"/>
    <s v="Reitoria"/>
    <s v="Pagamento de Honorários ref. a participação na comissão julgadora do concurso para provimento de um professor doutor junto ao DFEP - Porfa. Dra. Isabel Cristina dos Santos, Profa. Dra. Ariete Righi e Prof. Dr. Ítalo Maros Nunes de Oliveira NE: 1664490, 1664511 e 1664538"/>
    <s v="Sim"/>
    <n v="2785.71"/>
    <m/>
    <n v="2785.71"/>
    <n v="0"/>
    <n v="4"/>
    <x v="2"/>
  </r>
  <r>
    <x v="26"/>
    <d v="2024-04-19T00:00:00"/>
    <n v="18092"/>
    <s v="AAA"/>
    <s v="Prof. Visitante"/>
    <s v="Auxilio ref a participação na comissão julgadora do concursopara provimento de um professor doutor junto ao DFEP - Porfa.Dra. Isabel Cristina dos Santos , Profa. Dra. Ariete Righi e Prof. Ítalo Marcos Nunes NE: 1664260, 1664325 e 1664333"/>
    <s v="Sim"/>
    <n v="8719.84"/>
    <m/>
    <n v="8719.84"/>
    <n v="0"/>
    <n v="4"/>
    <x v="2"/>
  </r>
  <r>
    <x v="26"/>
    <d v="2024-04-23T00:00:00"/>
    <n v="18099"/>
    <s v="DIR"/>
    <s v="Jose Roberto dos Santos"/>
    <s v="Cópias de chaves (prédio da Ressonância) e troca de miolo da sala 3036 FGE."/>
    <s v="Sim"/>
    <n v="215"/>
    <m/>
    <n v="215"/>
    <n v="0"/>
    <n v="4"/>
    <x v="2"/>
  </r>
  <r>
    <x v="26"/>
    <d v="2024-04-23T00:00:00"/>
    <n v="18100"/>
    <s v="DIR"/>
    <s v="Fidelíssima Cafés Especiais"/>
    <s v="Compra de 10 pacotes de café em grão para Diretoria"/>
    <s v="Sim"/>
    <n v="620"/>
    <m/>
    <n v="620"/>
    <n v="0"/>
    <n v="4"/>
    <x v="2"/>
  </r>
  <r>
    <x v="26"/>
    <d v="2024-04-23T00:00:00"/>
    <n v="18101"/>
    <s v="DIR"/>
    <s v="Transposição interna"/>
    <s v="Remanejamento 50183823 / 2024 - Atender empenho aquisição de lâmpadas"/>
    <s v="Sim"/>
    <n v="13200"/>
    <m/>
    <n v="13200"/>
    <n v="0"/>
    <n v="4"/>
    <x v="2"/>
  </r>
  <r>
    <x v="26"/>
    <d v="2024-04-24T00:00:00"/>
    <n v="18106"/>
    <s v="DIR"/>
    <s v="PRIP - SAS"/>
    <s v="Rem. 50203107 - Ref. 300 tickets categoria Especial - Eventos: Curso de Verão 2024 (R$.3000,00) e Masterclasses Hands on Particle Physics (R$ 1.000,00), conforme OFICIO PRPI/069/19032024."/>
    <s v="Sim"/>
    <n v="2312"/>
    <m/>
    <n v="2312"/>
    <n v="0"/>
    <n v="4"/>
    <x v="2"/>
  </r>
  <r>
    <x v="26"/>
    <d v="2024-04-24T00:00:00"/>
    <n v="18107"/>
    <s v="DIR"/>
    <s v="Monitores Bolsistas"/>
    <s v="Reforço do empenho referente OF.CG/011/IF/24 - Monitor de Laboratório - NE 181789/2024"/>
    <s v="Sim"/>
    <n v="4146.4799999999996"/>
    <m/>
    <n v="4146.4799999999996"/>
    <n v="0"/>
    <n v="4"/>
    <x v="2"/>
  </r>
  <r>
    <x v="26"/>
    <d v="2024-04-26T00:00:00"/>
    <n v="18112"/>
    <s v="FMA"/>
    <s v="Simone Toyoko Shinomiya"/>
    <s v="Compra para uso imediato autorizada pela Diretoria de 2 fitas dupla face. Cupom fiscal 079347, 25/05/24, Leroy Merlin CIA Brasileira de Bricolagem. Reembolso para a funcionária Simone Toyoko Shinomiya, CPF 116.686.918-09, Banco do Brasil, ag. 7009-2, cc 8908-7."/>
    <s v="Sim"/>
    <n v="167.8"/>
    <m/>
    <n v="167.8"/>
    <n v="0"/>
    <n v="4"/>
    <x v="2"/>
  </r>
  <r>
    <x v="26"/>
    <d v="2024-04-29T00:00:00"/>
    <n v="18122"/>
    <s v="DIR"/>
    <s v="Reitoria - Estagiário"/>
    <s v="Reforço de Pré-Reserva Solicitação: 1204/2023 Setor: Serviço de Apoio à Pós-Graduação Interunidades Solicitante: 5019393-1 Thomas Alexandre Ferreira dos Santos Valor da Bolsa: 1.412,00 Previsão Orçamentária: 16.944,00 + 3.384,00 (auxílio transporte) Duração: 12 meses Jornada: 30 Horas Doc. Mov. Verba: 202400168731 Processo: 23.1.00134.43.5 Aluno: 11005232 - Brenda Kapp de Paula Data de Cadastro: 23/04/2024 11:30"/>
    <s v="Sim"/>
    <n v="1104"/>
    <m/>
    <n v="1104"/>
    <n v="0"/>
    <n v="4"/>
    <x v="2"/>
  </r>
  <r>
    <x v="26"/>
    <d v="2024-04-29T00:00:00"/>
    <n v="18124"/>
    <s v="DIR"/>
    <s v="Transposicao Interna"/>
    <s v="Transposição Interna p/ pagamento do POOL - Transporte REMANEJAMENTO 50210480 / 2024 - GC 4418"/>
    <s v="Sim"/>
    <n v="264.41000000000003"/>
    <m/>
    <n v="264.41000000000003"/>
    <n v="0"/>
    <n v="4"/>
    <x v="2"/>
  </r>
  <r>
    <x v="26"/>
    <d v="2024-04-29T00:00:00"/>
    <n v="18131"/>
    <s v="DIR"/>
    <s v="IME"/>
    <s v="Referente ao cálculo de rateio do pool de gráficas relativo ao mês de março de 2024 - Remanejamento N° 2024 50107825"/>
    <s v="Sim"/>
    <n v="1229.69"/>
    <m/>
    <n v="1229.69"/>
    <n v="0"/>
    <n v="4"/>
    <x v="2"/>
  </r>
  <r>
    <x v="26"/>
    <d v="2024-05-02T00:00:00"/>
    <n v="18136"/>
    <s v="DIR-LDID"/>
    <s v="Ricardo Ichiwaki"/>
    <s v="Compra de insumos emergenciais à preparação de experimentos e manutenção de equipamentos para as aulas de laboratório dos diversos cursos do Instituto de Física."/>
    <s v="Sim"/>
    <n v="1948.8"/>
    <m/>
    <n v="1948.8"/>
    <n v="0"/>
    <n v="5"/>
    <x v="3"/>
  </r>
  <r>
    <x v="26"/>
    <d v="2024-05-06T00:00:00"/>
    <n v="18139"/>
    <s v="DIR"/>
    <s v="Reitoria - Estagiário"/>
    <s v="Solicitação: 672/2024 Remanejamento N° 2024 50278042 Setor: Serviço de Pós-graduação em Física Solicitante: 2114950-1 Claudia Conde Barioni Valor da Bolsa: 1.412,00 Previsão Orçamentária: 16.944,00 + 3.384,00 (auxílio transporte) Duração: 12 meses Jornada: 30 Horas Doc. Mov. Verba: 202402008200 Processo: 23.1.00300.43.2 Aluno: 14893646 - Gabrielly Inacio de Araujo Data de Cadastro: 27/05/2024 16:20"/>
    <s v="Sim"/>
    <n v="20328"/>
    <m/>
    <n v="20328"/>
    <n v="0"/>
    <n v="5"/>
    <x v="3"/>
  </r>
  <r>
    <x v="26"/>
    <d v="2024-05-06T00:00:00"/>
    <n v="18140"/>
    <s v="DIR"/>
    <s v="Reitoria - Estagiário"/>
    <s v="Solicitação: 673/2024 CANCELADO - Setor: Assistência Técnica Acadêmica Solicitante: 8471456-1 Fabio Hideki Sakaguchi Valor da Bolsa: 1.412,00 Previsão Orçamentária: 16.944,00 + 3.384,00 (auxílio transporte) Duração: 12 meses Jornada: 30 Horas Doc. Mov. Verba: Processo: Aluno: Data de Cadastro: 06/05/2024 11:38"/>
    <s v="Sim"/>
    <n v="0"/>
    <m/>
    <n v="0"/>
    <n v="0"/>
    <n v="5"/>
    <x v="3"/>
  </r>
  <r>
    <x v="26"/>
    <d v="2024-05-06T00:00:00"/>
    <n v="18141"/>
    <s v="DIR"/>
    <s v="Reitoria - Estagiário"/>
    <s v="Remanejamentos 50226689, 50226700, 50226727, 50226743, 50226760, 50226786, 50226808, 50226824, 50226840 - Complementação de recurso para estágio do aluno Fernanda Nakamura Silveira. Referente à solicitação 24/2024 - Complementação de recurso para estágio do aluno Felipe Nascimento Silva. Referente à solicitação 119/2024 - Complementação de recurso para estágio do aluno Heloiza Vieira de Souza. Referente à solicitação 120/2024 - Complementação de recurso para estágio do aluno Gabriel Santos Sant'Anna. Referente à solicitação 155/2024 - Complementação de recurso para estágio do aluno Júlia de Moura Reinaldo. Referente à solicitação 156/2024 - Complementação de recurso para estágio do aluno Gustavo Prado da Rocha. Referente à solicitação 171/2024 - Complementação de recurso para estágio do aluno Luís Felipe Betinassi Martins de Souza. Referente à solicitação 413/2024 Complementação de recurso para estágio do aluno Ayssa Regina Capello de Souza. Referente à solicitação 414/2024 Complementação de recurso para estágio do aluno Giovanna de Aquino Linica. Referente à solicitação 531/2024"/>
    <s v="Sim"/>
    <n v="7441.75"/>
    <m/>
    <n v="7441.75"/>
    <n v="0"/>
    <n v="5"/>
    <x v="3"/>
  </r>
  <r>
    <x v="26"/>
    <d v="2024-05-06T00:00:00"/>
    <n v="18142"/>
    <s v="DIR"/>
    <s v="Transposicao Interna"/>
    <s v="Transposição da básica para transporte - atender o POOL."/>
    <s v="Sim"/>
    <n v="135.15"/>
    <m/>
    <n v="135.15"/>
    <n v="0"/>
    <n v="5"/>
    <x v="3"/>
  </r>
  <r>
    <x v="26"/>
    <d v="2024-05-07T00:00:00"/>
    <n v="18132"/>
    <s v="FMT"/>
    <s v="Prof. Gustavo Martini Dalpian"/>
    <s v="Envio de uma correspondência na modalidade &quot;Registrada e com AR&quot;. Destinatário: Sr. Laurie Leonardo, Av. Gregório Aversa, 500, bloco 4, apartamento 102, Condomínio Parque Monte Europa, Recreio São Judas Tadeu, São Carlos, SP, CEP 13571-260. - (Nº.Objeto:BR595324246br)"/>
    <s v="Sim"/>
    <n v="19.05"/>
    <m/>
    <n v="19.05"/>
    <n v="0"/>
    <n v="5"/>
    <x v="3"/>
  </r>
  <r>
    <x v="26"/>
    <d v="2024-05-07T00:00:00"/>
    <n v="18147"/>
    <s v="DIR"/>
    <s v="Diárias"/>
    <s v="Pgto Diária N° 202400009 - Eduardo Valentim Bizerra - 7283976 - Destino: São Paulo/SP-Brasil - Saida Prevista: 06/05/2024 - 04:15 Término Prevista: 06/05/2024 - 13:45 Diárias Nacionais: Completas: 0 - Simples: 1 - Finalidade da Diária: Conduzir Prof.Dr Luiz Nunes de Oliveira ,Comissão Julgadora do Concurso para Prof. Doutor (MS-3) junto ao Depto FEP/IFUSP - Ed. IF-56/23 que terá início dia 06/05/24, às 8h30min na sala 2053 do Ed. Principal do IFUSP.."/>
    <s v="Sim"/>
    <n v="176.8"/>
    <m/>
    <n v="176.8"/>
    <n v="0"/>
    <n v="5"/>
    <x v="3"/>
  </r>
  <r>
    <x v="26"/>
    <d v="2024-05-07T00:00:00"/>
    <n v="18149"/>
    <s v="DIR"/>
    <s v="Reitoria - Estagiário"/>
    <s v="Remanejamentos 50226565, 50226581, 50226603, 50226620, 50226646 e 50226662 - Complementação de recurso para estágio do aluno Gabrielly Inacio de Araujo. Referente à solicitação 625/2023 - Complementação de recurso para estágio do aluno Renan Azevedo de Carvalho Silva. Referente à solicitação 723/2023 - Complementação de recurso para estágio do aluno Aghata Achilles de Oliveira. Referente à solicitação 811/2023 - Complementação de recurso para estágio do aluno Luiza Teixeira Sodré de Carvalho. Referente à solicitação 1076/2023 - Complementação de recurso para estágio do aluno Esther Souto Santana. Referente à solicitação 1179/2023 - Complementação de recurso para estágio do aluno Táriky Meirelles Rocha. Referente à solicitação 1237/2023."/>
    <s v="Sim"/>
    <n v="1815.4"/>
    <m/>
    <n v="1815.4"/>
    <n v="0"/>
    <n v="5"/>
    <x v="3"/>
  </r>
  <r>
    <x v="26"/>
    <d v="2024-05-07T00:00:00"/>
    <n v="18150"/>
    <s v="DIR"/>
    <s v="Débitos Tesouraria"/>
    <s v="Ajustes de lançamentos referente as despesas realizadas no Grupo do Tesouro do processo de adiantamento nº : 24.1.112.43.2, mas lançados nos RI dos professores - GOs 18071, 18081 e 18108 -Contrapartida Diretoria - RI ADM GC"/>
    <s v="Sim"/>
    <n v="1510.43"/>
    <m/>
    <n v="1510.43"/>
    <n v="0"/>
    <n v="5"/>
    <x v="3"/>
  </r>
  <r>
    <x v="26"/>
    <d v="2024-05-08T00:00:00"/>
    <n v="18153"/>
    <s v="ATA"/>
    <s v="Luis Carlos Maximo Romualdo"/>
    <s v="Reembolso referente a compra de jogo de chaves, para utilização imediata, nas portarias do IFUSP."/>
    <s v="Sim"/>
    <n v="34.74"/>
    <m/>
    <n v="34.74"/>
    <n v="0"/>
    <n v="5"/>
    <x v="3"/>
  </r>
  <r>
    <x v="26"/>
    <d v="2024-05-08T00:00:00"/>
    <n v="18154"/>
    <s v="ATA"/>
    <s v="Valdir Guimarães"/>
    <s v="Reembolso referente ao serviço emergencial de chaveiro na sala do Prof. Valdir Guimarães. A sala encontrava-se permanentemente trancada, impossibilitando o seu acesso."/>
    <s v="Sim"/>
    <n v="150"/>
    <m/>
    <n v="150"/>
    <n v="0"/>
    <n v="5"/>
    <x v="3"/>
  </r>
  <r>
    <x v="26"/>
    <d v="2024-05-08T00:00:00"/>
    <n v="18155"/>
    <s v="DIR"/>
    <s v="PUSP-C"/>
    <s v="OF. PUSP-C/DVGS/SVRN/40/23.04.2024 - Referência mês de março/2024 - Serviço de coleta, transporte, tratamento e destino final de lâmpadas fluorescentes inservíveis - Remanejamento 2024 50233723"/>
    <s v="Sim"/>
    <n v="363.75"/>
    <m/>
    <n v="363.75"/>
    <n v="0"/>
    <n v="5"/>
    <x v="3"/>
  </r>
  <r>
    <x v="26"/>
    <d v="2024-05-08T00:00:00"/>
    <n v="18156"/>
    <s v="DIR"/>
    <s v="FFCLRP"/>
    <s v="Auxílio à professor USP para participação em defesa de tese - Prof Mauricio dos Santos Matos, nº USP 1470852 - Remanejamento N° 2024 50233740"/>
    <s v="Sim"/>
    <n v="292"/>
    <m/>
    <n v="292"/>
    <n v="0"/>
    <n v="5"/>
    <x v="3"/>
  </r>
  <r>
    <x v="26"/>
    <d v="2024-05-09T00:00:00"/>
    <n v="18145"/>
    <s v="FEP"/>
    <s v="Empresa Brasileira de Correios e Telégrafos (ECT)"/>
    <s v="A pedido do prof. Antônio Figueiredo, segue envio : SEDEX à FAPESP, Rua Pio XI, 1.500,0, Alto da Lapa, São Paulo-SP - (N.Objeto:OV444212588 br)"/>
    <s v="Sim"/>
    <n v="8.91"/>
    <m/>
    <n v="8.91"/>
    <n v="0"/>
    <n v="5"/>
    <x v="3"/>
  </r>
  <r>
    <x v="26"/>
    <d v="2024-05-10T00:00:00"/>
    <n v="18161"/>
    <s v="FMT"/>
    <s v="JOSÉ ROBERTO DOS SANTOS"/>
    <s v="Confecção de dois carimbos auto entintados, no valor de R$ 85,00 (cada), com os seguintes dizeres: ___________________________________________________________________ Prof. Dr. Gustavo Martini Dalpian Chefe do Departamento de Física dos Materiais e Mecânica do IFUSP No USP 3006203 ___________________________________________________________________ Prof. Dr. Daniel Reinaldo Cornejo Vice-Chefe do Departamento de Física dos Materiais e Mecânica do IFUSP No USP 103892 ___________________________________________________________________"/>
    <s v="Sim"/>
    <n v="170"/>
    <m/>
    <n v="170"/>
    <n v="0"/>
    <n v="5"/>
    <x v="3"/>
  </r>
  <r>
    <x v="26"/>
    <d v="2024-05-13T00:00:00"/>
    <n v="18168"/>
    <s v="FGE"/>
    <s v="Prof. Mikiya Muramatsu"/>
    <s v="Material para ser utilizado no evento realizado pelo Projeto Cultural Ciência no Parque."/>
    <s v="Sim"/>
    <n v="98.3"/>
    <m/>
    <n v="98.3"/>
    <n v="0"/>
    <n v="5"/>
    <x v="3"/>
  </r>
  <r>
    <x v="26"/>
    <d v="2024-05-13T00:00:00"/>
    <n v="18170"/>
    <s v="DIR"/>
    <s v="Correios"/>
    <s v="Envio de correspondência urgente - AR - SEDEX (com aviso de recebimento)"/>
    <s v="Sim"/>
    <n v="4"/>
    <m/>
    <n v="4"/>
    <n v="0"/>
    <n v="5"/>
    <x v="3"/>
  </r>
  <r>
    <x v="26"/>
    <d v="2024-05-14T00:00:00"/>
    <n v="18157"/>
    <s v="DIR-SBI"/>
    <s v="Empresa Brasileira de Correios e Telégrafos (ECT)"/>
    <s v="Envio de livro via Sedex para FATEC - Faculdade de Tecnologia - Centro Paula Souza Praça Coronel Fernando Prestes, 30 - Bom Retiro - São Paulo - SP - CEP 01124-060 - (Nº.Objeto:OV444225290br)"/>
    <s v="Sim"/>
    <n v="10.7"/>
    <m/>
    <n v="10.7"/>
    <n v="0"/>
    <n v="5"/>
    <x v="3"/>
  </r>
  <r>
    <x v="26"/>
    <d v="2024-05-14T00:00:00"/>
    <n v="18175"/>
    <s v="ATA"/>
    <s v="Jose Roberto dos Santos"/>
    <s v="Serviço de manutenção de fechadura da sala 3158 e copia de carimbo."/>
    <s v="Sim"/>
    <n v="180"/>
    <m/>
    <n v="180"/>
    <n v="0"/>
    <n v="5"/>
    <x v="3"/>
  </r>
  <r>
    <x v="26"/>
    <d v="2024-05-14T00:00:00"/>
    <n v="18174"/>
    <s v="ATF-ALMOX"/>
    <s v="Terrão Comércio e Representações Eireli"/>
    <s v="Aquisição de papel para higiene pessoal - Ata Registro de Preços 25/2023 Dc105918 DC 37718 NE 2194128"/>
    <s v="Sim"/>
    <n v="169417"/>
    <m/>
    <n v="169417"/>
    <n v="0"/>
    <n v="5"/>
    <x v="3"/>
  </r>
  <r>
    <x v="26"/>
    <d v="2024-05-15T00:00:00"/>
    <n v="18172"/>
    <s v="DIR"/>
    <s v="Empresa Brasileira de Correios e Telégrafos (ECT)"/>
    <s v="Envio de correspondência sobre a PAD da Mariana de Amorim Delfino - Rua G3,Nº. 72 CEP: 07174-412 - envio AR com aviso de recebimento ou SEDEX - AR - (Nº.Objeto:QB697267632br)"/>
    <s v="Sim"/>
    <n v="16.66"/>
    <m/>
    <n v="16.66"/>
    <n v="0"/>
    <n v="5"/>
    <x v="3"/>
  </r>
  <r>
    <x v="26"/>
    <d v="2024-05-16T00:00:00"/>
    <n v="18178"/>
    <s v="AAA"/>
    <s v="Irene Vicicato Lopes"/>
    <s v="Compra de Bolos e Capsulas de café, café ao leite, Chá, chocolate para uso em concursos, processos seletivos e reuniões do CTA, da Congregação e outras."/>
    <s v="Sim"/>
    <n v="809.71"/>
    <m/>
    <n v="809.71"/>
    <n v="0"/>
    <n v="5"/>
    <x v="3"/>
  </r>
  <r>
    <x v="26"/>
    <d v="2024-05-17T00:00:00"/>
    <n v="18179"/>
    <s v="DIR-CCIF"/>
    <s v="Excel Comércio e Serviços de Informática Ltda"/>
    <s v="Aquisição de um HD SAS 500GB, para uso imediato e emergencial, em um servidor Dell no CCIF."/>
    <s v="Sim"/>
    <n v="1785"/>
    <m/>
    <n v="1785"/>
    <n v="0"/>
    <n v="5"/>
    <x v="3"/>
  </r>
  <r>
    <x v="26"/>
    <d v="2024-05-17T00:00:00"/>
    <n v="18182"/>
    <s v="DIR"/>
    <s v="Transposicao Interna"/>
    <s v="REMANEJAMENTO 50253287 / 2024 - Completar saldo da dotação de transporte"/>
    <s v="Sim"/>
    <n v="55.38"/>
    <m/>
    <n v="55.38"/>
    <n v="0"/>
    <n v="5"/>
    <x v="3"/>
  </r>
  <r>
    <x v="26"/>
    <d v="2024-05-20T00:00:00"/>
    <n v="18184"/>
    <s v="DIR-CCEX"/>
    <s v="Reitoria - Estagiário"/>
    <s v="Solicitação: 731/2024 - Remanejamento N° 20245 0423042 - Setor: Serviço Técnico de Comunicação, Pesquisa e Cultura e Extensão Solicitante: 3472142-1 Maria Luísa Pestilla Tippi Valor da Bolsa: 1.412,00 Previsão Orçamentária: 14.120,00 + 2.820,00 (auxílio transporte) Duração: 10 meses Jornada: 30 Horas Doc. Mov. Verba: 202402417879 Processo: 23.1.00253.43.4 Aluno: 11761379 - Renan Azevedo de Carvalho Silva Data de Cadastro: 01/08/2024 06:27"/>
    <s v="Sim"/>
    <n v="16940"/>
    <m/>
    <n v="16940"/>
    <n v="0"/>
    <n v="5"/>
    <x v="3"/>
  </r>
  <r>
    <x v="26"/>
    <d v="2024-05-21T00:00:00"/>
    <n v="18185"/>
    <s v="AAA"/>
    <s v="Irene Vicicato Lopes"/>
    <s v="Compra de biscoitos (doces e salgados) para reuniões do Conselho Técnico Administrativo e Congregação, bem como para concursos e processos seletivos de docentes."/>
    <s v="Sim"/>
    <n v="183.73"/>
    <m/>
    <n v="183.73"/>
    <n v="0"/>
    <n v="5"/>
    <x v="3"/>
  </r>
  <r>
    <x v="26"/>
    <d v="2024-05-24T00:00:00"/>
    <n v="18192"/>
    <s v="DIR"/>
    <s v="Naty Flex Cpmércio de Móveis para Escritório Ltda"/>
    <s v="Aquisição de cadeiras giratórias DC41820 NE 2472799"/>
    <s v="Sim"/>
    <n v="13900"/>
    <m/>
    <n v="13900"/>
    <n v="0"/>
    <n v="5"/>
    <x v="3"/>
  </r>
  <r>
    <x v="26"/>
    <d v="2024-05-27T00:00:00"/>
    <n v="18193"/>
    <s v="ATF-ALMOX"/>
    <s v="JT Industria / Corte Real / Lucas Luis / Oswaldo S"/>
    <s v="NE.02510860 / 02510879 / 02510887 / 02510895 - Compra de açúcar, café e capsulas de café - Demanda 72548 - DC 30802 - Alterado o valor de R$ 22.784,88."/>
    <s v="Sim"/>
    <n v="20225.400000000001"/>
    <m/>
    <n v="20225.400000000001"/>
    <n v="0"/>
    <n v="5"/>
    <x v="3"/>
  </r>
  <r>
    <x v="26"/>
    <d v="2024-05-28T00:00:00"/>
    <n v="18188"/>
    <s v="AAA"/>
    <s v="Empresa Brasileira de Correios e Telégrafos (ECT)"/>
    <s v="05 Sedex com Aviso de recebimento para: Miguel Dabdab Chamoun Muarrek Rua Bahia, N. 128, Apto. 10 - 01244-000 - Higienópolis - São Paulo - SP - (Nº.Objeto:QB697269718 br) Artur Libanio de Araujo Yordaky Rua Jerônimo Guimarães, 45 - CEP: 03463 - 030 - Jd. Piqueroby - São Paulo - SP - (Nº.Objeto:QB697269681br) Priscila Diogo Dias Rua Vitoriano Palhares, 5 - CEP: 05890 - 320 - Jd. Amália - São Paulo - SP - (Nº.Objeto:QB697269704br) Ricardo de Ávila Mesquita Condomínio Rua Nagel, 33 T2 Apto. 212 - 05315 - 030 - Vl. Leopoldina - São Paulo - SP - (Nº.Objeto:QB697269695br) Gabriel Barbosa Candido Rua Antônio Ambuba, 32 37 - 05782 - 370 - Parque Munhoz - São Paulo - SP - (Nº.Objeto:QB697269721br)"/>
    <s v="Sim"/>
    <n v="83.3"/>
    <m/>
    <n v="83.3"/>
    <n v="0"/>
    <n v="5"/>
    <x v="3"/>
  </r>
  <r>
    <x v="26"/>
    <d v="2024-05-28T00:00:00"/>
    <n v="18197"/>
    <s v="DIR"/>
    <s v="DCPoint Consultoria e Serviços de Informática Ltda"/>
    <s v="Aquisição de uma bateria Perc, para uso imediato e emergencial, em um servidor Dell Poweredge R620 no CCIF."/>
    <s v="Sim"/>
    <n v="420"/>
    <m/>
    <n v="420"/>
    <n v="0"/>
    <n v="5"/>
    <x v="3"/>
  </r>
  <r>
    <x v="26"/>
    <d v="2024-05-29T00:00:00"/>
    <n v="18202"/>
    <s v="DIR"/>
    <s v="Ricardo Ichiwaki"/>
    <s v="Solicitação de reembolso pela compra de insumos emergenciais aos Laboratórios Didáticos, com materiais para reposição e manutenção preventiva e corretiva dos equipamentos utilizados nas aulas experimentais. Os itens adquiridos da empresa Made Nova são para a confecção de um gabinete para a guarda de diversos equipamentos, pois vários outros foram totalmente deteriorados pela ação de cupins."/>
    <s v="Sim"/>
    <n v="1970.5"/>
    <m/>
    <n v="1970.5"/>
    <n v="0"/>
    <n v="5"/>
    <x v="3"/>
  </r>
  <r>
    <x v="26"/>
    <d v="2024-05-29T00:00:00"/>
    <n v="18204"/>
    <s v="ATA"/>
    <s v="Rosangela Trevisan R. Ferreira"/>
    <s v="Fita adesiva para afixar placas de direcionamento do Show de Física."/>
    <s v="Sim"/>
    <n v="60.6"/>
    <m/>
    <n v="60.6"/>
    <n v="0"/>
    <n v="5"/>
    <x v="3"/>
  </r>
  <r>
    <x v="26"/>
    <d v="2024-05-29T00:00:00"/>
    <n v="18205"/>
    <s v="AAA"/>
    <s v="Meru Viagens EIRELI"/>
    <s v="Passagens aéreas - participação de comissão julgadora de concurso público - Profs. Isabel C. S. Carvalho, Ariete Righi e Ítalo M. N. Oliveira - DDC 98245 - Fatura 21624..."/>
    <s v="Sim"/>
    <n v="4655.58"/>
    <m/>
    <n v="4655.58"/>
    <n v="0"/>
    <n v="5"/>
    <x v="3"/>
  </r>
  <r>
    <x v="26"/>
    <d v="2024-06-03T00:00:00"/>
    <n v="18138"/>
    <s v="ATA-VEICULO"/>
    <s v="Rafael Medeiros da Silva"/>
    <s v="Aferição do tacógrafo veiculo Van placa: DJP5640 ( patrimônio nº 043.009207 ) A aferição do tacógrafo é um processo obrigatório para os veículos que possuem o aparelho instalado, ( tem a validade por 2 anos ) segundo a Resolução Nº 87/99 do CONTRAN. Dessa forma, para aferir o equipamento, é necessário levar o veículo até um posto credenciado pelo Inmetro, onde são realizados ensaios e testes no aparelho."/>
    <s v="Sim"/>
    <n v="346.08"/>
    <m/>
    <n v="346.08"/>
    <n v="0"/>
    <n v="6"/>
    <x v="4"/>
  </r>
  <r>
    <x v="26"/>
    <d v="2024-06-03T00:00:00"/>
    <n v="18206"/>
    <s v="ATA"/>
    <s v="Rosangela Trevisan R. Ferreira"/>
    <s v="Material de escritório para uso imediato pela Assistência Administrativa e Serviço de Zeladoria."/>
    <s v="Sim"/>
    <n v="171.3"/>
    <m/>
    <n v="171.3"/>
    <n v="0"/>
    <n v="6"/>
    <x v="4"/>
  </r>
  <r>
    <x v="26"/>
    <d v="2024-06-03T00:00:00"/>
    <n v="18208"/>
    <s v="ATA-VEICULO"/>
    <s v="Rafael Medeiros da Silva"/>
    <s v="01_ Concerto de pneu + 01 aplicação ~de manchão rac10, do veículo oficial F-300 placa:DJP - 0094 ( patrimônio nº 043.012131 )"/>
    <s v="Sim"/>
    <n v="65"/>
    <m/>
    <n v="65"/>
    <n v="0"/>
    <n v="6"/>
    <x v="4"/>
  </r>
  <r>
    <x v="26"/>
    <d v="2024-06-04T00:00:00"/>
    <n v="18212"/>
    <s v="ATA"/>
    <s v="IME - USP"/>
    <s v="Rem. 50276406 - Remanejamento pelo consumo e participação de aluguel das máquinas copiadoras referente ao POOL das gráficas - mês de abril / 2.024..."/>
    <s v="Sim"/>
    <n v="5389.81"/>
    <m/>
    <n v="5389.81"/>
    <n v="0"/>
    <n v="6"/>
    <x v="4"/>
  </r>
  <r>
    <x v="26"/>
    <d v="2024-06-05T00:00:00"/>
    <n v="18214"/>
    <s v="ATA"/>
    <s v="Naypi Serviços de Despachos LTDA"/>
    <s v="Serviços de despachante para emissão/renovação das licenças de compra/uso de produtos químicos controlados no IFUSP."/>
    <s v="Sim"/>
    <n v="1600"/>
    <m/>
    <n v="1600"/>
    <n v="0"/>
    <n v="6"/>
    <x v="4"/>
  </r>
  <r>
    <x v="26"/>
    <d v="2024-06-05T00:00:00"/>
    <n v="18215"/>
    <s v="DIR"/>
    <s v="Reitoria - Estagiário"/>
    <s v="Solicitação: 805/2024 Setor: Serviço Técnico de Comunicação, Pesquisa e Cultura e Extensão Solicitante: 292275-1 Cristina Leite Valor da Bolsa: 941,00 Previsão Orçamentária: 11.292,00 + 3.384,00 (auxílio transporte) Duração: 12 meses Jornada: 20 Horas Doc. Mov. Verba: 202402562178 Processo: 23.1.00304.43.8 Aluno: 10693701 - Aghata Achilles de Oliveira Data de Cadastro: 23/07/2024 14:45 Remanejamento N° 2024 50398684"/>
    <s v="Sim"/>
    <n v="14676"/>
    <m/>
    <n v="14676"/>
    <n v="0"/>
    <n v="6"/>
    <x v="4"/>
  </r>
  <r>
    <x v="26"/>
    <d v="2024-06-05T00:00:00"/>
    <n v="18218"/>
    <s v="DIR"/>
    <s v="Diárias"/>
    <s v="Pgot Diária N° 202400033 - Rosangela Itri - 2917375 Unidade - 43 - Instituto de Física Destino: Piracicaba/SP-Brasil Convênio: 0 Saida Prevista: 10/06/2024 - 06:00 Término Prevista: 11/06/2024 - 21:00 Diárias Nacionais: Completas: 1 - Simples: 1 - Finalidade da Diária: participar, como membro do CO, do WS Missão, Visão, Valores, Objetivos e Metas 2029 da USP em Piracicaba (ESALQ) no dia 10.06.24.Visita ao Sirius - linha de SAXS no dIA 11.06.24"/>
    <s v="Sim"/>
    <n v="795.6"/>
    <m/>
    <n v="795.6"/>
    <n v="0"/>
    <n v="6"/>
    <x v="4"/>
  </r>
  <r>
    <x v="26"/>
    <d v="2024-06-05T00:00:00"/>
    <n v="18219"/>
    <s v="DIR"/>
    <s v="Diárias"/>
    <s v="Pgto Diária N° 202400024 - Marcos da Silva - 2510969 Unidade - 43 - Instituto de Física - Destino: Lorena/SP-Brasil Convênio: 0 - Saida Prevista: 17/06/2024 - 15:00 Término Prevista: 18/06/2024 - 18:00 Diárias Nacionais: Completas: 1 - Simples: 0 - Finalidade da Diária: Objetivos e Metas da Uso Até 2029 código: 29573."/>
    <s v="Sim"/>
    <n v="353.6"/>
    <m/>
    <n v="353.6"/>
    <n v="0"/>
    <n v="6"/>
    <x v="4"/>
  </r>
  <r>
    <x v="26"/>
    <d v="2024-06-05T00:00:00"/>
    <n v="18220"/>
    <s v="DIR"/>
    <s v="Diárias"/>
    <s v="Pgto Diária N° 202400036 - Cristiano Luis Pinto de Oliveira - 7041767 Unidade - 43 - Instituto de Física Destino: Bauru/SP-Brasil Convênio: 0 Saida Prevista: 19/06/2024 - 15:00 Término Prevista: 20/06/2024 - 20:00 Diárias Nacionais: Completas: 1 - Simples: 0 Finalidade da Diária: Participar do workshop missão, valores, objetivos e metas 2029"/>
    <s v="Sim"/>
    <n v="671.84"/>
    <m/>
    <n v="671.84"/>
    <n v="0"/>
    <n v="6"/>
    <x v="4"/>
  </r>
  <r>
    <x v="26"/>
    <d v="2024-06-05T00:00:00"/>
    <n v="18221"/>
    <s v="DIR"/>
    <s v="Diárias"/>
    <s v="Pgto Diária N° 202400027 - Marcos da Silva - 2510969 Unidade - 43 - Instituto de Física Destino: Bauru/SP-Brasil Convênio: 0 Saida Prevista: 19/06/2024 - 15:00 Término Prevista: 20/06/2024 - 18:00 Diárias Nacionais: Completas: 1 - Simples: 0 - Finalidade da Diária: Objetivos e Metas da USP até 2029."/>
    <s v="Sim"/>
    <n v="353.6"/>
    <m/>
    <n v="353.6"/>
    <n v="0"/>
    <n v="6"/>
    <x v="4"/>
  </r>
  <r>
    <x v="26"/>
    <d v="2024-06-05T00:00:00"/>
    <n v="18222"/>
    <s v="DIR"/>
    <s v="Diárias"/>
    <s v="Pgto Diária N° 202400020 - Luis Gregorio Godoy de Vasconcellos Dias da Silva - 7084504 Unidade - 43 - Instituto de Física Destino: Ribeirão Preto/SP-Brasil Convênio: 0 Saida Prevista: 23/06/2024 - 15:00 Término Prevista: 24/06/2024 - 22:00 Diárias Nacionais: Completas: 1 - Simples: 0 - Finalidade da Diária: Participação no Workshop Missão, Visão, Valores, Objetivos e Metas 2029 no campus da USP em Ribeirão Preto - SP"/>
    <s v="Sim"/>
    <n v="530.4"/>
    <m/>
    <n v="530.4"/>
    <n v="0"/>
    <n v="6"/>
    <x v="4"/>
  </r>
  <r>
    <x v="26"/>
    <d v="2024-06-05T00:00:00"/>
    <n v="18223"/>
    <s v="DIR"/>
    <s v="Diárias"/>
    <s v="Pgto Diária N° 202400026 - Marcos da Silva - 2510969 Unidade - 43 - Instituto de Física Destino: Ribeirão Preto/SP-Brasil Convênio: 0 Saida Prevista: 23/06/2024 - 12:00 Término Prevista: 24/06/2024 - 18:00 Diárias Nacionais: Completas: 1 - Simples: 0 - Finalidade da Diária: Objetivos e Metas da Usp até 2029. código 29575."/>
    <s v="Sim"/>
    <n v="353.6"/>
    <m/>
    <n v="353.6"/>
    <n v="0"/>
    <n v="6"/>
    <x v="4"/>
  </r>
  <r>
    <x v="26"/>
    <d v="2024-06-05T00:00:00"/>
    <n v="18224"/>
    <s v="DIR"/>
    <s v="Diárias"/>
    <s v="Pgto Diária N° 202400025 - Marcos da Silva - 2510969 Unidade - 43 - Instituto de Física Destino: São Carlos/SP-Brasil Convênio: 0 Saida Prevista: 26/06/2024 - 12:00 Término Prevista: 27/06/2024 - 18:00 Diárias Nacionais: Completas: 1 - Simples: 0 - Finalidade da Diária: Objetivos e Metas da Usp até 2029. código 29584."/>
    <s v="Sim"/>
    <n v="353.6"/>
    <m/>
    <n v="353.6"/>
    <n v="0"/>
    <n v="6"/>
    <x v="4"/>
  </r>
  <r>
    <x v="26"/>
    <d v="2024-06-06T00:00:00"/>
    <n v="18195"/>
    <s v="FMT"/>
    <s v="Empresa Brasileira de Correios e Telégrafos (ECT)"/>
    <s v="Encaminhamento de uma correspondência na modalidade SEDEX &quot;com AR&quot;. Endereço: UNESP/FCT - Departamento de Física, A/C Sr. Paulo Roberto Orlandi Ruiz, Rua Roberto Simonsen, 305, Caixa Postal 467, Presidente Prudente, SP, CEP 19060-900 - (Nº.Objeto:QB697270146br)"/>
    <s v="Sim"/>
    <n v="17.03"/>
    <m/>
    <n v="17.03"/>
    <n v="0"/>
    <n v="6"/>
    <x v="4"/>
  </r>
  <r>
    <x v="26"/>
    <d v="2024-06-07T00:00:00"/>
    <n v="18233"/>
    <s v="FMT"/>
    <s v="LABSYNTH PRODUTOS PARA LABORATÓRIOS LTDA"/>
    <s v="Compra de produtos químicos controlados - já autorizados Álcool Metílico e Acetona"/>
    <s v="Sim"/>
    <n v="56.65"/>
    <m/>
    <n v="56.65"/>
    <n v="0"/>
    <n v="6"/>
    <x v="4"/>
  </r>
  <r>
    <x v="26"/>
    <d v="2024-06-07T00:00:00"/>
    <n v="18234"/>
    <s v="FMA"/>
    <s v="THIAGO NETTO DE PAULA"/>
    <s v="Aquisição de papel descartável para assento sanitário DC 8240 DC44056 NR 2632044 - NE 03035066/2024"/>
    <s v="Sim"/>
    <n v="358.6"/>
    <m/>
    <n v="358.6"/>
    <n v="0"/>
    <n v="6"/>
    <x v="4"/>
  </r>
  <r>
    <x v="26"/>
    <d v="2024-06-10T00:00:00"/>
    <n v="18239"/>
    <s v="DIR-CCEX"/>
    <s v="Gleisson Araújo dos Santos"/>
    <s v="Aquisição de serviço eventual de buffet Dc 144913 DC 44803 NR 2647785"/>
    <s v="Sim"/>
    <n v="24885"/>
    <m/>
    <n v="24885"/>
    <n v="0"/>
    <n v="6"/>
    <x v="4"/>
  </r>
  <r>
    <x v="26"/>
    <d v="2024-06-10T00:00:00"/>
    <n v="18246"/>
    <s v="DIR"/>
    <s v="Débitos Tesouraria"/>
    <s v="Ajustes de lançamentos referente as despesas realizadas no Grupo do Tesouro do processo de adiantamento nº : 24.1.109.43.1, mas lançados nos RI dos professores - GOs 18152, 18156, 18160 e 18199 -Contrapartida Diretoria - RI ADM GC 4444"/>
    <s v="Sim"/>
    <n v="1902.06"/>
    <m/>
    <n v="1902.06"/>
    <n v="0"/>
    <n v="6"/>
    <x v="4"/>
  </r>
  <r>
    <x v="26"/>
    <d v="2024-06-10T00:00:00"/>
    <n v="18245"/>
    <s v="FGE"/>
    <s v="Adriano Mesquita Alencar"/>
    <s v="Pagamento de diárias para participar da Workshop: Missão, Visão, Valores, Objetivos e Metas 2029 - dia 09 e 10/06/2024 - Piracicaba - SP..."/>
    <s v="Sim"/>
    <n v="530.4"/>
    <m/>
    <n v="530.4"/>
    <n v="0"/>
    <n v="6"/>
    <x v="4"/>
  </r>
  <r>
    <x v="26"/>
    <d v="2024-06-11T00:00:00"/>
    <n v="18250"/>
    <s v="DIR"/>
    <s v="Queller Informática e Comércio Ltda"/>
    <s v="Compra, em caráter emergencial, de 1 drive SSD Sata, 500 G, para viabilizar um computador a ser utilizado pelo prof. Liner de Souza Santos, professor temporário da FEP. Compra autorizada pelo vice-diretor."/>
    <s v="Sim"/>
    <n v="340"/>
    <m/>
    <n v="340"/>
    <n v="0"/>
    <n v="6"/>
    <x v="4"/>
  </r>
  <r>
    <x v="26"/>
    <d v="2024-06-11T00:00:00"/>
    <n v="18253"/>
    <s v="AAA"/>
    <s v="Gerardo Aldazabal"/>
    <s v="NE.03017424 - Participação da Comissão Julgadora do Concurso para Prof. Junto ao DFMA de 24 a 28 de junho de 2.024..."/>
    <s v="Sim"/>
    <n v="4526.08"/>
    <m/>
    <n v="4526.08"/>
    <n v="0"/>
    <n v="6"/>
    <x v="4"/>
  </r>
  <r>
    <x v="26"/>
    <d v="2024-06-12T00:00:00"/>
    <n v="18257"/>
    <s v="ATF-ALMOX"/>
    <s v="Terrão Comércio e Representações Eireli"/>
    <s v="Aquisição de artigos de papel para higiene pessoal - Ata Registro de Preços nº 25/2023 - DDC 158302 - DC 50986 - Reserva 2727223 - NE 2727240 no valor de R$ 113.035,00 sendo ATF-Almox - R$ 61.105,00 + Remanej. nº 50281809 - R$ 51.930,00 - FD - Proc. 23.1.00381.43.2"/>
    <s v="Sim"/>
    <n v="61105"/>
    <m/>
    <n v="61105"/>
    <n v="0"/>
    <n v="6"/>
    <x v="4"/>
  </r>
  <r>
    <x v="26"/>
    <d v="2024-06-12T00:00:00"/>
    <n v="18254"/>
    <s v="DIR"/>
    <s v="Reitoria - Estagiário"/>
    <s v="Solicitação 531/2024 Complementação de recurso para estágio do aluno Giovanna de Aquino Linica. Remanejamento N° 2024 50289745"/>
    <s v="Sim"/>
    <n v="5280"/>
    <m/>
    <n v="5280"/>
    <n v="0"/>
    <n v="6"/>
    <x v="4"/>
  </r>
  <r>
    <x v="26"/>
    <d v="2024-06-14T00:00:00"/>
    <n v="18268"/>
    <s v="DIR"/>
    <s v="Fidelíssima Cafés Especiais"/>
    <s v="Compra de 10 quilos de café em grão para máquina da Diretoria"/>
    <s v="Sim"/>
    <n v="713"/>
    <m/>
    <n v="713"/>
    <n v="0"/>
    <n v="6"/>
    <x v="4"/>
  </r>
  <r>
    <x v="26"/>
    <d v="2024-06-18T00:00:00"/>
    <n v="18269"/>
    <s v="DIR"/>
    <s v="Reitoria"/>
    <s v="Remanejamento 50298540 / 2024, Referente a Publicação de Pregão."/>
    <s v="Sim"/>
    <n v="400"/>
    <m/>
    <n v="400"/>
    <n v="0"/>
    <n v="6"/>
    <x v="4"/>
  </r>
  <r>
    <x v="26"/>
    <d v="2024-06-18T00:00:00"/>
    <n v="18270"/>
    <s v="DIR"/>
    <s v="Diárias"/>
    <s v="Pgto Diária N° 202400053 - Caetano Rodrigues Miranda - Destino: Lorena/SP-Brasil - Saída Prevista: 17/06/2024 - 15:00 Término Prevista: 18/06/2024 - 20:00 Diárias Nacionais: Completas: 1 - Simples: 0 - Finalidade da Diária: Participação no Workshop: Missão, Visão, Valores, Objetivos e Metas 2029 (PRPI-USP), na Escola de Engenharia de Lorena da USP (Campus Lorena)."/>
    <s v="Sim"/>
    <n v="530.4"/>
    <m/>
    <n v="530.4"/>
    <n v="0"/>
    <n v="6"/>
    <x v="4"/>
  </r>
  <r>
    <x v="26"/>
    <d v="2024-06-18T00:00:00"/>
    <n v="18271"/>
    <s v="DIR"/>
    <s v="Diárias"/>
    <s v="Pgto Diária N° 202400055 - Marcelo Martinelli - 1370277 Unidade - 43 - Instituto de Física - Finalidade da Diária: Participar, na qualidade de Chefe do Departamento de Física Experimental, do Instituto de Física, do workshop promovido pela USP Missão, Visão, Valores, Objetivos e Metas 2029 para Pró-Reitorias e Gestão (MW2029)."/>
    <s v="Sim"/>
    <n v="530.4"/>
    <m/>
    <n v="530.4"/>
    <n v="0"/>
    <n v="6"/>
    <x v="4"/>
  </r>
  <r>
    <x v="26"/>
    <d v="2024-06-19T00:00:00"/>
    <n v="18273"/>
    <s v="ATA-VEICULO"/>
    <s v="Transposicao Interna"/>
    <s v="Rem. 50301729 - pagamento de POOL. - Código: 202400001819.... Contrapartida GC 4448"/>
    <s v="Sim"/>
    <n v="276.58"/>
    <m/>
    <n v="276.58"/>
    <n v="0"/>
    <n v="6"/>
    <x v="4"/>
  </r>
  <r>
    <x v="26"/>
    <d v="2024-06-20T00:00:00"/>
    <n v="18264"/>
    <s v="FGE"/>
    <s v="Correio"/>
    <s v="ECONÔMICO - Envio de uma correspondência para RIKEN Nishina Center, EMIKO ISOGAI Linac Building Room 202 - Japão - (Nº.Objeto:RR230636595BR)"/>
    <s v="Sim"/>
    <n v="18.649999999999999"/>
    <m/>
    <n v="18.649999999999999"/>
    <n v="0"/>
    <n v="6"/>
    <x v="4"/>
  </r>
  <r>
    <x v="26"/>
    <d v="2024-06-20T00:00:00"/>
    <n v="18267"/>
    <s v="FAP"/>
    <s v="Correio"/>
    <s v="Enviar urgentemente, via EMS, documentos para pesquisadores chineses obterem o visto para participar do &quot;14th Technical Meeting on Control Systems, Data Acquisition, Data Management and Remote Participation in Fusion Research (14TH IAEA CODAC TM 2024)&quot;, que correrá no IFUSP no período de 15 a 18 de julho/24. Evento organizado pelo Sr. Wanderley Pires de Sá e Prof. Gustavo Paganini Canal - LFP/DFAP-IFUSP - (Nº.Objeto:EB038663168BR )"/>
    <s v="Sim"/>
    <n v="200.9"/>
    <m/>
    <n v="200.9"/>
    <n v="0"/>
    <n v="6"/>
    <x v="4"/>
  </r>
  <r>
    <x v="26"/>
    <d v="2024-06-25T00:00:00"/>
    <n v="18279"/>
    <s v="AAA-CPG-I"/>
    <s v="Empresa Brasileira de Correios e Telégrafos (ECT)"/>
    <s v="Solicito envio de correspondência via sedex referente exemplar banca aluno CPGI. para: Profa Corinne Arrouvel - R: Conde de Baependi, 127 apto. 402 - CEP: 22231-140/RJ - (Nº. Objeto:QB697275038br) Profa Maria Élena - R: Profº. José Miziara 61, apto. 91B - CEP: 02460-060 - (Nº. Objeto:QB697275024br)"/>
    <s v="Sim"/>
    <n v="38.020000000000003"/>
    <m/>
    <n v="38.020000000000003"/>
    <n v="0"/>
    <n v="6"/>
    <x v="4"/>
  </r>
  <r>
    <x v="26"/>
    <d v="2024-06-26T00:00:00"/>
    <n v="18294"/>
    <s v="DIR"/>
    <s v="Transposição interna"/>
    <s v="REMANEJAMENTO 50311341 / 2024 - Atender empenho - Pool e Multa Veículos - GC 4450"/>
    <s v="Sim"/>
    <n v="160"/>
    <m/>
    <n v="160"/>
    <n v="0"/>
    <n v="6"/>
    <x v="4"/>
  </r>
  <r>
    <x v="26"/>
    <d v="2024-06-26T00:00:00"/>
    <n v="18293"/>
    <s v="AAA-CONC"/>
    <s v="Meru Viagens EIRELI"/>
    <s v="Passagens aéreas - participação de comissão julgadora de concurso público do DFMA - Profs. Henrique B. Filho, Adriana Fontes e Gerardo M. Aldazabal - DDC 145642 - Faturas 22551 / 22552..."/>
    <s v="Sim"/>
    <n v="4347.33"/>
    <m/>
    <n v="4347.33"/>
    <n v="0"/>
    <n v="6"/>
    <x v="4"/>
  </r>
  <r>
    <x v="26"/>
    <d v="2024-06-27T00:00:00"/>
    <n v="18299"/>
    <s v="ATA-VEICULO"/>
    <s v="Z.A.Digital de São Paulo sistema de estacionamento"/>
    <s v="Pagamento da fatura para estacionamento zona azul"/>
    <s v="Sim"/>
    <n v="159"/>
    <m/>
    <n v="159"/>
    <n v="0"/>
    <n v="6"/>
    <x v="4"/>
  </r>
  <r>
    <x v="26"/>
    <d v="2024-06-27T00:00:00"/>
    <n v="18300"/>
    <s v="ATF-ALMOX"/>
    <s v="Slim Suprimentos Ltda"/>
    <s v="Material de escritório para estoque - NE 3054850/2024 e 3054869/2024"/>
    <s v="Sim"/>
    <n v="3237"/>
    <m/>
    <n v="3237"/>
    <n v="0"/>
    <n v="6"/>
    <x v="4"/>
  </r>
  <r>
    <x v="26"/>
    <d v="2024-06-28T00:00:00"/>
    <n v="18303"/>
    <s v="ATA-VEICULO"/>
    <s v="Transposicao Interna"/>
    <s v="Rem. 50318729 - para atender POOL de veiculos - Cod. 1923 / 1976 - GC 4453..."/>
    <s v="Sim"/>
    <n v="592.67999999999995"/>
    <m/>
    <n v="592.67999999999995"/>
    <n v="0"/>
    <n v="6"/>
    <x v="4"/>
  </r>
  <r>
    <x v="26"/>
    <d v="2024-07-02T00:00:00"/>
    <n v="18307"/>
    <s v="DIR"/>
    <s v="Ricardo Ichiwaki"/>
    <s v="Solicitação de reembolso pela compra de insumos emergenciais e uso imediato, junto aos Laboratórios Didáticos, com materiais para reposição e manutenção preventiva e corretiva dos equipamentos utilizados nas aulas experimentais."/>
    <s v="Sim"/>
    <n v="1186.97"/>
    <m/>
    <n v="1186.97"/>
    <n v="0"/>
    <n v="7"/>
    <x v="5"/>
  </r>
  <r>
    <x v="26"/>
    <d v="2024-07-02T00:00:00"/>
    <n v="18310"/>
    <s v="DIR"/>
    <s v="Eloah Publicidade e Propaganda Ltda - EPP"/>
    <s v="NE.03376629 - Aquisição de Serviços de Publicação e Contratação - DCC 184710 - DC 58812 - Atualizado o valor de R$ 3.070,00..."/>
    <s v="Sim"/>
    <n v="2900"/>
    <m/>
    <n v="2900"/>
    <n v="0"/>
    <n v="7"/>
    <x v="5"/>
  </r>
  <r>
    <x v="26"/>
    <d v="2024-07-02T00:00:00"/>
    <n v="18312"/>
    <s v="FNC"/>
    <s v="Transposição interna"/>
    <s v="Transposição para o Grupo 515 - Novos Docentes para Cobrir despesa de Diárias Remanejamento N° 2024 50322289 - GO 18311 - (Obs. Foi transferido RI Professor Neilo e Creditado RI Diretoria GC )"/>
    <s v="Sim"/>
    <n v="736.61"/>
    <m/>
    <n v="736.61"/>
    <n v="0"/>
    <n v="7"/>
    <x v="5"/>
  </r>
  <r>
    <x v="26"/>
    <d v="2024-07-04T00:00:00"/>
    <n v="18318"/>
    <s v="DIR"/>
    <s v="Diárias"/>
    <s v="Pgto Diária N° 202400062 - Jose Fernando Diniz Chubaci - Destino: São Carlos/SP-Brasil Convênio: 0 - Saida Prevista: 26/06/2024 - 15:00 Término Prevista: 27/06/2024 - 21:00 Diárias Nacionais: Completas: 1 - Simples: 0 - Finalidade: O deslocamento para São Carlos será para a participaçãao do workshop do MVV2029, importante etapa da participação representativa da USP no processo de mapeamento e construção de ações para que a Universidade alcance um desempenho superior."/>
    <s v="Sim"/>
    <n v="530.4"/>
    <m/>
    <n v="530.4"/>
    <n v="0"/>
    <n v="7"/>
    <x v="5"/>
  </r>
  <r>
    <x v="26"/>
    <d v="2024-07-04T00:00:00"/>
    <n v="18319"/>
    <s v="ATA-GRAF"/>
    <s v="IME"/>
    <s v="Referente ao cálculo de rateio do pool de gráficas relativo ao mês de maio de 2024 - Remanejamento N° 2024 50328163"/>
    <s v="Sim"/>
    <n v="2969.98"/>
    <m/>
    <n v="2969.98"/>
    <n v="0"/>
    <n v="7"/>
    <x v="5"/>
  </r>
  <r>
    <x v="26"/>
    <d v="2024-07-05T00:00:00"/>
    <n v="18321"/>
    <s v="ATA"/>
    <s v="Varejo Brindes Solucao em Impressos Graficos Ltda."/>
    <s v="NE.03623251 - aquisição de crachás - DCC 183862 - DC 60434 - Alterado o valor de R$ 4.355,00..."/>
    <s v="Sim"/>
    <n v="3485"/>
    <m/>
    <n v="3485"/>
    <n v="0"/>
    <n v="7"/>
    <x v="5"/>
  </r>
  <r>
    <x v="26"/>
    <d v="2024-07-05T00:00:00"/>
    <n v="18322"/>
    <s v="DIR"/>
    <s v="Débitos Tesouraria"/>
    <s v="Ajustes de lançamentos referente as despesas realizadas no Grupo do Tesouro do processo de adiantamento nº : 24.1.125.43.7, mas lançados nos RI dos professores - GOs 18306, 18301, 18298 e 18309 -Contrapartida Diretoria - RI ADM GC 4462"/>
    <s v="Sim"/>
    <n v="2029.79"/>
    <m/>
    <n v="2029.79"/>
    <n v="0"/>
    <n v="7"/>
    <x v="5"/>
  </r>
  <r>
    <x v="26"/>
    <d v="2024-07-05T00:00:00"/>
    <n v="18320"/>
    <s v="DIR"/>
    <s v="Bolsitas Monitores"/>
    <s v="Reforço de empenho 181789/2024 para pagamento de monitor bolsista conforme Oficios da CG 001 e 002"/>
    <s v="Sim"/>
    <n v="2220"/>
    <m/>
    <n v="2220"/>
    <n v="0"/>
    <n v="7"/>
    <x v="5"/>
  </r>
  <r>
    <x v="26"/>
    <d v="2024-07-10T00:00:00"/>
    <n v="18326"/>
    <s v="FMT"/>
    <s v="PRIP - SAS"/>
    <s v="Rem. 50331342 - Referente a aquisição de 960 tickets restaurantes para alunos que participarão do &quot;São Paulo School of Advanced Science on Quantum&quot;... - dias 15 a 26/07/2024..."/>
    <s v="Sim"/>
    <n v="9600"/>
    <m/>
    <n v="9600"/>
    <n v="0"/>
    <n v="7"/>
    <x v="5"/>
  </r>
  <r>
    <x v="26"/>
    <d v="2024-07-10T00:00:00"/>
    <n v="18328"/>
    <s v="AAA"/>
    <s v="Meru Viagens EIRELI"/>
    <s v="Passagens aéreas - participação de comissão julgadora de concurso p/ contratação de Prof. Dr. (MS-3) - Profs. Henrique B. filho, Maria C. Nonato e Pietro Ciancaglini - DDC 145642 / 165481 - Fatura 22840..."/>
    <s v="Sim"/>
    <n v="3664.54"/>
    <m/>
    <n v="3664.54"/>
    <n v="0"/>
    <n v="7"/>
    <x v="5"/>
  </r>
  <r>
    <x v="26"/>
    <d v="2024-07-11T00:00:00"/>
    <n v="18329"/>
    <s v="FMT"/>
    <s v="Rosana Batista Gimenes Biz (no. USP 2468315)"/>
    <s v="Reembolso pela aquisição de uma tampa de assento de sanitário (já instalada) do banheiro masculino, localizado no andar superior do Ed. Alessandro Volta (bloco C), por solicitação da Chefia do Departamento. Esse item está em falta no estoque dos Serviços Gerais. Em decorrência do evento &quot;São Paulo School of Advanced Science on Quantum Materials”, de 15 a 26 de julho de 2024, haverá pesquisadores visitantes nas dependências do prédio. O cupom fiscal já foi entregue na Tesouraria do IFUSP."/>
    <s v="Sim"/>
    <n v="99.9"/>
    <m/>
    <n v="99.9"/>
    <n v="0"/>
    <n v="7"/>
    <x v="5"/>
  </r>
  <r>
    <x v="26"/>
    <d v="2024-07-11T00:00:00"/>
    <n v="18330"/>
    <s v="ATA-LIMP"/>
    <s v="Samuel de Oliveira Mota"/>
    <s v="Solicito o reembolso de R$49,40 referente a compra de 100 rebite rosca cabeça plana para adaptação dos suportes de papel higiênico do IFUSP."/>
    <s v="Sim"/>
    <n v="49.4"/>
    <m/>
    <n v="49.4"/>
    <n v="0"/>
    <n v="7"/>
    <x v="5"/>
  </r>
  <r>
    <x v="26"/>
    <d v="2024-07-11T00:00:00"/>
    <n v="18332"/>
    <s v="ATA-COPA"/>
    <s v="Samuel de Oliveira Mota"/>
    <s v="Solicito o reembolso de R$226,00 referente a compra de 02 GLP de 13kg junto a distribuidora RELUZ para o uso nas copas do IFUSP."/>
    <s v="Sim"/>
    <n v="226"/>
    <m/>
    <n v="226"/>
    <n v="0"/>
    <n v="7"/>
    <x v="5"/>
  </r>
  <r>
    <x v="26"/>
    <d v="2024-07-16T00:00:00"/>
    <n v="18336"/>
    <s v="DIR"/>
    <s v="Roberto dos Santos"/>
    <s v="Pagamento serviço de chaveiro, troca do miolo da sala de vigilância e cópias."/>
    <s v="Sim"/>
    <n v="175"/>
    <m/>
    <n v="175"/>
    <n v="0"/>
    <n v="7"/>
    <x v="5"/>
  </r>
  <r>
    <x v="26"/>
    <d v="2024-07-16T00:00:00"/>
    <n v="18339"/>
    <s v="DIR"/>
    <s v="IME"/>
    <s v="Referente ao cálculo de rateio do pool de gráficas relativo ao mês de junho de 2024 - Remanejamento N° 2024 50338843"/>
    <s v="Sim"/>
    <n v="2201.14"/>
    <m/>
    <n v="2201.14"/>
    <n v="0"/>
    <n v="7"/>
    <x v="5"/>
  </r>
  <r>
    <x v="26"/>
    <d v="2024-07-18T00:00:00"/>
    <n v="18344"/>
    <s v="DIR"/>
    <s v="Reitoria - Estagiário"/>
    <s v="Solicitação: 1031/2024 Setor: Diretoria Instituto de Física Solicitante: 5008157-1 Veronica Espinosa Pintos Lopes Valor da Bolsa: 941,00 Previsão Orçamentária: 4.705,00 + 1.410,00 (auxílio transporte) Duração: 5 meses Jornada: 20 Horas Doc. Mov. Verba: 202403342694 Processo: 24.1.00019.43.2 - Remanejamento N° 2024 50437906 Aluno: 11759289 - Fernanda Nakamura Silveira Data de Cadastro: 08/08/2024 14:28"/>
    <s v="Sim"/>
    <n v="6115"/>
    <m/>
    <n v="6115"/>
    <n v="0"/>
    <n v="7"/>
    <x v="5"/>
  </r>
  <r>
    <x v="26"/>
    <d v="2024-07-19T00:00:00"/>
    <n v="18348"/>
    <s v="DIR"/>
    <s v="Monitores Bolsistas"/>
    <s v="Reforço de empenho folha de pagamento de monitores"/>
    <s v="Sim"/>
    <n v="1440"/>
    <m/>
    <n v="1440"/>
    <n v="0"/>
    <n v="7"/>
    <x v="5"/>
  </r>
  <r>
    <x v="26"/>
    <d v="2024-07-22T00:00:00"/>
    <n v="18295"/>
    <s v="DIR-SBI"/>
    <s v="Correios"/>
    <s v="Envio de doação de 01 livro para CNEN - Comissão Nacional de Energia Nuclear - Biblioteca Técnico Científica - CIN via PAC. - (Nº.Objeto:QC243228303br)"/>
    <s v="Sim"/>
    <n v="19.64"/>
    <m/>
    <n v="19.64"/>
    <n v="0"/>
    <n v="7"/>
    <x v="5"/>
  </r>
  <r>
    <x v="26"/>
    <d v="2024-07-22T00:00:00"/>
    <n v="18297"/>
    <s v="FNC"/>
    <s v="EBCT - Empresa Brasileira de Correios e Telegrafos"/>
    <s v="Envio de SEDEX par: LARA - Instituto de Física da Universidade Federal Fluminense - UFF - Campus da Praia Vermelha, São Domingos Rua Passo da Pátria, 156 CEP. 24210-240 Niteroi - RJ, /C Prof. Dr. Roberto Meigikos - (Nº.Objeto:QB697278649br)"/>
    <s v="Sim"/>
    <n v="25.86"/>
    <m/>
    <n v="25.86"/>
    <n v="0"/>
    <n v="7"/>
    <x v="5"/>
  </r>
  <r>
    <x v="26"/>
    <d v="2024-07-22T00:00:00"/>
    <n v="18317"/>
    <s v="AAA-CPG-I"/>
    <s v="Empresa Brasileira de Correios e Telégrafos (ECT)"/>
    <s v="Envio de correspondência (sedex) para Profa Claudia de Alencar Serra e Sepulveda, CEP: 44031-460/Feira de Santana-BA - (Nº.Objeto:OV444254945br)"/>
    <s v="Sim"/>
    <n v="45.23"/>
    <m/>
    <n v="45.23"/>
    <n v="0"/>
    <n v="7"/>
    <x v="5"/>
  </r>
  <r>
    <x v="26"/>
    <d v="2024-07-23T00:00:00"/>
    <n v="18351"/>
    <s v="DIR"/>
    <s v="FFCLRP"/>
    <s v="Referente à 5 diárias completas com pernoite e 1 diária simples sem pernoite, ao Prof. Pietro Ciancaglini (FFCLRP/USP), nº USP 1292429 que participará da Comissão Julgadora do Concurso, Ed. IF-66/23, a ser realizado no período de 22 a 26 de julho de 2024. Remanejamento N° 2024 50385884 e 2024 50395405."/>
    <s v="Sim"/>
    <n v="2917.2"/>
    <m/>
    <n v="2917.2"/>
    <n v="0"/>
    <n v="7"/>
    <x v="5"/>
  </r>
  <r>
    <x v="26"/>
    <d v="2024-07-23T00:00:00"/>
    <n v="18354"/>
    <s v="DIR"/>
    <s v="Viks Elevadores Ltda"/>
    <s v="Primeiro termo de aditivo do contrato de manutenção de elevadores - NE 92247/2024 - Processo: 23.1.320.43.3"/>
    <s v="Sim"/>
    <n v="751.39"/>
    <m/>
    <n v="751.39"/>
    <n v="0"/>
    <n v="7"/>
    <x v="5"/>
  </r>
  <r>
    <x v="26"/>
    <d v="2024-07-23T00:00:00"/>
    <n v="18350"/>
    <s v="DIR"/>
    <s v="FCFRP"/>
    <s v="Referente à 5 diárias completas com pernoite e 1 diária simples sem pernoite, à Profa. Maria Cristina Nonato (FCFRP/USP), nº USP 1243427 que participará da Comissão Julgadora do Concurso, Ed. IF-66/23, a ser realizado no período de 22 a 26 de julho 2024 - Remanejamento N° 2024 50385868"/>
    <s v="Sim"/>
    <n v="2864.16"/>
    <m/>
    <n v="2864.16"/>
    <n v="0"/>
    <n v="7"/>
    <x v="5"/>
  </r>
  <r>
    <x v="26"/>
    <d v="2024-07-24T00:00:00"/>
    <n v="18355"/>
    <s v="DIR-CIPA"/>
    <s v="Gotótica Comércio de Óculos Ltda"/>
    <s v="Aquisição de óculos de segurança , para uso imediato, para o servidor Valdevan Aquino Nunes ( nº USP 2467450)"/>
    <s v="Sim"/>
    <n v="787"/>
    <m/>
    <n v="787"/>
    <n v="0"/>
    <n v="7"/>
    <x v="5"/>
  </r>
  <r>
    <x v="26"/>
    <d v="2024-07-26T00:00:00"/>
    <n v="18362"/>
    <s v="DIR-CCIF"/>
    <s v="David Bärg Filho"/>
    <s v="Em caráter emergencial foi contratado o reabastecimento de 100l de diesel S10 para o gerador que atende ao edifício HEPIC, onde está instalado no datacenter do IFUSP. Isso ocorreu porque houve uma falha no fornecimento de energia elétrica aproximadamente às 10hs e até às 19hs40 não havia previsão de retorno. Com o nível de combustível no tanque do gerador chegando a um nível crítico que não permitiria uma autonomia até a manhã seguinte, a única opção viável foi a contratação de uma empresa especializada em atendimentos emergenciais para fornecer o combustível necessário. É importante frisar que o serviço de reabastecimento da prefeitura do campus funciona apenas até às 17hs, portanto não havia essa opção de solução."/>
    <s v="Sim"/>
    <n v="1361"/>
    <m/>
    <n v="1361"/>
    <n v="0"/>
    <n v="7"/>
    <x v="5"/>
  </r>
  <r>
    <x v="26"/>
    <d v="2024-07-29T00:00:00"/>
    <n v="18368"/>
    <s v="FNC"/>
    <s v="Meru Viagens EIRELI"/>
    <s v="Passagens aéreas - participação do 32nd International Materials Research Congress 2024 - Prof. José F. D. Chubaci - 18 a 23/08/2024 - Cancun - México - DDC 160420 - Fatura 23180 - GO 18369 / GC 4472..."/>
    <s v="Sim"/>
    <n v="8760.7199999999993"/>
    <m/>
    <n v="8760.7199999999993"/>
    <n v="0"/>
    <n v="7"/>
    <x v="5"/>
  </r>
  <r>
    <x v="26"/>
    <d v="2024-07-31T00:00:00"/>
    <n v="18372"/>
    <s v="DIR"/>
    <s v="FCFRP"/>
    <s v="Referente à 5 diárias completas com pernoite e 1 diária simples sem pernoite, à Profa. Maria Cristina Nonato (FCFRP/USP), nº USP 1243427 que participou da Comissão Julgadora do Concurso, Ed. IF-66/23 realizado no período de 22 a 26 de julho 2024. - Remanejamento 50419240 / 2024 e Remanejamento Complementar 2024 50423700."/>
    <s v="Sim"/>
    <n v="2917.2"/>
    <m/>
    <n v="2917.2"/>
    <n v="0"/>
    <n v="7"/>
    <x v="5"/>
  </r>
  <r>
    <x v="26"/>
    <d v="2024-07-31T00:00:00"/>
    <n v="18373"/>
    <s v="DIR"/>
    <s v="Ricardo Ichiwaki"/>
    <s v="Solicitação de reembolso pela compra emergencial de insumos para os Laboratórios Didáticos e de Demonstrações"/>
    <s v="Sim"/>
    <n v="1975.33"/>
    <m/>
    <n v="1975.33"/>
    <n v="0"/>
    <n v="7"/>
    <x v="5"/>
  </r>
  <r>
    <x v="26"/>
    <d v="2024-08-01T00:00:00"/>
    <n v="18376"/>
    <s v="DIR"/>
    <s v="AG Comercio e Licitacoes Ltda."/>
    <s v="NE.03623200 - compra de pilhas recarregáveis AAA - DCC 127814 - DC 54841..."/>
    <s v="Sim"/>
    <n v="4350"/>
    <m/>
    <n v="4350"/>
    <n v="0"/>
    <n v="8"/>
    <x v="6"/>
  </r>
  <r>
    <x v="26"/>
    <d v="2024-08-02T00:00:00"/>
    <n v="18377"/>
    <s v="DIR"/>
    <s v="Reitoria - Estagiário"/>
    <s v="Solicitação: 1125/2024 Setor: Diretoria Instituto de Física Solicitante: 3560046-1 Andre Machado Rodrigues Valor da Bolsa: 1.412,00 Previsão Orçamentária: 16.944,00 + 3.384,00 (auxílio transporte) Duração: 12 meses Jornada: 30 Horas Doc. Mov. Verba: 202403630207 Processo: 23.1.00334.43.4 Aluno: 12561023 - Luiza Teixeira Sodré de Carvalho Data de Cadastro: 10/09/2024 13:34 - Remanejamento N° 2024 50482740"/>
    <s v="Sim"/>
    <n v="20328"/>
    <m/>
    <n v="20328"/>
    <n v="0"/>
    <n v="8"/>
    <x v="6"/>
  </r>
  <r>
    <x v="26"/>
    <d v="2024-08-05T00:00:00"/>
    <n v="18383"/>
    <s v="DIR"/>
    <s v="Reitoria - Estagiário"/>
    <s v="Solicitação: 1147/2024 Setor: Serviço de Pós-graduação em Física Solicitante: 2114950-1 Claudia Conde Barioni Valor da Bolsa: 1.412,00 Previsão Orçamentária: 16.944,00 + 3.384,00 (auxílio transporte) Duração: 12 meses Jornada: 30 Horas Doc. Mov. Verba: 202403649463 Processo: 23.1.00448.43.0 Aluno: 9789834 - Táriky Meirelles Rocha Data de Cadastro: 30/08/2024 09:02 - Remanejamento N° 2024 50467546"/>
    <s v="Sim"/>
    <n v="20328"/>
    <m/>
    <n v="20328"/>
    <n v="0"/>
    <n v="8"/>
    <x v="6"/>
  </r>
  <r>
    <x v="26"/>
    <d v="2024-08-06T00:00:00"/>
    <n v="18387"/>
    <s v="DIR"/>
    <s v="Reitoria - Estagiário"/>
    <s v="Solicitação: 1148/2024 Setor: Assistência Técnica Acadêmica Solicitante: 8471456-1 Fabio Hideki Sakaguchi Valor da Bolsa: 1.412,00 Previsão Orçamentária: 16.944,00 + 3.384,00 (auxílio transporte) Duração: 12 meses Jornada: 30 Horas Doc. Mov. Verba: 202403685834 Processo: 24.1.00177.43.7 Aluno: 13714525 - Mariana Martins Costa Data de Cadastro: 20/09/2024 11:12 - Remanejamento N° 2024 50507661"/>
    <s v="Sim"/>
    <n v="20328"/>
    <m/>
    <n v="20328"/>
    <n v="0"/>
    <n v="8"/>
    <x v="6"/>
  </r>
  <r>
    <x v="26"/>
    <d v="2024-08-06T00:00:00"/>
    <n v="18391"/>
    <s v="FMT"/>
    <s v="Marcelo Amorim (no. USP 7400364)"/>
    <s v="Reembolso pela aquisitação de lubrificante, broca e bucha para serviços de manutenção no DFMT, conforme a NF 071176, de 04.08.2024, em favor de Leroy Merlin Cia Brasileira de Bricolage."/>
    <s v="Sim"/>
    <n v="112.7"/>
    <m/>
    <n v="112.7"/>
    <n v="0"/>
    <n v="8"/>
    <x v="6"/>
  </r>
  <r>
    <x v="26"/>
    <d v="2024-08-07T00:00:00"/>
    <n v="18400"/>
    <s v="DIR"/>
    <s v="Débitos Tesouraria"/>
    <s v="Ajustes de lançamentos referente as despesas realizadas no Grupo do Tesouro do processo de adiantamento nº : 24.1.140.43.6, mas lançados nos RI dos professores - GOs 18352 e 18370 - Contrapartida Diretoria - RI ADM GC 4479"/>
    <s v="Sim"/>
    <n v="1028.0999999999999"/>
    <m/>
    <n v="1028.0999999999999"/>
    <n v="0"/>
    <n v="8"/>
    <x v="6"/>
  </r>
  <r>
    <x v="26"/>
    <d v="2024-08-08T00:00:00"/>
    <n v="18401"/>
    <s v="FGE"/>
    <s v="Ponto Service Eletronico Ltda ME"/>
    <s v="Conserto de Micro ondas da Secretaria do DFGE Nº de Patrimônio 043.022.053"/>
    <s v="Sim"/>
    <n v="160"/>
    <m/>
    <n v="160"/>
    <n v="0"/>
    <n v="8"/>
    <x v="6"/>
  </r>
  <r>
    <x v="26"/>
    <d v="2024-08-09T00:00:00"/>
    <n v="18406"/>
    <s v="DIR"/>
    <s v="Iran mamedes de amorim"/>
    <s v="Produtos alimentícios para as reuniões da congregação, CTA e concursos."/>
    <s v="Sim"/>
    <n v="550.59"/>
    <m/>
    <n v="550.59"/>
    <n v="0"/>
    <n v="8"/>
    <x v="6"/>
  </r>
  <r>
    <x v="26"/>
    <d v="2024-08-12T00:00:00"/>
    <n v="18408"/>
    <s v="SBI"/>
    <s v="Rui Polan Gorniak (Nº USP 8472019)"/>
    <s v="Aquisição emergencial de materiais essenciais para utilização imediata na oficina de reparo de materiais bibliográficos da biblioteca. Os materiais foram furtados no período de reforma do telhado da biblioteca."/>
    <s v="Sim"/>
    <n v="241.5"/>
    <m/>
    <n v="241.5"/>
    <n v="0"/>
    <n v="8"/>
    <x v="6"/>
  </r>
  <r>
    <x v="26"/>
    <d v="2024-08-12T00:00:00"/>
    <n v="18413"/>
    <s v="DIR"/>
    <s v="FAU"/>
    <s v="Remanejamento N° 2024 50438228 - Referente a compra do material para SIPAT Conjunta 2024"/>
    <s v="Sim"/>
    <n v="2500"/>
    <m/>
    <n v="2500"/>
    <n v="0"/>
    <n v="8"/>
    <x v="6"/>
  </r>
  <r>
    <x v="26"/>
    <d v="2024-08-14T00:00:00"/>
    <n v="18412"/>
    <s v="FNC"/>
    <s v="Empresa Brasileira de Correios e Telégrafos (ECT)"/>
    <s v="Envio de EMS para: To; Mr. Luiz Jacobsohn, D.Sc. Clemson University Materials Science and Engineering 515 Calhoun Dr. , Sirrine Hal # 161 29634 Clemson, SC, United States of America - (Nº.Objeto: EB038663313 br)"/>
    <s v="Sim"/>
    <n v="185.8"/>
    <m/>
    <n v="185.8"/>
    <n v="0"/>
    <n v="8"/>
    <x v="6"/>
  </r>
  <r>
    <x v="26"/>
    <d v="2024-08-16T00:00:00"/>
    <n v="18433"/>
    <s v="DIR"/>
    <s v="PUSP-C"/>
    <s v="Referente as duas caçambas de 30 m³ para resíduos vegetais - Remanejamento N° 2024 50446689"/>
    <s v="Sim"/>
    <n v="2400"/>
    <m/>
    <n v="2400"/>
    <n v="0"/>
    <n v="8"/>
    <x v="6"/>
  </r>
  <r>
    <x v="26"/>
    <d v="2024-08-19T00:00:00"/>
    <n v="18430"/>
    <s v="ATO"/>
    <s v="Alexandre de Oliveira Vieira"/>
    <s v="Reembolso referente à aquisição de caixa de papelão, para uso na mudança das salas das professoras aposentadas Líghia e Teresa Borelo Levi. Compra efetuada em Zona Oeste Comércio de Embalagens LTDA ME. Nota Fiscal Eletrônica 000085694, série 003."/>
    <s v="Sim"/>
    <n v="175.95"/>
    <m/>
    <n v="175.95"/>
    <n v="0"/>
    <n v="8"/>
    <x v="6"/>
  </r>
  <r>
    <x v="26"/>
    <d v="2024-08-19T00:00:00"/>
    <n v="18434"/>
    <s v="FGE"/>
    <s v="Prof. Mikiya Muramatsu"/>
    <s v="Compra de um (01) cartucho HP 60 ColorCC643VB para ser utilizado no Projeto Ciência no Parque do Prof Mikiya Muramatsu."/>
    <s v="Sim"/>
    <n v="179.9"/>
    <m/>
    <n v="179.9"/>
    <n v="0"/>
    <n v="8"/>
    <x v="6"/>
  </r>
  <r>
    <x v="26"/>
    <d v="2024-08-19T00:00:00"/>
    <n v="18435"/>
    <s v="DIR"/>
    <s v="Diária"/>
    <s v="Pgto Diária N° 202400067 - Rafael Medeiros da Silva - 6302453 Unidade - 43 - Instituto de Física - Destino: São José dos Campos/SP-Brasil Convênio: 0 - Saida Prevista: 21/08/2024 - 08:45 Término Prevista: 21/08/2024 - 17:00 Diárias Nacionais: Completas: 0 - Simples: 1 - Finalidade da Diária: Transporte de funcionários do Instituto de Física (Peletron) para o instituto de pesquisa em São José dos Campos."/>
    <s v="Sim"/>
    <n v="176.8"/>
    <m/>
    <n v="176.8"/>
    <n v="0"/>
    <n v="8"/>
    <x v="6"/>
  </r>
  <r>
    <x v="26"/>
    <d v="2024-08-19T00:00:00"/>
    <n v="18436"/>
    <s v="DIR"/>
    <s v="Diária"/>
    <s v="Pgto Diária N° 202400068 - Rafael Medeiros da Silva - 6302453 Unidade - 43 - Instituto de Física - Destino: Americana/SP-Brasil Convênio: 0 Saida Prevista: 23/08/2024 - 08:30 Término Prevista: 23/08/2024 - 17:00 Diárias Nacionais: Completas: 0 - Simples: 1 - Finalidade da Diária: Transporte do professor Cristiano Luiz Pinto e equipamento para manutenção, para cidade de Americana-SP"/>
    <s v="Sim"/>
    <n v="176.8"/>
    <m/>
    <n v="176.8"/>
    <n v="0"/>
    <n v="8"/>
    <x v="6"/>
  </r>
  <r>
    <x v="26"/>
    <d v="2024-08-20T00:00:00"/>
    <n v="18437"/>
    <s v="SBI"/>
    <s v="Tiago Brito Alonso"/>
    <s v="Confecção de cartaz/banner para indicação do prédio provisório da biblioteca/LRM."/>
    <s v="Sim"/>
    <n v="323"/>
    <m/>
    <n v="323"/>
    <n v="0"/>
    <n v="8"/>
    <x v="6"/>
  </r>
  <r>
    <x v="26"/>
    <d v="2024-08-23T00:00:00"/>
    <n v="18441"/>
    <s v="DIR-CIPA"/>
    <s v="Clineu Alonso Carreira"/>
    <s v="Aquisição de óculos de segurança , para uso imediato, para o servidor Clineu Alonso Carreira ( nº USP 8409024)"/>
    <s v="Sim"/>
    <n v="445"/>
    <m/>
    <n v="445"/>
    <n v="0"/>
    <n v="8"/>
    <x v="6"/>
  </r>
  <r>
    <x v="26"/>
    <d v="2024-08-23T00:00:00"/>
    <n v="18442"/>
    <s v="ATO"/>
    <s v="Alexandre de Oliveira Vieira"/>
    <s v="Reembolso referente a aquisição de utensílios para os arquitetos do IFUSP, para contribuir com a rotina de fiscalização de obras e ajustes em desenhos técnicos de arquitetura. Compra realizada na Empresa Kalunga, de: Trena/Prancheta/Escalimetro/Papel Manteiga, DANFE: 305501."/>
    <s v="Sim"/>
    <n v="168.2"/>
    <m/>
    <n v="168.2"/>
    <n v="0"/>
    <n v="8"/>
    <x v="6"/>
  </r>
  <r>
    <x v="26"/>
    <d v="2024-08-23T00:00:00"/>
    <n v="18443"/>
    <s v="DIR"/>
    <s v="Valdemir Elias da Silva"/>
    <s v="Reembolso pelo pagamento do Cupom Fiscal 139039, referente compra de um motor para o tanque instalado no Edifício Basílio Jafet. O presente gasto foi autorizado pela Diretora, Profa. Kaline Coutinho."/>
    <s v="Sim"/>
    <n v="700"/>
    <m/>
    <n v="700"/>
    <n v="0"/>
    <n v="8"/>
    <x v="6"/>
  </r>
  <r>
    <x v="26"/>
    <d v="2024-08-23T00:00:00"/>
    <n v="18444"/>
    <s v="DIR"/>
    <s v="Café Fidelissima"/>
    <s v="Solicito a compra de 10 pacotes de café em grão para máquina da Diretoria"/>
    <s v="Sim"/>
    <n v="713"/>
    <m/>
    <n v="713"/>
    <n v="0"/>
    <n v="8"/>
    <x v="6"/>
  </r>
  <r>
    <x v="26"/>
    <d v="2024-08-26T00:00:00"/>
    <n v="18447"/>
    <s v="SBI"/>
    <s v="Silvana Pereira de Almeida Sampaio"/>
    <s v="Solicito reembolso referente compra emergencial de material de escritório (que não tem no almoxarifafo)para uso imediato na biblioteca."/>
    <s v="Sim"/>
    <n v="203.05"/>
    <m/>
    <n v="203.05"/>
    <n v="0"/>
    <n v="8"/>
    <x v="6"/>
  </r>
  <r>
    <x v="26"/>
    <d v="2024-08-26T00:00:00"/>
    <n v="18449"/>
    <s v="AAA"/>
    <s v="Meru Viagens EIRELI"/>
    <s v="Passagens aéreas - participação de comissão julgadora de concurso p/ contratação de Prof. Dr. junto ao DFAP - Profs. Adriana Fontes, Maria C. Nonato e Pietro Ciancaglini - DDC 214628 - Fatura 23413..."/>
    <s v="Sim"/>
    <n v="4428.12"/>
    <m/>
    <n v="4428.12"/>
    <n v="0"/>
    <n v="8"/>
    <x v="6"/>
  </r>
  <r>
    <x v="26"/>
    <d v="2024-08-29T00:00:00"/>
    <n v="18455"/>
    <s v="FEP"/>
    <s v="Empresa Brasileira de Correios e Telégrafos (ECT)"/>
    <s v="A pedido do prof. Antônio Figueiredo, envio, via SEDEX, para prof. Dr. Danilo Degan Luders, Rua Pioniera Victalina Delfante, Castanha, 715, Jardim Italia, Maringá-PR cep: 87060-667 - (Nº.Objeto:OY349432906 br )"/>
    <s v="Sim"/>
    <n v="25.86"/>
    <m/>
    <n v="25.86"/>
    <n v="0"/>
    <n v="8"/>
    <x v="6"/>
  </r>
  <r>
    <x v="26"/>
    <d v="2024-08-30T00:00:00"/>
    <n v="18459"/>
    <s v="DIR"/>
    <s v="Ricardo Ichiwaki"/>
    <s v="Solicitação de reembolso pela compra emergencial de insumos para o preparativo de experimentos e melhoria da infraestrutura elétrica das salas de aula dos Laboratórios Didáticos."/>
    <s v="Sim"/>
    <n v="2000.17"/>
    <m/>
    <n v="2000.17"/>
    <n v="0"/>
    <n v="8"/>
    <x v="6"/>
  </r>
  <r>
    <x v="26"/>
    <d v="2024-09-02T00:00:00"/>
    <n v="18462"/>
    <s v="ATA-VEICULO"/>
    <s v="Transposicao Interna"/>
    <s v="Rem. 50467244 - pagamento de POOL - COD&gt; 202400002413 - GO 18463 - GC 4488..."/>
    <s v="Sim"/>
    <n v="128.34"/>
    <m/>
    <n v="128.34"/>
    <n v="0"/>
    <n v="9"/>
    <x v="7"/>
  </r>
  <r>
    <x v="26"/>
    <d v="2024-09-04T00:00:00"/>
    <n v="18467"/>
    <s v="DIR"/>
    <s v="Reitoria - Estagiário"/>
    <s v="Solicitação: 1301/2024 Setor: Serviço de Pós-graduação em Física Solicitante: 2114950-1 Claudia Conde Barioni Valor da Bolsa: 1.412,00 Previsão Orçamentária: 16.944,00 + 3.384,00 (auxílio transporte) Duração: 12 meses Jornada: 30 Horas Doc. Mov. Verba: 202404208452 Processo: 24.1.00168.43.8 Aluno: 11221369 - Andrey da Silva Araujo Data de Cadastro: 26/09/2024 12:33 - Remanejamento N° 2024 50507688"/>
    <s v="Sim"/>
    <n v="20328"/>
    <m/>
    <n v="20328"/>
    <n v="0"/>
    <n v="9"/>
    <x v="7"/>
  </r>
  <r>
    <x v="26"/>
    <d v="2024-09-10T00:00:00"/>
    <n v="18475"/>
    <s v="ATA"/>
    <s v="Naypi Serviços de Despachos LTDA"/>
    <s v="Serviços de despachante para emissão/renovação das licenças de compra/uso de produtos químicos controlados no IFUSP."/>
    <s v="Sim"/>
    <n v="1600"/>
    <m/>
    <n v="1600"/>
    <n v="0"/>
    <n v="9"/>
    <x v="7"/>
  </r>
  <r>
    <x v="26"/>
    <d v="2024-09-10T00:00:00"/>
    <n v="18476"/>
    <s v="ATF-COMPRAS"/>
    <s v="R Sobrieira Negócios e Soluções Integradas Ltda"/>
    <s v="Dc 257165 DC 83612 NE 4349218 Aquisição de pilhas e baterias não recarregaveis"/>
    <s v="Sim"/>
    <n v="1989.96"/>
    <m/>
    <n v="1989.96"/>
    <n v="0"/>
    <n v="9"/>
    <x v="7"/>
  </r>
  <r>
    <x v="26"/>
    <d v="2024-09-11T00:00:00"/>
    <n v="18477"/>
    <s v="ATA"/>
    <s v="Jose Roberto dos Santos"/>
    <s v="Serviço de chaveiro: troca de miolo e cópias para a sala 2020 Ed. Principal. Confecção de carimbo para tesouraria."/>
    <s v="Sim"/>
    <n v="200"/>
    <m/>
    <n v="200"/>
    <n v="0"/>
    <n v="9"/>
    <x v="7"/>
  </r>
  <r>
    <x v="26"/>
    <d v="2024-09-13T00:00:00"/>
    <n v="18479"/>
    <s v="FEP"/>
    <s v="Empresa Brasileira de Correios e Telégrafos (ECT)"/>
    <s v="Envio de correspondência, por SEDEX, atendendo solicitação do Dr. Maximo David Ave Pernas (LAL/DFEP), à FAPESP (A/C Auditoria), Proc. nº 2017/26238-4. O endereço para envio é Rua Pio XI, nº 1500, Alto da Lapa, São Paulo, SP, CEP 05468-901. - (Nº.Objeto:OY349446936br)"/>
    <s v="Sim"/>
    <n v="8.91"/>
    <m/>
    <n v="8.91"/>
    <n v="0"/>
    <n v="9"/>
    <x v="7"/>
  </r>
  <r>
    <x v="26"/>
    <d v="2024-09-13T00:00:00"/>
    <n v="18483"/>
    <s v="FMA"/>
    <s v="Simone Toyoko Shinomiya"/>
    <s v="Solicito reembolso do valor de R$153,10 (cento e cinquenta e três reais e dez centavos), para Simone Toyoko Shinomiya, nº USP 2444698, referente a compra de um quadro de aviso em cortiça, conforme cupom fiscal eletrônico 000.045.408, para uso no Departamento de Física Matemática"/>
    <s v="Sim"/>
    <n v="153.1"/>
    <m/>
    <n v="153.1"/>
    <n v="0"/>
    <n v="9"/>
    <x v="7"/>
  </r>
  <r>
    <x v="26"/>
    <d v="2024-09-16T00:00:00"/>
    <n v="18482"/>
    <s v="FEP"/>
    <s v="Empresa Brasileira de Correios e Telégrafos (ECT)"/>
    <s v="A pedido do prof. Antônio Figueiredo, segue carta SEDEX, para FAPESP, R. Pio XI, 1500 - Alto da Lapa - CEP 05468-901 - São Paulo/SP . - (Nº.Objeto:OY349447171br)"/>
    <s v="Sim"/>
    <n v="8.91"/>
    <m/>
    <n v="8.91"/>
    <n v="0"/>
    <n v="9"/>
    <x v="7"/>
  </r>
  <r>
    <x v="26"/>
    <d v="2024-09-16T00:00:00"/>
    <n v="18493"/>
    <s v="FEP"/>
    <s v="Meru Viagens EIRELI"/>
    <s v="Passagens aéreas - para o Prof. Cristiano L. P. Oliveira - Taipei - Taiwan - de 01 a 09/11/2024 - DDC 215527 - Fatura 24155 - GO 18494 - GC 4493..."/>
    <s v="Sim"/>
    <n v="12111.99"/>
    <m/>
    <n v="12111.99"/>
    <n v="0"/>
    <n v="9"/>
    <x v="7"/>
  </r>
  <r>
    <x v="26"/>
    <d v="2024-09-16T00:00:00"/>
    <n v="18490"/>
    <s v="AAA"/>
    <s v="Meru Viagens EIRELI"/>
    <s v="Passagens aéreas - participação de comissão julgadora de concurso p/ contratação de Prof. Titular junto ao IFUSP - Prof. Hélio Chacham - DDC 244977 - Fatura 24186..."/>
    <s v="Sim"/>
    <n v="3697.8"/>
    <m/>
    <n v="3697.8"/>
    <n v="0"/>
    <n v="9"/>
    <x v="7"/>
  </r>
  <r>
    <x v="26"/>
    <d v="2024-09-17T00:00:00"/>
    <n v="18497"/>
    <s v="ATF-ALMOX"/>
    <s v="RD Papeis &amp; EPI Ltda."/>
    <s v="NE.04789773 - Aquisição de Papel sulfite Dc 259150 DC 89858 - Alterado o valor de R$ 15.657,60..."/>
    <s v="Sim"/>
    <n v="10634.4"/>
    <m/>
    <n v="10634.4"/>
    <n v="0"/>
    <n v="9"/>
    <x v="7"/>
  </r>
  <r>
    <x v="26"/>
    <d v="2024-09-17T00:00:00"/>
    <n v="18498"/>
    <s v="AAA"/>
    <s v="Honorários"/>
    <s v="Pagamento de Honorários ref. a participação na comissão julgadora do concurso para provimento de um professor doutor junto ao DFMA - Porf. André Gustavo Landulfo, Prof. Henrique Boschi Filho e Prof. Andrey Mikhailov, Prpfa. Adrfiana Fontes e Prof. Carlos Henrique Inácio NE: 2740211, 2740351,27404672740556 e 2740610"/>
    <s v="Sim"/>
    <n v="4642.8500000000004"/>
    <m/>
    <n v="4642.8500000000004"/>
    <n v="0"/>
    <n v="9"/>
    <x v="7"/>
  </r>
  <r>
    <x v="26"/>
    <d v="2024-09-17T00:00:00"/>
    <n v="18499"/>
    <s v="AAA"/>
    <s v="Honorários"/>
    <s v="Pagamento de Honorários ref. a participação na comissão julgadora do concursopara provimento de um professor Titular Interdepartamental - Porfa. Dra. Mônica Alonso Costa e Profa. Dr. Hélio Chacham NE: 3634253 e 3863538"/>
    <s v="Sim"/>
    <n v="2428.56"/>
    <m/>
    <n v="2428.56"/>
    <n v="0"/>
    <n v="9"/>
    <x v="7"/>
  </r>
  <r>
    <x v="26"/>
    <d v="2024-09-17T00:00:00"/>
    <n v="18500"/>
    <s v="AAA"/>
    <s v="Honorários"/>
    <s v="Pagamento de Honorários ref. a participação na comissãojulgadora do concursopara para obtençã de Livre - Docência junto ao DFAP - Porfa. Dra. Ivanilda Higa, Prof. Dr. Roberto Nardi e Prof. Dr.Marcos Daniel Longhini NE:3729238, 3729289 e 3730104"/>
    <s v="Sim"/>
    <n v="3642.84"/>
    <m/>
    <n v="3642.84"/>
    <n v="0"/>
    <n v="9"/>
    <x v="7"/>
  </r>
  <r>
    <x v="26"/>
    <d v="2024-09-17T00:00:00"/>
    <n v="18501"/>
    <s v="AAA"/>
    <s v="Honorários"/>
    <s v="Pagamento de Honorários ref. a participação na comissão julgadora do concurso para obtençã odo Título de Livre-Docência junto ao DFNC e DFEP - Porf. Dr. Gaastão Inácio Krein, Prof. Dr. Jesús Lubian Ríos, Prof. Dr. Tobias Frederico, Prof Dr. Paulo Pureur Neto, Prof. Dr. Kleber Roberto Pirota e Prof. Dr. Angelo Márcio de Souza Gomes NE: 4410502, 4410529, 4410596, 4410642, 4410650 e 4410715"/>
    <s v="Sim"/>
    <n v="7285.68"/>
    <m/>
    <n v="7285.68"/>
    <n v="0"/>
    <n v="9"/>
    <x v="7"/>
  </r>
  <r>
    <x v="26"/>
    <d v="2024-09-20T00:00:00"/>
    <n v="18520"/>
    <s v="DIR"/>
    <s v="Débitos Tesouraria"/>
    <s v="Ajustes de lançamentos referente as despesas realizadas no Grupo do Tesouro do processo de adiantamento nº : 24.1.149.43.3, mas lançados nos RI dos professores - GOs 18460, 18409, 18431, 18446, 18453 e 18452 - Contrapartida Diretoria - RI ADM GC 4496"/>
    <s v="Sim"/>
    <n v="4738.26"/>
    <m/>
    <n v="4738.26"/>
    <n v="0"/>
    <n v="9"/>
    <x v="7"/>
  </r>
  <r>
    <x v="26"/>
    <d v="2024-09-20T00:00:00"/>
    <n v="18521"/>
    <s v="DIR"/>
    <s v="Débitos Tesouraria"/>
    <s v="Ajustes de lançamentos referente as despesas realizadas no Grupo do Tesouro do processo de adiantamento nº : 24.1.154.43.7, mas lançados nos RI dos professores - GOs 18465, 18464 e 18481 - Contrapartida Diretoria - RI ADM GC 4497"/>
    <s v="Sim"/>
    <n v="2536.08"/>
    <m/>
    <n v="2536.08"/>
    <n v="0"/>
    <n v="9"/>
    <x v="7"/>
  </r>
  <r>
    <x v="26"/>
    <d v="2024-09-24T00:00:00"/>
    <n v="18528"/>
    <s v="ATF-ALMOX"/>
    <s v="Adriano Aparecido Silva Duarte"/>
    <s v="NE.05389949 - Aquisição de bombonas de sabonete líquido Dc 259168 DC 91836 DR 4681883/2024 - Alterado o valor de R$ 4.798,56..."/>
    <s v="Sim"/>
    <n v="1870.96"/>
    <m/>
    <n v="1870.96"/>
    <n v="0"/>
    <n v="9"/>
    <x v="7"/>
  </r>
  <r>
    <x v="26"/>
    <d v="2024-09-24T00:00:00"/>
    <n v="18529"/>
    <s v="DIR"/>
    <s v="Iran mamedes de amorim"/>
    <s v="Reembolso referente a compra de bolachas para as reuniões do CTA, Congregação, Concursos etc"/>
    <s v="Sim"/>
    <n v="183.93"/>
    <m/>
    <n v="183.93"/>
    <n v="0"/>
    <n v="9"/>
    <x v="7"/>
  </r>
  <r>
    <x v="26"/>
    <d v="2024-09-25T00:00:00"/>
    <n v="18504"/>
    <s v="SBI"/>
    <s v="Empresa Brasileira de Correios e Telégrafos (ECT)"/>
    <s v="Enviar via PAC os materiais bibliográficos (livros) como doação para: Prof.: Dr. Ricardo Roberto Plaza Teixeira - Instituto Federal de Educação Ciência e Tecnologia de São Paulo - IFSP - Campus Caraguatatuba - Av: Bahia, 1739 - Indaiá - Caraguatatuba - SP - CEP 11665-071 - (Nº.Objeto:QN079583645br)"/>
    <s v="Sim"/>
    <n v="23.71"/>
    <m/>
    <n v="23.71"/>
    <n v="0"/>
    <n v="9"/>
    <x v="7"/>
  </r>
  <r>
    <x v="26"/>
    <d v="2024-09-25T00:00:00"/>
    <n v="18537"/>
    <s v="AAA"/>
    <s v="Fabio Hideki Sakaguchi"/>
    <s v="Compra de um fone de ouvido, para a Assistência Acadêmica, que será utilizado para confecção de atas de reuniões da Congregação e CTA."/>
    <s v="Sim"/>
    <n v="194.09"/>
    <m/>
    <n v="194.09"/>
    <n v="0"/>
    <n v="9"/>
    <x v="7"/>
  </r>
  <r>
    <x v="26"/>
    <d v="2024-09-26T00:00:00"/>
    <n v="18545"/>
    <s v="DIR"/>
    <s v="Transposicao Interna"/>
    <s v="Rem. 50505928 - Reforço de Nota de Empenho, conforme solicitação do DA-USP, 5.o Termo de Contrato 16/2022 - USP, fornecimento de combustível - fale conosco 262193 - GO 18547 / GC 4499...."/>
    <s v="Sim"/>
    <n v="3500"/>
    <m/>
    <n v="3500"/>
    <n v="0"/>
    <n v="9"/>
    <x v="7"/>
  </r>
  <r>
    <x v="26"/>
    <d v="2024-09-26T00:00:00"/>
    <n v="18544"/>
    <s v="DIR"/>
    <s v="IME"/>
    <s v="Referente ao cálculo de rateio do pool de gráficas relativo ao mês de agosto de 2024 - Remanejamento N° 2024 50507700."/>
    <s v="Sim"/>
    <n v="1266.67"/>
    <m/>
    <n v="1266.67"/>
    <n v="0"/>
    <n v="9"/>
    <x v="7"/>
  </r>
  <r>
    <x v="26"/>
    <d v="2024-09-27T00:00:00"/>
    <n v="18549"/>
    <s v="DIR"/>
    <s v="Sueli Maria de Lima"/>
    <s v="Reembolso no valor de R$ 131,40 (cento e trinta e um reais e quarenta centavos) referente a compra de ) 06 pacotes com 10 unidades cada de salgadinhos, material usado pelos monitores no experimento para apresentação das escolas no Show de Física"/>
    <s v="Sim"/>
    <n v="131.4"/>
    <m/>
    <n v="131.4"/>
    <n v="0"/>
    <n v="9"/>
    <x v="7"/>
  </r>
  <r>
    <x v="26"/>
    <d v="2024-09-27T00:00:00"/>
    <n v="18551"/>
    <s v="FMT"/>
    <s v="Sandra Regina Rodrigues Ribeiro"/>
    <s v="Reembolso da funcionária Sandra Regina Rodrigues Ribeiro (número USP 2439156), pela aquisição de 20 unidades de adaptadores de canos de pvc. As peças ficarão sob a guarda do funcionário de manutenção e obras, Sr, Marcelo Amorim. Serão utilizadas para sanar problemas de vazamentos de água nas dependências do Departamento de Física dos Materiais e Mecânica."/>
    <s v="Sim"/>
    <n v="56.2"/>
    <m/>
    <n v="56.2"/>
    <n v="0"/>
    <n v="9"/>
    <x v="7"/>
  </r>
  <r>
    <x v="26"/>
    <d v="2024-09-30T00:00:00"/>
    <n v="18550"/>
    <s v="DIR"/>
    <s v="Carlos MacDowell de Figueiredo"/>
    <s v="Aquisição de componentes eletrônicos para manutenção de torno CNC da Oficina Central do IFUSP."/>
    <s v="Sim"/>
    <n v="361"/>
    <m/>
    <n v="361"/>
    <n v="0"/>
    <n v="9"/>
    <x v="7"/>
  </r>
  <r>
    <x v="26"/>
    <d v="2024-10-01T00:00:00"/>
    <n v="18562"/>
    <s v="FEP"/>
    <s v="Carlos Souza Sapucaia"/>
    <s v="Conserto do purificador de água, marca Europa, número de patrimônio 043-004701, instalado na Ala II, 2º andar. Conserto realizado em caráter emergencial, considerando que esse filtro atende três departamento: FEP, FAP e FNC, resultando em grande número de servidores e alunos. Além disso, não podemos ignorar as altas temperaturas, agravadas nos prédios do Edifício Principal."/>
    <s v="Sim"/>
    <n v="850"/>
    <m/>
    <n v="850"/>
    <n v="0"/>
    <n v="10"/>
    <x v="8"/>
  </r>
  <r>
    <x v="26"/>
    <d v="2024-10-02T00:00:00"/>
    <n v="18556"/>
    <s v="DIR"/>
    <s v="Empresa Brasileira de Correios e Telégrafos (ECT)"/>
    <s v="Carta AR enviada ao remetente Manu Andrade Estephan - Endereço Rua Constantino Fraga 233, Cep 05318-050 São Paulo - (Nº.Objeto:BR978086644br)"/>
    <s v="Sim"/>
    <n v="18.05"/>
    <m/>
    <n v="18.05"/>
    <n v="0"/>
    <n v="10"/>
    <x v="8"/>
  </r>
  <r>
    <x v="26"/>
    <d v="2024-10-02T00:00:00"/>
    <n v="18567"/>
    <s v="DIR"/>
    <s v="Ricardo Ichiwaki"/>
    <s v="Solicitação de reembolso pela compra emergencial de insumos para os Laboratórios Didáticos e de Demonstrações"/>
    <s v="Sim"/>
    <n v="1984.59"/>
    <m/>
    <n v="1984.59"/>
    <n v="0"/>
    <n v="10"/>
    <x v="8"/>
  </r>
  <r>
    <x v="26"/>
    <d v="2024-10-03T00:00:00"/>
    <n v="18561"/>
    <s v="FNC"/>
    <s v="EBCT - Empresa Brasileira de Correios e Telegrafos"/>
    <s v="Envio de SEDEX para: LARA - Instituto de Física da Universidade Federal Fluminense - UFF Campus da Praia Vermelha - São Domingos, Rua Passo da Pátria, 156 CEP.: 24210-240 - Niteroi - RJ, A/C Prof. Dr. Roberto Meigikos - (Nº.Objeto:OY037476756 br)"/>
    <s v="Sim"/>
    <n v="25.86"/>
    <m/>
    <n v="25.86"/>
    <n v="0"/>
    <n v="10"/>
    <x v="8"/>
  </r>
  <r>
    <x v="26"/>
    <d v="2024-10-03T00:00:00"/>
    <n v="18564"/>
    <s v="FEP"/>
    <s v="Empresa Brasileira de Correios e Telégrafos (ECT)"/>
    <s v="Envio de correspondência, por SEDEX, atendendo solicitação do Prof. Alessio Mangiarotti (LAL/DFEP) à FAPESP (A/C Auditoria, na pessoa do Sr. Camilo Cardoso da Silva), Proc. nº 16/13116-5. O endereço para envio é Rua Pio XI, nº 1500, Alto da Lapa, São Paulo, SP, CEP.: 05468-901. - (Nº.Objeto:OY037476760br)"/>
    <s v="Sim"/>
    <n v="8.91"/>
    <m/>
    <n v="8.91"/>
    <n v="0"/>
    <n v="10"/>
    <x v="8"/>
  </r>
  <r>
    <x v="26"/>
    <d v="2024-10-04T00:00:00"/>
    <n v="18566"/>
    <s v="AAA-CPG-I"/>
    <s v="Empresa Brasileira de Correios e Telégrafos (ECT)"/>
    <s v="Solicitação de envio de 02 Sedex, referente exemplar para banca de alunos da CPGI, aos Professores Vinicius Carvalho da Silva (CEP:79070-900/MS) - (OY037477500br) Luiz Gustavo Franco (CEP:31270-901/MG) - (OY037477495 br)"/>
    <s v="Sim"/>
    <n v="52.81"/>
    <m/>
    <n v="52.81"/>
    <n v="0"/>
    <n v="10"/>
    <x v="8"/>
  </r>
  <r>
    <x v="26"/>
    <d v="2024-10-04T00:00:00"/>
    <n v="18579"/>
    <s v="DIR"/>
    <s v="Ricardo Ichiwaki"/>
    <s v="Solicitação de reembolso pela compra de insumo emergencial ao desenvolvimento de um experimento do curso d Física Experimental IV (4302214)."/>
    <s v="Sim"/>
    <n v="158.49"/>
    <m/>
    <n v="158.49"/>
    <n v="0"/>
    <n v="10"/>
    <x v="8"/>
  </r>
  <r>
    <x v="26"/>
    <d v="2024-10-07T00:00:00"/>
    <n v="18584"/>
    <s v="ATF-COMPRAS"/>
    <s v="Eloah Publicidade e Propaganda Ltda - EPP"/>
    <s v="NE.04874860 - Ata Registro de Preço - publicação de Edital - DC 99640..."/>
    <s v="Sim"/>
    <n v="33"/>
    <m/>
    <n v="33"/>
    <n v="0"/>
    <n v="10"/>
    <x v="8"/>
  </r>
  <r>
    <x v="26"/>
    <d v="2024-10-08T00:00:00"/>
    <n v="18582"/>
    <s v="FGE"/>
    <s v="Prof. Mikiya Muramatsu"/>
    <s v="Aquisição de filmes de Raio X para oficinas de Foto na lata para participantes do programa Acolhimento e para aplicação nas escolas parceiras do projeto Arte e Ciência."/>
    <s v="Sim"/>
    <n v="478.54"/>
    <m/>
    <n v="478.54"/>
    <n v="0"/>
    <n v="10"/>
    <x v="8"/>
  </r>
  <r>
    <x v="26"/>
    <d v="2024-10-08T00:00:00"/>
    <n v="18588"/>
    <s v="DIR"/>
    <s v="Reitoria - Estagiário"/>
    <s v="Solicitação: 1486/2024 Setor: Diretoria Instituto de Física Solicitante: 5008157-1 Veronica Espinosa Pintos Lopes Valor da Bolsa: 941,00 Previsão Orçamentária: 11.292,00 + 3.384,00 (auxílio transporte) Duração: 12 meses Jornada: 20 Horas Doc. Mov. Verba: 202404892841 Processo: 24.1.00224.43.5 Aluno: 13692629 - Larissa Andrade da Silva Data de Cadastro: 13/11/2024 13:31"/>
    <s v="Sim"/>
    <n v="14676"/>
    <m/>
    <n v="14676"/>
    <n v="0"/>
    <n v="10"/>
    <x v="8"/>
  </r>
  <r>
    <x v="26"/>
    <d v="2024-10-09T00:00:00"/>
    <n v="18594"/>
    <s v="DIR"/>
    <s v="Didaque Empreendimentos Ltda."/>
    <s v="NE.05377487 - compra de quadros não magnéticos (lousas de vidros) p/ salas do DFMT - DDC 217430 - DC 99322 - Alterado o valor de R$ 3.298,66..."/>
    <s v="Sim"/>
    <n v="2480"/>
    <m/>
    <n v="2480"/>
    <n v="0"/>
    <n v="10"/>
    <x v="8"/>
  </r>
  <r>
    <x v="26"/>
    <d v="2024-10-09T00:00:00"/>
    <n v="18595"/>
    <s v="DIR"/>
    <s v="Seattle Tecnologia e Com. de Prod. Eletr. - EIRELI"/>
    <s v="NE.05377479 - aquisição de forno de microondas - FGE - DDC 298872 - DC 99322 - Alterado o valor de R$ 748,66..."/>
    <s v="Sim"/>
    <n v="585"/>
    <m/>
    <n v="585"/>
    <n v="0"/>
    <n v="10"/>
    <x v="8"/>
  </r>
  <r>
    <x v="26"/>
    <d v="2024-10-09T00:00:00"/>
    <n v="18596"/>
    <s v="DIR"/>
    <s v="Débitos Tesouraria"/>
    <s v="Ajustes de lançamentos referente as despesas realizadas no Grupo do Tesouro do processo de adiantamento nº : 24.1.165.43.9, mas lançados nos RI dos professores - GOs 18489, 18540, 18535 e 18554 Contrapartida Diretoria - RI ADM GC 4506"/>
    <s v="Sim"/>
    <n v="2561.3000000000002"/>
    <m/>
    <n v="2561.3000000000002"/>
    <n v="0"/>
    <n v="10"/>
    <x v="8"/>
  </r>
  <r>
    <x v="26"/>
    <d v="2024-10-09T00:00:00"/>
    <n v="18597"/>
    <s v="DIR"/>
    <s v="Transposicao Interna"/>
    <s v="Código: 202400002973 - #31768 - Período: 04/10/2024 15:00 a 04/10/2024 17:30 (0 diária(s)), Passageiros: 1, Tipo: HÍBRIDOS E ELÉTRICOS, Atividade Didática: Não, Finalidade: Levar docente canadense ao aeroporto de GRU, esteve a convite da Profª. Rosangela Itri para ministrar Palestra do 48th Annual SBBf - GO 18598 / GC 4507..."/>
    <s v="Sim"/>
    <n v="77.25"/>
    <m/>
    <n v="77.25"/>
    <n v="0"/>
    <n v="10"/>
    <x v="8"/>
  </r>
  <r>
    <x v="26"/>
    <d v="2024-10-11T00:00:00"/>
    <n v="18585"/>
    <s v="FNC"/>
    <s v="EBCT - Empresa Brasileira de Correios e Telegrafos"/>
    <s v="Envio de SEDEX para: Murilo Rangel Rua Afonso Arinos, 11 - Apto 402 - Méier CEP 20720-190 - Rio de Janeiro - RJ - (Nº. Objeto:OY037478880br)"/>
    <s v="Sim"/>
    <n v="28.03"/>
    <m/>
    <n v="28.03"/>
    <n v="0"/>
    <n v="10"/>
    <x v="8"/>
  </r>
  <r>
    <x v="26"/>
    <d v="2024-10-11T00:00:00"/>
    <n v="18603"/>
    <s v="DIR"/>
    <s v="Reitoria - Estagiário"/>
    <s v="Solicitação: 1505/2024 Setor: Serviço de Pós-graduação em Física Solicitante: 2114950-1 Claudia Conde Barioni Valor da Bolsa: 1.412,00 Previsão Orçamentária: 16.944,00 + 3.384,00 (auxílio transporte) Duração: 12 meses Jornada: 30 Horas Doc. Mov. Verba: 202404990355 Processo: 24.1.00243.43.0 Aluno: 9773868 - Larissa Rachel Braga Alves Moretti - Remanejamento N° 2024 50630560"/>
    <s v="Sim"/>
    <n v="20328"/>
    <m/>
    <n v="20328"/>
    <n v="0"/>
    <n v="10"/>
    <x v="8"/>
  </r>
  <r>
    <x v="26"/>
    <d v="2024-10-11T00:00:00"/>
    <n v="18602"/>
    <s v="DIR"/>
    <s v="Eloah Publicidade e Propaganda LTDA EPP"/>
    <s v="NE.0489993 - Ata Registro de Preço - publicação de Edital - DC 102528..."/>
    <s v="Sim"/>
    <n v="33"/>
    <m/>
    <n v="33"/>
    <n v="0"/>
    <n v="10"/>
    <x v="8"/>
  </r>
  <r>
    <x v="26"/>
    <d v="2024-10-14T00:00:00"/>
    <n v="18609"/>
    <s v="DIR"/>
    <s v="POLI"/>
    <s v="1º Parcela Anual referente Licenças MATLAB 2024 - Campus-Wide License (CWL) - Remanejamento N° 2024 50538346"/>
    <s v="Sim"/>
    <n v="58822.85"/>
    <m/>
    <n v="58822.85"/>
    <n v="0"/>
    <n v="10"/>
    <x v="8"/>
  </r>
  <r>
    <x v="26"/>
    <d v="2024-10-14T00:00:00"/>
    <n v="18614"/>
    <s v="DIR"/>
    <s v="Monitores Bolsistas"/>
    <s v="Monitoria do Laboratório de Demonstrações Ernst Wolfgang Hamburger - referente de outubro a dezembro de 2024."/>
    <s v="Sim"/>
    <n v="8400"/>
    <m/>
    <n v="8400"/>
    <n v="0"/>
    <n v="10"/>
    <x v="8"/>
  </r>
  <r>
    <x v="26"/>
    <d v="2024-10-14T00:00:00"/>
    <n v="18615"/>
    <s v="DIR"/>
    <s v="Monitores Bolsistas"/>
    <s v="Monitores que aplicaram prova na Escola Politécnica"/>
    <s v="Sim"/>
    <n v="1260"/>
    <m/>
    <n v="1260"/>
    <n v="0"/>
    <n v="10"/>
    <x v="8"/>
  </r>
  <r>
    <x v="26"/>
    <d v="2024-10-15T00:00:00"/>
    <n v="18617"/>
    <s v="DIR"/>
    <s v="David Bärg Filho"/>
    <s v="Aquisicao de Spliter HDMI , conectores HDMI e conectores rj45 para uso na sala 2001 e de demais salas."/>
    <s v="Sim"/>
    <n v="500"/>
    <m/>
    <n v="500"/>
    <n v="0"/>
    <n v="10"/>
    <x v="8"/>
  </r>
  <r>
    <x v="26"/>
    <d v="2024-10-16T00:00:00"/>
    <n v="18622"/>
    <s v="DIR"/>
    <s v="Café Fidelissima"/>
    <s v="Compra de 10 pacotes de café em grãos no valor de R$ 713,00 para máquina de café na Diretoria"/>
    <s v="Sim"/>
    <n v="713"/>
    <m/>
    <n v="713"/>
    <n v="0"/>
    <n v="10"/>
    <x v="8"/>
  </r>
  <r>
    <x v="26"/>
    <d v="2024-10-16T00:00:00"/>
    <n v="18624"/>
    <s v="DIR"/>
    <s v="Gustavo Figueiredo Severiano Alves"/>
    <s v="Reembolso, ref,. pagto taxa de inscrição da equipe que participará do 7th Brazilian Physicist Tournament (BPT) no período de 9,10,11 e 12 de dezembro/2024 no Depto. de Física da Universidade Federal de Minas Gerais - Belo Horinzonte., participantes do evento:- -Gustavo Figueiredo Severiano Alves - NUSP 8945590 - Guilherme Aciron Loureiro Lancaster de Torres - NUSP 13689292 - Maria Fernando Dressano Bárbaro - NUSP 15476322 - Ted Martins Paulo da Silva - NUSP 15489511 - Lívia Tiemi Bidoia de Freitas - NUSP 15470393 - Felipe Gasaniga Monteiro - NUSP 15451398 - Artur Libanio de Araujo Yordaky - NUSP 13685520"/>
    <s v="Sim"/>
    <n v="200"/>
    <m/>
    <n v="200"/>
    <n v="0"/>
    <n v="10"/>
    <x v="8"/>
  </r>
  <r>
    <x v="26"/>
    <d v="2024-10-17T00:00:00"/>
    <n v="18626"/>
    <s v="ATA-COPA"/>
    <s v="Samuel de Oliveira Mota"/>
    <s v="Solicito o reembolso de R$230,00 referente a compra de 02 GLP de 13kg junto a distribuidora RELUZ para uso nas copas do IFUSP."/>
    <s v="Sim"/>
    <n v="230"/>
    <m/>
    <n v="230"/>
    <n v="0"/>
    <n v="10"/>
    <x v="8"/>
  </r>
  <r>
    <x v="26"/>
    <d v="2024-10-17T00:00:00"/>
    <n v="18627"/>
    <s v="DIR"/>
    <s v="PUSP-CB"/>
    <s v="Referente ao serviço de retirada da árvore que caiu próximo ao bolsão de estacionamento do Edifício Principal, devido às fortes chuvas do dia 11/10/2024. REMANEJAMENTO 50543404 / 2024"/>
    <s v="Sim"/>
    <n v="1492"/>
    <m/>
    <n v="1492"/>
    <n v="0"/>
    <n v="10"/>
    <x v="8"/>
  </r>
  <r>
    <x v="26"/>
    <d v="2024-10-17T00:00:00"/>
    <n v="18628"/>
    <s v="DIR"/>
    <s v="Monitores Bolsistas"/>
    <s v="Conforme ofícios da comissão de graduação OF.CG/MONITORIA/004/IF/24 e OF.CG/MONITORIA/006/IF/24 foi reforçado o empenho para o 2º semestre de 2024."/>
    <s v="Sim"/>
    <n v="151867.84"/>
    <m/>
    <n v="151867.84"/>
    <n v="0"/>
    <n v="10"/>
    <x v="8"/>
  </r>
  <r>
    <x v="26"/>
    <d v="2024-10-18T00:00:00"/>
    <n v="18631"/>
    <s v="ATA"/>
    <s v="Rodrigo da Graca Aranha Boiteux"/>
    <s v="NE.05408841 - Aquisição de serviço de instalação (montagem e desmontagem) de arquivo deslizante DC 102978 - Alterado o valor de R$ 3.371,50..."/>
    <s v="Sim"/>
    <n v="3270"/>
    <m/>
    <n v="3270"/>
    <n v="0"/>
    <n v="10"/>
    <x v="8"/>
  </r>
  <r>
    <x v="26"/>
    <d v="2024-10-22T00:00:00"/>
    <n v="18638"/>
    <s v="DIR"/>
    <s v="MAREIA LUISA PESTILLA TIPPI (Reembolso)"/>
    <s v="Impressão e aplicação de adesivos de sinalização para a Seção de Alunos."/>
    <s v="Sim"/>
    <n v="790"/>
    <m/>
    <n v="790"/>
    <n v="0"/>
    <n v="10"/>
    <x v="8"/>
  </r>
  <r>
    <x v="26"/>
    <d v="2024-10-22T00:00:00"/>
    <n v="18640"/>
    <s v="DIR"/>
    <s v="Eloah Publicidade e Propaganda LTDA EPP"/>
    <s v="Publicação de Edital DC 107066"/>
    <s v="Sim"/>
    <n v="66"/>
    <m/>
    <n v="66"/>
    <n v="0"/>
    <n v="10"/>
    <x v="8"/>
  </r>
  <r>
    <x v="26"/>
    <d v="2024-10-23T00:00:00"/>
    <n v="18646"/>
    <s v="DIR"/>
    <s v="Diárias"/>
    <s v="Pgto Diária N° 202400087 - Eduardo Carlos Rodrigues dos Santos - 2804491 - Destino: Rio Claro/SP-Brasil Convênio: 0 Saída Prevista: 21/10/2024 - 07:00 Término Prevista: 21/10/2024 - 17:00 Diárias Nacionais: Completas: 0 - Simples: 1. Finalidade da Diária: Realizar um evento do Ciência no Parque na Semana de Física da Licenciatura. cod. 31408"/>
    <s v="Sim"/>
    <n v="176.8"/>
    <m/>
    <n v="176.8"/>
    <n v="0"/>
    <n v="10"/>
    <x v="8"/>
  </r>
  <r>
    <x v="26"/>
    <d v="2024-10-24T00:00:00"/>
    <n v="18650"/>
    <s v="ATA"/>
    <s v="Transposicao Interna"/>
    <s v="NE.05289723 - Reforço da NE.01323447 - Taxa de Resíduos Sólidos de Saúde - Exercício 2.024 - GO 18651 / GC 4517..."/>
    <s v="Sim"/>
    <n v="117.4"/>
    <m/>
    <n v="117.4"/>
    <n v="0"/>
    <n v="10"/>
    <x v="8"/>
  </r>
  <r>
    <x v="26"/>
    <d v="2024-10-29T00:00:00"/>
    <n v="18653"/>
    <s v="DIR"/>
    <s v="Jose Roberto dos Santos"/>
    <s v="Serviço de chaveiro realizado no Complexo Alessandro Volta (Show de Física)"/>
    <s v="Sim"/>
    <n v="110"/>
    <m/>
    <n v="110"/>
    <n v="0"/>
    <n v="10"/>
    <x v="8"/>
  </r>
  <r>
    <x v="26"/>
    <d v="2024-10-30T00:00:00"/>
    <n v="18639"/>
    <s v="AAA-CPG-I"/>
    <s v="JOSÉ ROBERTO DOS SANTOS"/>
    <s v="Solicitação de carimbos para utilização imediata pela nova coordenação da CPGI-IF, onde o novo mandato já se iniciou em setembro e os carimbos são para utilização em documentos do setor."/>
    <s v="Sim"/>
    <n v="615"/>
    <m/>
    <n v="615"/>
    <n v="0"/>
    <n v="10"/>
    <x v="8"/>
  </r>
  <r>
    <x v="26"/>
    <d v="2024-10-30T00:00:00"/>
    <n v="18659"/>
    <s v="DIR"/>
    <s v="Reserva"/>
    <s v="Reserva 5354177 - aquisição de giz escolar branco - DDC 323290..."/>
    <s v="Sim"/>
    <n v="2496"/>
    <m/>
    <n v="2496"/>
    <n v="0"/>
    <n v="10"/>
    <x v="8"/>
  </r>
  <r>
    <x v="26"/>
    <d v="2024-10-30T00:00:00"/>
    <n v="18660"/>
    <s v="ATA-VEICULO"/>
    <s v="Rafael Medeiros Silva"/>
    <s v="Pagamento de diárias p/ transporte dos funcionários, Carlos MacDowell de Figueiredo e Marcos Santos de Souza para visita técnica, na empresa Scomptec, na cidade de Boituva-SP - dia 18/10/2024..."/>
    <s v="Sim"/>
    <n v="176.8"/>
    <m/>
    <n v="176.8"/>
    <n v="0"/>
    <n v="10"/>
    <x v="8"/>
  </r>
  <r>
    <x v="26"/>
    <d v="2024-10-31T00:00:00"/>
    <n v="18664"/>
    <s v="DIR"/>
    <s v="Ricardo Ichiwaki"/>
    <s v="Solicitação de reembolso pela compra emergencial de insumos para as aulas experimentais dos Laboratórios Didáticos e de Demonstrações."/>
    <s v="Sim"/>
    <n v="2325.19"/>
    <m/>
    <n v="2325.19"/>
    <n v="0"/>
    <n v="10"/>
    <x v="8"/>
  </r>
  <r>
    <x v="26"/>
    <d v="2024-10-31T00:00:00"/>
    <n v="18665"/>
    <s v="DIR"/>
    <s v="Ricardo Ichiwaki"/>
    <s v="Solicitação de reembolso pelo pagamento ao CNEN, no valor de R$690,00, referente à taxa de Renovação de registro de profissionais de nível superior habilitados para o preparo, uso e manuseio de fontes radioativas (Registro de pessoas físicas). Código TLC (Taxa de Licenciamento e Controle): 7.2.2"/>
    <s v="Sim"/>
    <n v="690"/>
    <m/>
    <n v="690"/>
    <n v="0"/>
    <n v="10"/>
    <x v="8"/>
  </r>
  <r>
    <x v="26"/>
    <d v="2024-11-01T00:00:00"/>
    <n v="18661"/>
    <s v="FGE"/>
    <s v="Empresa Brasileira de Correios e Telégrafos (ECT)"/>
    <s v="Envio de um Sedex a pedido do Evandro Duarte sedex para Gabriel Vignoli CEP 71050131 - Brasília Endereço QE 15 Conjunto M, Casa 26, Guará II - (Nº.Objeto:OY037484205 br)"/>
    <s v="Sim"/>
    <n v="25.86"/>
    <m/>
    <n v="25.86"/>
    <n v="0"/>
    <n v="11"/>
    <x v="9"/>
  </r>
  <r>
    <x v="26"/>
    <d v="2024-11-01T00:00:00"/>
    <n v="18671"/>
    <s v="DIR"/>
    <s v="Monitoria Bolsistas"/>
    <s v="Folha de pagamento de monitores que aplicaram a P2 na Escola Politécnica"/>
    <s v="Sim"/>
    <n v="1440"/>
    <m/>
    <n v="1440"/>
    <n v="0"/>
    <n v="11"/>
    <x v="9"/>
  </r>
  <r>
    <x v="26"/>
    <d v="2024-11-07T00:00:00"/>
    <n v="18672"/>
    <s v="ATA"/>
    <s v="Empresa Brasileira de Correios e Telégrafos (ECT)"/>
    <s v="Envio de uma carta registrada, com AR, para a empresa ATA Service Comercio e Serviços Ltda, sito a Rua Toledo Barbosa, 491 - Belenzinho - São Paulo - SP, CEP: 03061-000 - (Nº.Objeto: BR978087066br)"/>
    <s v="Sim"/>
    <n v="14.9"/>
    <m/>
    <n v="14.9"/>
    <n v="0"/>
    <n v="11"/>
    <x v="9"/>
  </r>
  <r>
    <x v="26"/>
    <d v="2024-11-08T00:00:00"/>
    <n v="18684"/>
    <s v="DIR"/>
    <s v="Bolsista"/>
    <s v="Bolsista para atuação no projeto arte e ciência do IFUSP - Processo: 24.1.218.43.5"/>
    <s v="Sim"/>
    <n v="1400"/>
    <m/>
    <n v="1400"/>
    <n v="0"/>
    <n v="11"/>
    <x v="9"/>
  </r>
  <r>
    <x v="26"/>
    <d v="2024-11-11T00:00:00"/>
    <n v="18690"/>
    <s v="DIR"/>
    <s v="Iran Mamedes de Amorim"/>
    <s v="Reembolso referente a compra emergencial de coletes para os funcionários e monitores do Laboratório de Demonstrações."/>
    <s v="Sim"/>
    <n v="328.5"/>
    <m/>
    <n v="328.5"/>
    <n v="0"/>
    <n v="11"/>
    <x v="9"/>
  </r>
  <r>
    <x v="26"/>
    <d v="2024-11-12T00:00:00"/>
    <n v="18697"/>
    <s v="DIR"/>
    <s v="NUTRICAP COMERCIO DE PRODUTOS ALIMENTÍCIOS LTDA"/>
    <s v="Aquisição de serviço de lanche, oferecido no evento 32º SIICUSP, no período de 11 a 13/11/2024. Com 113 alunos e 36 docentes."/>
    <s v="Sim"/>
    <n v="1080"/>
    <m/>
    <n v="1080"/>
    <n v="0"/>
    <n v="11"/>
    <x v="9"/>
  </r>
  <r>
    <x v="26"/>
    <d v="2024-11-12T00:00:00"/>
    <n v="18692"/>
    <s v="DIR"/>
    <s v="PUSP-CB"/>
    <s v="Referente OF.PUSP-C/DVGS/SVRN/58/05.08.2024 - prestação dos serviços de Tratamento e Destinação das Lâmpadas Fluorescentes e de LED, referente ao Registro de Preço 18/2023 - Remanejamento N° 2024 50587649."/>
    <s v="Sim"/>
    <n v="615"/>
    <m/>
    <n v="615"/>
    <n v="0"/>
    <n v="11"/>
    <x v="9"/>
  </r>
  <r>
    <x v="26"/>
    <d v="2024-11-13T00:00:00"/>
    <n v="18696"/>
    <s v="ATA-VEICULO"/>
    <s v="CAR VAL MECÂNICA COM E SERVIÇOS Ltda-ME"/>
    <s v="Manutenção, em caráter emergencial, do motor do veículo oficial Astra placa:EEF 3919 patrimônio 043.014086."/>
    <s v="Sim"/>
    <n v="3308.7"/>
    <m/>
    <n v="3308.7"/>
    <n v="0"/>
    <n v="11"/>
    <x v="9"/>
  </r>
  <r>
    <x v="26"/>
    <d v="2024-11-13T00:00:00"/>
    <n v="18700"/>
    <s v="ATF-ALMOX"/>
    <s v="R Sobrieira Negócios e Soluções Integradas Ltda"/>
    <s v="Aquisição de pilhas a serem utilizadas em diversos equipamentos do Instituto. DC 113660 NE 5651929"/>
    <s v="Sim"/>
    <n v="5081.54"/>
    <m/>
    <n v="5081.54"/>
    <n v="0"/>
    <n v="11"/>
    <x v="9"/>
  </r>
  <r>
    <x v="26"/>
    <d v="2024-11-14T00:00:00"/>
    <n v="18702"/>
    <s v="DIR"/>
    <s v="Adilson Batista Machado"/>
    <s v="Aquisição para uso imediato de dois apoios de pés ergonômico ajustável (Funcionárias: Veronica e Helena-Assistência Técnica Operacional), dois apoios de mause pad e dois apoios de punho (Funcionários: Adilson Machado e Eduardo Urechino)"/>
    <s v="Sim"/>
    <n v="381"/>
    <m/>
    <n v="381"/>
    <n v="0"/>
    <n v="11"/>
    <x v="9"/>
  </r>
  <r>
    <x v="26"/>
    <d v="2024-11-18T00:00:00"/>
    <n v="18707"/>
    <s v="DIR"/>
    <s v="Eloah Publicidade e Propaganda Ltda - EPP"/>
    <s v="Ata Registro de Preço - publicaçõa de edital DC 102528 - NE 05688075/2024"/>
    <s v="Sim"/>
    <n v="33"/>
    <m/>
    <n v="33"/>
    <n v="0"/>
    <n v="11"/>
    <x v="9"/>
  </r>
  <r>
    <x v="26"/>
    <d v="2024-11-21T00:00:00"/>
    <n v="18704"/>
    <s v="FMT"/>
    <s v="Empresa Brasileira de Correios e Telégrafos (ECT)"/>
    <s v="Envio de uma correspondência na modalidade &quot;Registrada e com AR&quot;. Destino: FAPESP - Rua Pio XI, 1500, Alto da Lapa, São Paulo, SP, CEP 05468-901. Aos cuidados do Sr. Camilo Cardoso da Silva (Gerente de Auditoria) - (Nº.Objeto:BR978087503br)"/>
    <s v="Sim"/>
    <n v="17.649999999999999"/>
    <m/>
    <n v="17.649999999999999"/>
    <n v="0"/>
    <n v="11"/>
    <x v="9"/>
  </r>
  <r>
    <x v="26"/>
    <d v="2024-11-21T00:00:00"/>
    <n v="18715"/>
    <s v="DIR"/>
    <s v="Débitos Tesouraria"/>
    <s v="Ajustes de lançamentos referente as despesas realizadas no Grupo do Tesouro do processo de adiantamento nº : 24.1.183.43.7, mas lançados nos RI dos professores - GOs 18577, 18574, 18636, 18621, 18608, 18625, 18635 e 18662 - Contrapartida Diretoria - RI ADM GC 4537"/>
    <s v="Sim"/>
    <n v="4689.1000000000004"/>
    <m/>
    <n v="4689.1000000000004"/>
    <n v="0"/>
    <n v="11"/>
    <x v="9"/>
  </r>
  <r>
    <x v="26"/>
    <d v="2024-11-21T00:00:00"/>
    <n v="18717"/>
    <s v="DIR"/>
    <s v="Débitos Tesouraria"/>
    <s v="Ajustes de lançamentos referente as despesas realizadas no Grupo do Tesouro do processo de adiantamento nº : 24.1.219.43.1, mas lançados nos RI do professor - GO 18649 - Contrapartida Diretoria - RI ADM GC 4538"/>
    <s v="Sim"/>
    <n v="3300"/>
    <m/>
    <n v="3300"/>
    <n v="0"/>
    <n v="11"/>
    <x v="9"/>
  </r>
  <r>
    <x v="26"/>
    <d v="2024-11-22T00:00:00"/>
    <n v="18726"/>
    <s v="DIR"/>
    <s v="Monitores Bolsistas"/>
    <s v="Aplicação das provas P3, Sub e Rec na Escola Politécnica"/>
    <s v="Sim"/>
    <n v="1920"/>
    <m/>
    <n v="1920"/>
    <n v="0"/>
    <n v="11"/>
    <x v="9"/>
  </r>
  <r>
    <x v="26"/>
    <d v="2024-11-25T00:00:00"/>
    <n v="18727"/>
    <s v="DIR"/>
    <s v="Sueli Maria de Lima"/>
    <s v="Reembolso no valor de R$ 59,86 ( cinquenta e nove reais e oitenta e seis centavos) para funcionária Sueli Lima, referente a compra de 04 adoçantes zero cal de 100 ml para reuniões da Diretoria"/>
    <s v="Sim"/>
    <n v="59.86"/>
    <m/>
    <n v="59.86"/>
    <n v="0"/>
    <n v="11"/>
    <x v="9"/>
  </r>
  <r>
    <x v="26"/>
    <d v="2024-11-27T00:00:00"/>
    <n v="18740"/>
    <s v="DIR"/>
    <s v="IME"/>
    <s v="Referente ao cálculo de rateio do pool de gráficas relativo ao mês de outubro de 2024. Remanejamento N° 2024 50615545"/>
    <s v="Sim"/>
    <n v="2429.4699999999998"/>
    <m/>
    <n v="2429.4699999999998"/>
    <n v="0"/>
    <n v="11"/>
    <x v="9"/>
  </r>
  <r>
    <x v="26"/>
    <d v="2024-11-28T00:00:00"/>
    <n v="18741"/>
    <s v="DIR"/>
    <s v="FCF"/>
    <s v="REMANEJAMENTO 50614107 / 2024 referente à requisição de material 202400312867 ."/>
    <s v="Sim"/>
    <n v="1324.88"/>
    <m/>
    <n v="1324.88"/>
    <n v="0"/>
    <n v="11"/>
    <x v="9"/>
  </r>
  <r>
    <x v="26"/>
    <d v="2024-11-28T00:00:00"/>
    <n v="18743"/>
    <s v="DIR"/>
    <s v="Eloah Publicidade e Propaganda LTDA EPP"/>
    <s v="Serviço Publicação de Edital Registro de Preço 43475/2024 DC 122855 NE 5987153"/>
    <s v="Sim"/>
    <n v="33"/>
    <m/>
    <n v="33"/>
    <n v="0"/>
    <n v="11"/>
    <x v="9"/>
  </r>
  <r>
    <x v="26"/>
    <d v="2024-11-29T00:00:00"/>
    <n v="18747"/>
    <s v="DIR"/>
    <s v="Ricardo Ichiwaki"/>
    <s v="Solicitação de reembolso pela compra emergencial de insumos para os experimentos dos Laboratórios Didáticos e de Demonstrações"/>
    <s v="Sim"/>
    <n v="1998.68"/>
    <m/>
    <n v="1998.68"/>
    <n v="0"/>
    <n v="11"/>
    <x v="9"/>
  </r>
  <r>
    <x v="26"/>
    <d v="2024-11-29T00:00:00"/>
    <n v="18748"/>
    <s v="DIR"/>
    <s v="Reitoria - Estagiário"/>
    <s v="Solicitação: 1717/2024 - Reserva Anulada - Fim do Exercício 2024 Setor: Serviço de Graduação Solicitante: 2333180-1 Katia Cilene Beltran Souza Nobre Valor da Bolsa: 1.412,00 Previsão Orçamentária: 16.944,00 + 3.384,00 (auxílio transporte) Duração: 12 meses Jornada: 30 Horas Doc. Mov. Verba: Processo: Aluno: Data de Cadastro: 29/11/2024 15:25"/>
    <s v="Sim"/>
    <n v="0"/>
    <m/>
    <n v="0"/>
    <n v="0"/>
    <n v="11"/>
    <x v="9"/>
  </r>
  <r>
    <x v="26"/>
    <d v="2024-12-02T00:00:00"/>
    <n v="18736"/>
    <s v="FGE"/>
    <s v="Correio"/>
    <s v="Sedex para Rua Barão de Guaraúna 301 apto 3 - Curitiba - PR CEP 80030-310 - (Nº.Objeto:OY035806110br)"/>
    <s v="Sim"/>
    <n v="25.86"/>
    <m/>
    <n v="25.86"/>
    <n v="0"/>
    <n v="12"/>
    <x v="10"/>
  </r>
  <r>
    <x v="26"/>
    <d v="2024-12-02T00:00:00"/>
    <n v="18754"/>
    <s v="DIR"/>
    <s v="CEPEUSP"/>
    <s v="Aluguel de campo CEPUSP para atividades da AAAGW - Remanejamento N° 2024 50629449."/>
    <s v="Sim"/>
    <n v="16196"/>
    <m/>
    <n v="16196"/>
    <n v="0"/>
    <n v="12"/>
    <x v="10"/>
  </r>
  <r>
    <x v="26"/>
    <d v="2024-12-02T00:00:00"/>
    <n v="18755"/>
    <s v="ATA"/>
    <s v="Simpress Comercio Locacao e Servicos Ltda."/>
    <s v="NE.06029580 - Reforço parcial da NE.00169657 - Contrato 61/2022 - RUSP - Prestação de serviço de impressão e reprografia corporativa - Exercício 2.024 - DC 153641/2022."/>
    <s v="Sim"/>
    <n v="25000"/>
    <m/>
    <n v="25000"/>
    <n v="0"/>
    <n v="12"/>
    <x v="10"/>
  </r>
  <r>
    <x v="26"/>
    <d v="2024-12-02T00:00:00"/>
    <n v="18757"/>
    <s v="DIR"/>
    <s v="IME"/>
    <s v="Referente ao cálculo de rateio do pool de gráficas relativo ao mês de novembro de 2024. Remanejamento N° 2024 50631800"/>
    <s v="Sim"/>
    <n v="1727.47"/>
    <m/>
    <n v="1727.47"/>
    <n v="0"/>
    <n v="12"/>
    <x v="10"/>
  </r>
  <r>
    <x v="26"/>
    <d v="2024-12-03T00:00:00"/>
    <n v="18759"/>
    <s v="DIR"/>
    <s v="Ana Laura Batista (reembolso)"/>
    <s v="Aquisição de materiais descartáveis e produtos alimentícios para apoio à atividade &quot;Sarau FísicAcolhe&quot; do Acolhimento IFUSP, coordenada pelas psicólogas vinculadas ao Programa."/>
    <s v="Sim"/>
    <n v="207.03"/>
    <m/>
    <n v="207.03"/>
    <n v="0"/>
    <n v="12"/>
    <x v="10"/>
  </r>
  <r>
    <x v="26"/>
    <d v="2024-12-03T00:00:00"/>
    <n v="18758"/>
    <s v="DIR"/>
    <s v="IME"/>
    <s v="Referente ao cálculo de rateio do pool de gráficas relativo aos meses de julho e setembro de 2024. Remanejamento N° 2024 50634361."/>
    <s v="Sim"/>
    <n v="4593.84"/>
    <m/>
    <n v="4593.84"/>
    <n v="0"/>
    <n v="12"/>
    <x v="10"/>
  </r>
  <r>
    <x v="26"/>
    <d v="2024-12-04T00:00:00"/>
    <n v="18763"/>
    <s v="DIR"/>
    <s v="Débitos Tesouraria"/>
    <s v="Ajustes de lançamentos referente as despesas realizadas no Grupo do Tesouro do processo de adiantamento nº : 24.1.225.43.1, mas lançados nos RI dos professores - GOs 18685, 18714 e 18722 - Contrapartida Diretoria - RI ADM GC 4550"/>
    <s v="Sim"/>
    <n v="1236.8399999999999"/>
    <m/>
    <n v="1236.8399999999999"/>
    <n v="0"/>
    <n v="12"/>
    <x v="10"/>
  </r>
  <r>
    <x v="26"/>
    <d v="2024-12-06T00:00:00"/>
    <n v="18766"/>
    <s v="DIR"/>
    <s v="Show de Física"/>
    <s v="Cobrir saldo negativo - GC 4551"/>
    <s v="Sim"/>
    <n v="2777.98"/>
    <m/>
    <n v="2777.98"/>
    <n v="0"/>
    <n v="12"/>
    <x v="10"/>
  </r>
  <r>
    <x v="26"/>
    <d v="2024-12-06T00:00:00"/>
    <n v="18769"/>
    <s v="DIR"/>
    <s v="Débitos"/>
    <s v="Débitos Fechamento do Exercício de 2024"/>
    <s v="Sim"/>
    <n v="21900"/>
    <m/>
    <n v="21900"/>
    <n v="0"/>
    <n v="12"/>
    <x v="10"/>
  </r>
  <r>
    <x v="26"/>
    <d v="2024-12-11T00:00:00"/>
    <n v="18784"/>
    <s v="AAA"/>
    <s v="Professor Visitante"/>
    <s v="Pagamento a Auxílio prof. visitante ref. a participações na Comissão Julgadora no concurso para Prof Doutor junto ao DFMA Prof. André Gustavo e Prof. Henrique Boschi NE: 2726928 e 2739922"/>
    <s v="Sim"/>
    <n v="4186.6000000000004"/>
    <m/>
    <n v="4186.6000000000004"/>
    <n v="0"/>
    <n v="12"/>
    <x v="10"/>
  </r>
  <r>
    <x v="26"/>
    <d v="2024-12-11T00:00:00"/>
    <n v="18785"/>
    <s v="AAA"/>
    <s v="Professor Visitante"/>
    <s v="Pagamento a Auxílio prof. visitante ref. a participações na Comissão Julgadora no concurso para Prof Doutor junto ao DFAP Profa. Adriana Fontes e Carlos Henrique Inácio NE: 2739965 e 2740017"/>
    <s v="Sim"/>
    <n v="6110.2"/>
    <m/>
    <n v="6110.2"/>
    <n v="0"/>
    <n v="12"/>
    <x v="10"/>
  </r>
  <r>
    <x v="26"/>
    <d v="2024-12-13T00:00:00"/>
    <n v="18749"/>
    <s v="FMT"/>
    <s v="Empresa Brasileira de Correios e Telégrafos"/>
    <s v="Devolução de uma placa refratária - peça de um forno SEDEX ELO SCIENTIFIC INDÚSTRIA E COMÉRCIO LTDA Rua Guilherme de Carvalho Whitaker, nº 276, Jardim Bongiovani, CEP: 19.050-370, Presidente Prudente, São Paulo, Brasil - (Nº.Objeto:OY035812588br)"/>
    <s v="Sim"/>
    <n v="21.71"/>
    <m/>
    <n v="21.71"/>
    <n v="0"/>
    <n v="12"/>
    <x v="10"/>
  </r>
  <r>
    <x v="27"/>
    <d v="2024-01-11T00:00:00"/>
    <n v="17749"/>
    <s v="DIR-CCIF"/>
    <s v="Wescley Teixeira Carvalho"/>
    <s v="Pregão - serviços de manutenção e criação de Drupal 7 - RC 45832 - DC 21658/2023 - NE 106744/2024"/>
    <s v="Sim"/>
    <n v="1507.83"/>
    <m/>
    <n v="1507.83"/>
    <n v="0"/>
    <n v="1"/>
    <x v="11"/>
  </r>
  <r>
    <x v="27"/>
    <d v="2024-01-15T00:00:00"/>
    <n v="17757"/>
    <s v="DIR-CCIF"/>
    <s v="Compacta Comércio e Serviços Ltda."/>
    <s v="Aquisição de notebooks - Ata Registro de Preços -103182/2023 - Pregão Eletrônico 30/2023 RC 558163 DC 273509 NE 130661/2024"/>
    <s v="Sim"/>
    <n v="43260"/>
    <m/>
    <n v="43260"/>
    <n v="0"/>
    <n v="1"/>
    <x v="11"/>
  </r>
  <r>
    <x v="27"/>
    <d v="2024-01-30T00:00:00"/>
    <n v="17814"/>
    <s v="DIR-CCIF"/>
    <s v="R &amp; A Comércio de equipamentoa Telefônicos Ltda"/>
    <s v="Aquisição de aparelhoe de telefones sem fio RC 10330 DC 6227 Registro de Preços 13/2023 - IFUSP"/>
    <s v="Sim"/>
    <n v="28700.799999999999"/>
    <m/>
    <n v="28700.799999999999"/>
    <n v="0"/>
    <n v="1"/>
    <x v="11"/>
  </r>
  <r>
    <x v="27"/>
    <d v="2024-01-31T00:00:00"/>
    <n v="17825"/>
    <s v="DIR-CCIF"/>
    <s v="Compacta Comercio e Servicos Ltda."/>
    <s v="NE.00443007 - Ata Registro de Preço - aquisições de 39 monitores de vídeos p/ o Laboratório Didáticos - DC 9781 - DC 4747."/>
    <s v="Sim"/>
    <n v="63960"/>
    <m/>
    <n v="63960"/>
    <n v="0"/>
    <n v="1"/>
    <x v="11"/>
  </r>
  <r>
    <x v="27"/>
    <d v="2024-02-01T00:00:00"/>
    <n v="17832"/>
    <s v="DIR"/>
    <s v="Seal Telecom Com. e Serv. de Telecomunicações Ltda"/>
    <s v="Aquisição de 02 caixas de som para o Auditório Abrahão de Moraes - DDC 9870/2024 - DC 4739/2024 - Proc. 23.1.598.43.1"/>
    <s v="Sim"/>
    <n v="28058"/>
    <m/>
    <n v="28058"/>
    <n v="0"/>
    <n v="2"/>
    <x v="0"/>
  </r>
  <r>
    <x v="27"/>
    <d v="2024-02-15T00:00:00"/>
    <n v="17883"/>
    <s v="DIR-CCIF"/>
    <s v="Art Integra Ltda EPP"/>
    <s v="CANCELADO Aquisição de projetor de multimídia Aditamento: DC 10380 NE 610485"/>
    <s v="Sim"/>
    <n v="0"/>
    <m/>
    <n v="0"/>
    <n v="0"/>
    <n v="2"/>
    <x v="0"/>
  </r>
  <r>
    <x v="27"/>
    <d v="2024-02-23T00:00:00"/>
    <n v="17921"/>
    <s v="DIR-CCIF"/>
    <s v="F.S. Comércio e Serviços Ltda"/>
    <s v="Aquisição de Fone de ouvido com microfone Dc 33704 DC 11441 NE 827484"/>
    <s v="Sim"/>
    <n v="2640"/>
    <m/>
    <n v="2640"/>
    <n v="0"/>
    <n v="2"/>
    <x v="0"/>
  </r>
  <r>
    <x v="27"/>
    <d v="2024-03-19T00:00:00"/>
    <n v="17994"/>
    <s v="DIR"/>
    <s v="Wescley Teixeira Caravalho"/>
    <s v="1º Termo de Aditivo de Contrato referente ao contrato de serviços de informática NE 106744/2024"/>
    <s v="Sim"/>
    <n v="5163.3599999999997"/>
    <m/>
    <n v="5163.3599999999997"/>
    <n v="0"/>
    <n v="3"/>
    <x v="1"/>
  </r>
  <r>
    <x v="27"/>
    <d v="2024-03-28T00:00:00"/>
    <n v="18026"/>
    <s v="FNC"/>
    <s v="Compacta Comércio e Serviços Ltda."/>
    <s v="Compra de computadores para uso no laboratório HEPIC - DDC 64561 - Doc. Compra 22648 - Reserva - 1379280 - NE 1379329/2024 - Proc. 23.1.443.43.8 - Contrapartida GO 18025 e GC 4378"/>
    <s v="Sim"/>
    <n v="18540"/>
    <m/>
    <n v="18540"/>
    <n v="0"/>
    <n v="3"/>
    <x v="1"/>
  </r>
  <r>
    <x v="27"/>
    <d v="2024-04-10T00:00:00"/>
    <n v="18069"/>
    <s v="DIR-CCIF"/>
    <s v="Telcabos Telecomunicações e Informática"/>
    <s v="NE.01564673 - Ata Registro de Preços - Compra de cabeamento de rede de informática - DDC 83701 - D. Compra 27445/2024 - Proc. 23.1.206.43.6"/>
    <s v="Sim"/>
    <n v="3336.7"/>
    <m/>
    <n v="3336.7"/>
    <n v="0"/>
    <n v="4"/>
    <x v="2"/>
  </r>
  <r>
    <x v="27"/>
    <d v="2024-04-11T00:00:00"/>
    <n v="18073"/>
    <s v="DIR-CCIF"/>
    <s v="Ziva Tecnologia e soluções Ltda"/>
    <s v="Aquisição de sensor de desempenho de rede - Registro de Preço 58/2023 DC 23768 - DC 27119 - NE 1597393"/>
    <s v="Sim"/>
    <n v="31500"/>
    <m/>
    <n v="31500"/>
    <n v="0"/>
    <n v="4"/>
    <x v="2"/>
  </r>
  <r>
    <x v="27"/>
    <d v="2024-04-25T00:00:00"/>
    <n v="18109"/>
    <s v="DIR-CCIF"/>
    <s v="STI"/>
    <s v="Referente a aquisição de ponto de acesso interno e ponto de acesso externo conforme o OF.DIF.029/2024 - Remanejamento N° 2024 50206467"/>
    <s v="Sim"/>
    <n v="219938.3"/>
    <m/>
    <n v="219938.3"/>
    <n v="0"/>
    <n v="4"/>
    <x v="2"/>
  </r>
  <r>
    <x v="27"/>
    <d v="2024-04-25T00:00:00"/>
    <n v="18110"/>
    <s v="DIR-CCIF"/>
    <s v="Seal Telecom Com. e Serv. de Telecomunicações Ltda"/>
    <s v="Ata de Registro de Preços - Pregão 55/2023 - NEE 01901912; 1901904; 1901939; 1901890 e 1901920. Compra e instalação de equipamentos de audio - DDC 84350 - D. Compra 28409/2024 - Proc. 23.1.598.43.1"/>
    <s v="Sim"/>
    <n v="151218"/>
    <m/>
    <n v="151218"/>
    <n v="0"/>
    <n v="4"/>
    <x v="2"/>
  </r>
  <r>
    <x v="27"/>
    <d v="2024-04-29T00:00:00"/>
    <n v="18123"/>
    <s v="DIR-CCIF"/>
    <s v="STI"/>
    <s v="Aquisição de ponto de acesso interno e ponto de acesso externo conforme OF.DIF.029/2024 e oficio STI/0062/2024 - Remanejamento 50209148/2024"/>
    <s v="Sim"/>
    <n v="219938.3"/>
    <m/>
    <n v="219938.3"/>
    <n v="0"/>
    <n v="4"/>
    <x v="2"/>
  </r>
  <r>
    <x v="27"/>
    <d v="2024-06-07T00:00:00"/>
    <n v="18230"/>
    <s v="ATA"/>
    <s v="Eunice de Oliveira Rodrigues dos Santos"/>
    <s v="NE.03188598 - Aquisição de Tablet Dc 117681 Dc 37556 Nota de Reserva 2623452/2024 - Alterado o valor de R$ 15.908,62..."/>
    <s v="Sim"/>
    <n v="9205"/>
    <m/>
    <n v="9205"/>
    <n v="0"/>
    <n v="6"/>
    <x v="4"/>
  </r>
  <r>
    <x v="27"/>
    <d v="2024-06-07T00:00:00"/>
    <n v="18231"/>
    <s v="ATA"/>
    <s v="Eunice de Oliveira Rodrigues dos Santos"/>
    <s v="Ne.03188580 - Aquisição de suporte para notebbok Dc 117681 DC 37556 Nota de Reserva 2623550 - Alterado o valor de R$ 3.073,00..."/>
    <s v="Sim"/>
    <n v="1750"/>
    <m/>
    <n v="1750"/>
    <n v="0"/>
    <n v="6"/>
    <x v="4"/>
  </r>
  <r>
    <x v="27"/>
    <d v="2024-06-11T00:00:00"/>
    <n v="18252"/>
    <s v="FNC"/>
    <s v="S.T.I. - USP"/>
    <s v="Rem. 50288021 - Aquisição e Atualização de Licenças de Softwares, no valor de R$ 577,87, referente à Solicitação n.o 94165 - aquisição de software (Office Pro Plus - 2021 LTSC 64 bits) - (fale Conosco 258069)..."/>
    <s v="Sim"/>
    <n v="577.87"/>
    <m/>
    <n v="577.87"/>
    <n v="0"/>
    <n v="6"/>
    <x v="4"/>
  </r>
  <r>
    <x v="27"/>
    <d v="2024-06-21T00:00:00"/>
    <n v="18283"/>
    <s v="AAA-SAL"/>
    <s v="F.S. Comércio e Serviços Ltda"/>
    <s v="Aquisição de 2 Webcam Dc 126001/24 DC 41960 NE 03000041 Ata Registro de Preço 61/2023"/>
    <s v="Sim"/>
    <n v="1240"/>
    <m/>
    <n v="1240"/>
    <n v="0"/>
    <n v="6"/>
    <x v="4"/>
  </r>
  <r>
    <x v="27"/>
    <d v="2024-06-21T00:00:00"/>
    <n v="18284"/>
    <s v="DIR-CCIF"/>
    <s v="F.S. Comercio e Servicos Ltda."/>
    <s v="NE.03000181 - Ata Registro de Preço - compra de 03 webcam - DCC 132117 - DC 54884..."/>
    <s v="Sim"/>
    <n v="1860"/>
    <m/>
    <n v="1860"/>
    <n v="0"/>
    <n v="6"/>
    <x v="4"/>
  </r>
  <r>
    <x v="27"/>
    <d v="2024-08-05T00:00:00"/>
    <n v="18384"/>
    <s v="DIR-CCIF"/>
    <s v="Compacta Comércio e Serviços Ltda"/>
    <s v="Aquisição de 50 notebooks para as salas que serão reformadas no IFUSP (Programa de Apoio ao Aprimoramento do Ensino de Graduiação da USP - DDC 217422 - Doc. Compra 70596 - Reserva - 3648343 - NE 3648777/2024 - Proc. 23.1.443.43.8"/>
    <s v="Sim"/>
    <n v="309000"/>
    <m/>
    <n v="309000"/>
    <n v="0"/>
    <n v="8"/>
    <x v="6"/>
  </r>
  <r>
    <x v="27"/>
    <d v="2024-08-06T00:00:00"/>
    <n v="18393"/>
    <s v="DIR-CCIF"/>
    <s v="Compacta Comercio e Serviços Ltda."/>
    <s v="NE.03692997 - Ata Registro de Preço - aquisições de microcomputadores - DDC 220873 - DC 70634 - (Rem. 50338169)"/>
    <s v="Sim"/>
    <n v="12772"/>
    <m/>
    <n v="12772"/>
    <n v="0"/>
    <n v="8"/>
    <x v="6"/>
  </r>
  <r>
    <x v="27"/>
    <d v="2024-08-06T00:00:00"/>
    <n v="18394"/>
    <s v="DIR-CCIF"/>
    <s v="Compacta Comercio e Serviços Ltda."/>
    <s v="NE.03692997 - Ata Registro de Preço - aquisições de microcomputadores - DDC 220873 - DC 70634 - (Rem. 50331202)"/>
    <s v="Sim"/>
    <n v="73000"/>
    <m/>
    <n v="73000"/>
    <n v="0"/>
    <n v="8"/>
    <x v="6"/>
  </r>
  <r>
    <x v="27"/>
    <d v="2024-09-13T00:00:00"/>
    <n v="18487"/>
    <s v="DIR"/>
    <s v="Compacta Comércio e Serviços Ltda"/>
    <s v="Compra de Notebook NE 4395643/2024 - ANULADO"/>
    <s v="Sim"/>
    <n v="0"/>
    <m/>
    <n v="0"/>
    <n v="0"/>
    <n v="9"/>
    <x v="7"/>
  </r>
  <r>
    <x v="27"/>
    <d v="2024-10-02T00:00:00"/>
    <n v="18568"/>
    <s v="DIR-SBI"/>
    <s v="Reserva"/>
    <s v="Reserva a 4789706/2024 - Pregão para aquisição de baterias para no-break. DDC 274434 DC 92646."/>
    <s v="Sim"/>
    <n v="40364"/>
    <m/>
    <n v="40364"/>
    <n v="0"/>
    <n v="10"/>
    <x v="8"/>
  </r>
  <r>
    <x v="27"/>
    <d v="2024-10-22T00:00:00"/>
    <n v="18644"/>
    <s v="AAA"/>
    <s v="F.S. Comércio e Serviços Ltda"/>
    <s v="Aquisição de insumos de informática DC 103710"/>
    <s v="Sim"/>
    <n v="1980"/>
    <m/>
    <n v="1980"/>
    <n v="0"/>
    <n v="10"/>
    <x v="8"/>
  </r>
  <r>
    <x v="27"/>
    <d v="2024-11-08T00:00:00"/>
    <n v="18683"/>
    <s v="DIR-CCIF"/>
    <s v="F.S. Comércio e Serviços Ltda"/>
    <s v="Aquisição de isumos de informática DC 112370 NE 5575491"/>
    <s v="Sim"/>
    <n v="9789.6"/>
    <m/>
    <n v="9789.6"/>
    <n v="0"/>
    <n v="11"/>
    <x v="9"/>
  </r>
  <r>
    <x v="27"/>
    <d v="2024-11-22T00:00:00"/>
    <n v="18718"/>
    <s v="DIR-CCIF"/>
    <s v="F.S. Comércio e Serviços Ltda"/>
    <s v="Auisição de insumos de informática DC 119510"/>
    <s v="Sim"/>
    <n v="5710"/>
    <m/>
    <n v="5710"/>
    <n v="0"/>
    <n v="11"/>
    <x v="9"/>
  </r>
  <r>
    <x v="27"/>
    <d v="2024-11-25T00:00:00"/>
    <n v="18733"/>
    <s v="DIR-CCIF"/>
    <s v="Reserva"/>
    <s v="ANULADO - FIM DO EXERCÍCIO 2024 - Aquisição de cabos e conectores (peças e acessórios para informática) DR 5939256"/>
    <s v="Sim"/>
    <n v="0"/>
    <m/>
    <n v="0"/>
    <n v="0"/>
    <n v="11"/>
    <x v="9"/>
  </r>
  <r>
    <x v="27"/>
    <d v="2024-12-10T00:00:00"/>
    <n v="18777"/>
    <s v="DIR"/>
    <s v="Ajuste de saldo"/>
    <s v="Fim de Exercício 2024"/>
    <s v="Sim"/>
    <n v="14600"/>
    <m/>
    <n v="14600"/>
    <n v="0"/>
    <n v="12"/>
    <x v="10"/>
  </r>
  <r>
    <x v="28"/>
    <d v="2024-01-16T00:00:00"/>
    <n v="17777"/>
    <s v="DIR"/>
    <s v="Ziva Tecnologia e Soluções Ltda"/>
    <s v="Aquisição de câmera de circuito fechado - DC 273053 - NE 169401/2024"/>
    <s v="Sim"/>
    <n v="25494.54"/>
    <m/>
    <n v="25494.54"/>
    <n v="0"/>
    <n v="1"/>
    <x v="11"/>
  </r>
  <r>
    <x v="28"/>
    <d v="2024-01-31T00:00:00"/>
    <n v="17828"/>
    <s v="DIR-CCIF"/>
    <s v="Ziva Tecnologia e Solucoes Ltda."/>
    <s v="NE.00447312 - Ata Registro de Preço - aquisição de câmera de circuito fechado p/ seção de vigilância - DC 7681 - DC 4704."/>
    <s v="Sim"/>
    <n v="9011.76"/>
    <m/>
    <n v="9011.76"/>
    <n v="0"/>
    <n v="1"/>
    <x v="11"/>
  </r>
  <r>
    <x v="28"/>
    <d v="2024-03-20T00:00:00"/>
    <n v="17996"/>
    <s v="DIR"/>
    <s v="União Forte Contra Incêndio Ltda"/>
    <s v="2º TAC referente a recarga de extintores - Processo: 21.1.319.43.3 - NE 92271 / 2024"/>
    <s v="Sim"/>
    <n v="15322.05"/>
    <m/>
    <n v="15322.05"/>
    <n v="0"/>
    <n v="3"/>
    <x v="1"/>
  </r>
  <r>
    <x v="28"/>
    <d v="2024-04-26T00:00:00"/>
    <n v="18115"/>
    <s v="DIR"/>
    <s v="Ziva Tecnologia e Soluções Ltda."/>
    <s v="NE.01922111 - Ata Registro de Preços - Aquisição de câmeras de circuito fechado para vigilância - DDC 109093 - DC 34050"/>
    <s v="Sim"/>
    <n v="18023.52"/>
    <m/>
    <n v="18023.52"/>
    <n v="0"/>
    <n v="4"/>
    <x v="2"/>
  </r>
  <r>
    <x v="28"/>
    <d v="2024-05-16T00:00:00"/>
    <n v="18177"/>
    <s v="ATA"/>
    <s v="Mendloc Comercio Serviços e Locação de Equipamento"/>
    <s v="Configuração dos aparelhos radiocomunicadores que foram doados ao IF pela Superintendência de Segurança."/>
    <s v="Sim"/>
    <n v="1000"/>
    <m/>
    <n v="1000"/>
    <n v="0"/>
    <n v="5"/>
    <x v="3"/>
  </r>
  <r>
    <x v="28"/>
    <d v="2024-05-24T00:00:00"/>
    <n v="18190"/>
    <s v="ATA"/>
    <s v="Manoela Brito"/>
    <s v="Reembolso da compra de cornetas para sistemas de alarme para uso imediato."/>
    <s v="Sim"/>
    <n v="226.89"/>
    <m/>
    <n v="226.89"/>
    <n v="0"/>
    <n v="5"/>
    <x v="3"/>
  </r>
  <r>
    <x v="28"/>
    <d v="2024-05-24T00:00:00"/>
    <n v="18191"/>
    <s v="ATA"/>
    <s v="Ciencor Scientific LTDA."/>
    <s v="Compra de um par de luva para criogenia (EPI)"/>
    <s v="Sim"/>
    <n v="1800.89"/>
    <m/>
    <n v="1800.89"/>
    <n v="0"/>
    <n v="5"/>
    <x v="3"/>
  </r>
  <r>
    <x v="28"/>
    <d v="2024-05-29T00:00:00"/>
    <n v="18198"/>
    <s v="DIR"/>
    <s v="Maria Luisa Pestilla Tippi"/>
    <s v="Pagamento de placas de sinalização, para uso imediato em áreas externas do IF."/>
    <s v="Sim"/>
    <n v="962"/>
    <m/>
    <n v="962"/>
    <n v="0"/>
    <n v="5"/>
    <x v="3"/>
  </r>
  <r>
    <x v="28"/>
    <d v="2024-07-10T00:00:00"/>
    <n v="18325"/>
    <s v="ATA-SV"/>
    <s v="Reserva"/>
    <s v="ANULADO - Reserva 3204577 - Aquisição de uniformes - DDC 167905 - DC 60744. Cancelada a Reserva em 22/10/2024 A pedido da ATA e Seção de Compras para acerto nos ítens. Documento de Anulação da Reserva 5273223/2024"/>
    <s v="Sim"/>
    <n v="0"/>
    <m/>
    <n v="0"/>
    <n v="0"/>
    <n v="7"/>
    <x v="5"/>
  </r>
  <r>
    <x v="28"/>
    <d v="2024-09-26T00:00:00"/>
    <n v="18539"/>
    <s v="ATA"/>
    <s v="Rodolfo Gomes Almeida"/>
    <s v="Reembolso referente a um serviço de manutenção corretiva e troca de peças da controladora de acesso (catraca) para portadores de necessidades especiais. O pedido precisou ser atendido de forma imediata para que a Unidade mantivesse as condições de acessibilidade para todo o público que a frequenta."/>
    <s v="Sim"/>
    <n v="759.13"/>
    <m/>
    <n v="759.13"/>
    <n v="0"/>
    <n v="9"/>
    <x v="7"/>
  </r>
  <r>
    <x v="28"/>
    <d v="2024-09-30T00:00:00"/>
    <n v="18553"/>
    <s v="ATA"/>
    <s v="Max Cofres e Equipamentos Para Escritório Ltda"/>
    <s v="Aquisição para uso imediato de um claviculário para 750 chaves para ser usado na portaria central do Ed Principal do Instituto de Física. O pedido se faz urgente uma vez que o grande volume de chaves não acondicionadas adequadamente estão gerando um ambiente de vulnerabilidade na segurança da nossa unidade. Como houve recentemente um aporte grande de chaves, foi necessária essa intervenção imediata."/>
    <s v="Sim"/>
    <n v="1092.55"/>
    <m/>
    <n v="1092.55"/>
    <n v="0"/>
    <n v="9"/>
    <x v="7"/>
  </r>
  <r>
    <x v="28"/>
    <d v="2024-10-01T00:00:00"/>
    <n v="18558"/>
    <s v="ATA"/>
    <s v="Garagem Total Com e Dist. de Peças"/>
    <s v="Compra de baterias estacionárias para as saídas de emergência do Edifício Principal. Para uso imediato."/>
    <s v="Sim"/>
    <n v="930"/>
    <m/>
    <n v="930"/>
    <n v="0"/>
    <n v="10"/>
    <x v="8"/>
  </r>
  <r>
    <x v="28"/>
    <d v="2024-10-09T00:00:00"/>
    <n v="18593"/>
    <s v="ATA-SV"/>
    <s v="Reserva"/>
    <s v="Anulado - Reserva 4904599 - compra de luvas de segurança - DDC 282836 - DC 99322 - Anulado o valor de R$ 4.572,48..."/>
    <s v="Não"/>
    <n v="0"/>
    <m/>
    <n v="0"/>
    <n v="0"/>
    <n v="10"/>
    <x v="8"/>
  </r>
  <r>
    <x v="28"/>
    <d v="2024-10-10T00:00:00"/>
    <n v="18599"/>
    <s v="ATA"/>
    <s v="Luis Carlos Maximo Romualdo"/>
    <s v="Reembolso referente a compra de fitas zebradas para uso imediato da seção de vigilância."/>
    <s v="Sim"/>
    <n v="119.71"/>
    <m/>
    <n v="119.71"/>
    <n v="0"/>
    <n v="10"/>
    <x v="8"/>
  </r>
  <r>
    <x v="28"/>
    <d v="2024-10-14T00:00:00"/>
    <n v="18605"/>
    <s v="ATO-MP"/>
    <s v="Adilson Batista Machado"/>
    <s v="Compra de calçados de segurança, para os Funcionários do setor de Manutenção Predial: Diogo Donizete n° USP: 4842104; Joaquim Vitoriano n° USP 2475734; Cosme Ataíde n° USP: 3054416; Valdevan Aquino Nunes n° USP: 2467450; Paulo Roberto n° USP: 3405640 e Luís Carlos n° USP: 2466077. A aquisição de calçados de segurança é fundamental para a proteção dos pés dos trabalhadores, sendo um Equipamento de Proteção Individual (EPI) obrigatório em diversas atividades profissionais. Para quem é indicado: Profissionais expostos a riscos de: Impacto: Quedas de objetos pesados, compressão. Perfuração: Contato com objetos pontiagudos. Esmagamento: Em ambientes com máquinas ou equipamentos pesados. Queda de altura: Em trabalhos em locais elevados. Riscos elétricos: Em áreas com presença de eletricidade. Agentes químicos: Em contato com substâncias corrosivas. Agentes físicos: Calor, frio, umidade. Legislação: A utilização de calçados de segurança é respaldada pela Norma Regulamentadora (NR) 32, que estabelece as diretrizes para a segurança e saúde dos trabalhadores em serviços de saúde. Além da NR 32, outras normas, como a NR 18 (Indústria da Construção) e a NR 12 (Máquinas e Equipamentos), também podem exigir o uso desse EPI, dependendo da atividade."/>
    <s v="Sim"/>
    <n v="919.41"/>
    <m/>
    <n v="919.41"/>
    <n v="0"/>
    <n v="10"/>
    <x v="8"/>
  </r>
  <r>
    <x v="28"/>
    <d v="2024-11-25T00:00:00"/>
    <n v="18730"/>
    <s v="ATO-MP"/>
    <s v="Reserva"/>
    <s v="ANULADO - FIM DO EXERCÍCIO 2024 - Aquisição de sapatos de segurança para funcionários do SIP - IF -USP DR 5937822"/>
    <s v="Sim"/>
    <n v="0"/>
    <m/>
    <n v="0"/>
    <n v="0"/>
    <n v="11"/>
    <x v="9"/>
  </r>
  <r>
    <x v="28"/>
    <d v="2024-11-25T00:00:00"/>
    <n v="18732"/>
    <s v="ATA-SV"/>
    <s v="Reserva"/>
    <s v="ANULADO - FIM DO EXERCÍCIO 2024 - Reserva 5939167 - Aquisição de luvas de criogenia - DDC 343711..."/>
    <s v="Sim"/>
    <n v="0"/>
    <m/>
    <n v="0"/>
    <n v="0"/>
    <n v="11"/>
    <x v="9"/>
  </r>
  <r>
    <x v="28"/>
    <d v="2024-12-10T00:00:00"/>
    <n v="18778"/>
    <s v="DIR"/>
    <s v="União Forte Contra Incêndio Ltda"/>
    <s v="Contrato referente a recarga de extintores - Processo: 21.1.319.43.3 - NE 92271 / 2024"/>
    <s v="Sim"/>
    <n v="14932.74"/>
    <m/>
    <n v="14932.74"/>
    <n v="0"/>
    <n v="12"/>
    <x v="10"/>
  </r>
  <r>
    <x v="29"/>
    <d v="2024-10-15T00:00:00"/>
    <n v="18620"/>
    <s v="DIR"/>
    <s v="FM Cunha Outsourcing e Omega Consultoria"/>
    <s v="NE.05371675 / 05371713 - Realização de treinamento da plataforma Drupal versão 7 para administradores de conteúdo e analista de sistemas do portal do IFUSP - Processo: 154.00006625/2024-25 - Alterado o valor de R$ 15.726,66..."/>
    <s v="Sim"/>
    <n v="12840"/>
    <m/>
    <n v="12840"/>
    <n v="0"/>
    <n v="10"/>
    <x v="8"/>
  </r>
  <r>
    <x v="29"/>
    <d v="2024-11-12T00:00:00"/>
    <n v="18689"/>
    <s v="DIR-CCIF"/>
    <s v="Ka Solution Informática Ltda"/>
    <s v="Fornecimento de serviços de cursos de capacitação online: - Microsoft Azure Fundamentals (AZ-900) - Administering Windows Server Hybrid Core Infrastructure (AZ-800) - Configuring Windows Server Hybrid Advanced Services (AZ-801) - Formação DPO (Data Protection Officer) + PDPE (LGPD)"/>
    <s v="Sim"/>
    <n v="5970.6"/>
    <m/>
    <n v="5970.6"/>
    <n v="0"/>
    <n v="11"/>
    <x v="9"/>
  </r>
  <r>
    <x v="29"/>
    <d v="2024-11-12T00:00:00"/>
    <n v="18698"/>
    <s v="ATA"/>
    <s v="Caruso Ensino e Treinamentos"/>
    <s v="Realização de cursos na área de segurança para vigias e gestores da área. A justificativa completa está anexada ao pedido de realização de curso encaminhada ao CARH."/>
    <s v="Sim"/>
    <n v="7501"/>
    <m/>
    <n v="7501"/>
    <n v="0"/>
    <n v="11"/>
    <x v="9"/>
  </r>
  <r>
    <x v="30"/>
    <d v="2024-01-24T00:00:00"/>
    <n v="17805"/>
    <s v="FNC"/>
    <s v="Reserva Inexigibilidade - Inviabilidade de Compet"/>
    <s v="ANULADO FIM DE EXERCÍCIO 2024 Aquisição de sistemas de suporte e manipulação de substrato - Importação - DC 217862/2023 - Processo:23.1.526.43.0"/>
    <s v="Sim"/>
    <n v="0"/>
    <m/>
    <n v="0"/>
    <n v="0"/>
    <n v="1"/>
    <x v="11"/>
  </r>
  <r>
    <x v="30"/>
    <d v="2024-01-24T00:00:00"/>
    <n v="17802"/>
    <s v="FNC"/>
    <s v="Marina Sparvoli de Medeiros"/>
    <s v="Bolsa Pós Doutorado - Referente de Janeiro a Março de 2024 - Processo: 23.1.69.43.9 - NE 392550/2024"/>
    <s v="Sim"/>
    <n v="12600"/>
    <m/>
    <n v="12600"/>
    <n v="0"/>
    <n v="1"/>
    <x v="11"/>
  </r>
  <r>
    <x v="30"/>
    <d v="2024-01-24T00:00:00"/>
    <n v="17803"/>
    <s v="FNC"/>
    <s v="Gilson Schaberle Goveia"/>
    <s v="Bolsa Mestrado - Referente de Janeiro a Fevereiro de 2024 - Processo: 23.1.69.43.9 - NE 392143/2024"/>
    <s v="Sim"/>
    <n v="4200"/>
    <m/>
    <n v="4200"/>
    <n v="0"/>
    <n v="1"/>
    <x v="11"/>
  </r>
  <r>
    <x v="30"/>
    <d v="2024-04-23T00:00:00"/>
    <n v="18102"/>
    <s v="FNC"/>
    <s v="Marina Sparvoli de Medeiros"/>
    <s v="Bolsa Pós Doutorado - Referente de Abril a Junho Março de 2024 - Processo: 23.1.69.43.9 - NE 1874389/2024"/>
    <s v="Sim"/>
    <n v="37801"/>
    <m/>
    <n v="37801"/>
    <n v="0"/>
    <n v="4"/>
    <x v="2"/>
  </r>
  <r>
    <x v="30"/>
    <d v="2024-04-23T00:00:00"/>
    <n v="18103"/>
    <s v="FNC"/>
    <s v="Gilson Schaberle Goveia"/>
    <s v="Bolsa Mestrado - Referente de Março a Dezembro de 2024 - Processo: 23.1.69.43.9 - NE 1874419/2024"/>
    <s v="Sim"/>
    <n v="18901"/>
    <m/>
    <n v="18901"/>
    <n v="0"/>
    <n v="4"/>
    <x v="2"/>
  </r>
  <r>
    <x v="30"/>
    <d v="2024-09-30T00:00:00"/>
    <n v="18554"/>
    <s v="FEP"/>
    <s v="Carlos Roberto |Marques"/>
    <s v="compra para repor tampos e manutenção de caixas dos experimentos"/>
    <s v="Sim"/>
    <n v="1006.2"/>
    <m/>
    <n v="1006.2"/>
    <n v="0"/>
    <n v="9"/>
    <x v="7"/>
  </r>
  <r>
    <x v="30"/>
    <d v="2024-12-02T00:00:00"/>
    <n v="18756"/>
    <s v="FNC"/>
    <s v="Gilson Schaberle Gouveia"/>
    <s v="NE.06038155 - Reforço da NE.01874419 - Bolsa Mestrado - Referente de Março a Dezembro de 2024 - Processo: 23.1.69.43.9..."/>
    <s v="Sim"/>
    <n v="2099"/>
    <m/>
    <n v="2099"/>
    <n v="0"/>
    <n v="12"/>
    <x v="10"/>
  </r>
  <r>
    <x v="31"/>
    <d v="2024-01-29T00:00:00"/>
    <n v="17809"/>
    <s v="FAP"/>
    <s v="ANTONIO CARLOS FRANCO DA SILVEIRA (2807372)"/>
    <s v="Aquisições de 01 fonte e 04 baterias, conforme Nota Fiscal 1131 da Aretha Pinheiro da Rocha, anexa. Itens serão utilizados nos micros instalados no Laboratório de Cristalografia/DFAP/IFUSP. 01 fonte (patrimônio do micro 043.019393); 02 baterias (patrimônio micro 043.00447) e 02 baterias (patrimônio micro 043.018279)"/>
    <s v="Sim"/>
    <n v="500"/>
    <m/>
    <n v="500"/>
    <n v="0"/>
    <n v="1"/>
    <x v="11"/>
  </r>
  <r>
    <x v="31"/>
    <d v="2024-02-08T00:00:00"/>
    <n v="17860"/>
    <s v="FAP"/>
    <s v="SÉRGIO ALEXANDRE DA SILVA (2435235)"/>
    <s v="Aquisição de nitrogênio industrial, conforme Cupom Fiscal 000969027-10, de 06/fev/24 da EUTOX GASES-SP, a ser utilizado no Laboratório de Cristalografia/DFAP,"/>
    <s v="Sim"/>
    <n v="78"/>
    <m/>
    <n v="78"/>
    <n v="0"/>
    <n v="2"/>
    <x v="0"/>
  </r>
  <r>
    <x v="31"/>
    <d v="2024-03-25T00:00:00"/>
    <n v="18007"/>
    <s v="FAP"/>
    <s v="Sérgio Alexandre da Silva"/>
    <s v="Reembolso pelo cupom fiscal 0023571, referente a compra de material, em caráter de urgência, para uso no Laboratório de Cristalografia do DFAP."/>
    <s v="Sim"/>
    <n v="201"/>
    <m/>
    <n v="201"/>
    <n v="0"/>
    <n v="3"/>
    <x v="1"/>
  </r>
  <r>
    <x v="31"/>
    <d v="2024-06-28T00:00:00"/>
    <n v="18301"/>
    <s v="FAP"/>
    <s v="Sérgio Alexandre da Silva"/>
    <s v="Reembolso da N.F./DANFE 33.973, de 25/6/24, referente à compra de material de consumo para reparos/manutenção no Laboratório de Cristalografia do DFAP-IFUSP."/>
    <s v="Sim"/>
    <n v="275.99"/>
    <m/>
    <n v="275.99"/>
    <n v="0"/>
    <n v="6"/>
    <x v="4"/>
  </r>
  <r>
    <x v="31"/>
    <d v="2024-07-30T00:00:00"/>
    <n v="18370"/>
    <s v="FAP"/>
    <s v="ANTONIO CARLOS FRANCO DA SILVEIRA (2807372)"/>
    <s v="Aquisição de 01 lâmpada e 01 fusível para o Gerador de Rx (patrimônio 043.018308), instalado no Laboratório de Cristalografia/DFAP, sob a responsabilidade da Profª Márcia Fantini. Nota Fiscal 126.927 da Coml. Paulista e Cupom Fiscal 126542 da Eletro General, anexos."/>
    <s v="Sim"/>
    <n v="32.5"/>
    <m/>
    <n v="32.5"/>
    <n v="0"/>
    <n v="7"/>
    <x v="5"/>
  </r>
  <r>
    <x v="31"/>
    <d v="2024-12-18T00:00:00"/>
    <n v="18803"/>
    <s v="FAP"/>
    <s v="SERGIO ALEXANDRE DA SILVA (2435235)"/>
    <s v="Compra de materiais de consumo, conforme Nota Fiscal 35.770, anexa, da AFFONSOS BORRACHA LTDA. Os itens serão utilizados no Laboratório de Cristalografia/DFAP"/>
    <s v="Sim"/>
    <n v="250.7"/>
    <m/>
    <n v="250.7"/>
    <n v="0"/>
    <n v="12"/>
    <x v="10"/>
  </r>
  <r>
    <x v="32"/>
    <d v="2024-03-22T00:00:00"/>
    <n v="18001"/>
    <s v="DIR"/>
    <s v="TRSS"/>
    <s v="NE.01323447 - Pagamento Taxa de Resíduos Sólidos de Serviços de Saúde - TRSS - Exercício 2.024."/>
    <s v="Sim"/>
    <n v="869.28"/>
    <m/>
    <n v="869.28"/>
    <n v="0"/>
    <n v="3"/>
    <x v="1"/>
  </r>
  <r>
    <x v="32"/>
    <d v="2024-10-24T00:00:00"/>
    <n v="18651"/>
    <s v="ATA"/>
    <s v="Prefeitura de Sao Paulo"/>
    <s v="NE.05289723 - Reforço da NE.01323447 - Taxa de Resíduos Sólidos de Saúde - Exercício 2.024..."/>
    <s v="Sim"/>
    <n v="117.4"/>
    <m/>
    <n v="117.4"/>
    <n v="0"/>
    <n v="10"/>
    <x v="8"/>
  </r>
  <r>
    <x v="33"/>
    <d v="2024-02-02T00:00:00"/>
    <n v="17838"/>
    <s v="FAP"/>
    <s v="JA MAchado"/>
    <s v="Compra de gás nitrogênio grau industrial, 10 metros cúbicos"/>
    <s v="Sim"/>
    <n v="275"/>
    <m/>
    <n v="275"/>
    <n v="0"/>
    <n v="2"/>
    <x v="0"/>
  </r>
  <r>
    <x v="34"/>
    <d v="2024-01-10T00:00:00"/>
    <n v="17733"/>
    <s v="ATO"/>
    <s v="TK Elevadores Brasil LTDA"/>
    <s v="Contrato de manutenção preventiva e corretiva de elevadores - Exercício 2024"/>
    <s v="Sim"/>
    <n v="10669.1"/>
    <m/>
    <n v="10669.1"/>
    <n v="0"/>
    <n v="1"/>
    <x v="11"/>
  </r>
  <r>
    <x v="34"/>
    <d v="2024-01-10T00:00:00"/>
    <n v="17734"/>
    <s v="ATO-MP"/>
    <s v="Alair Sichocki ME"/>
    <s v="Serviço de jardinagem Exercício 2024 - NE 90317/2024 - Processo: 23.1.356.43.8"/>
    <s v="Sim"/>
    <n v="186758.33"/>
    <m/>
    <n v="186758.33"/>
    <n v="0"/>
    <n v="1"/>
    <x v="11"/>
  </r>
  <r>
    <x v="34"/>
    <d v="2024-01-10T00:00:00"/>
    <n v="17735"/>
    <s v="ATO-MP"/>
    <s v="Minetto Eletro Refrigeração Ltda"/>
    <s v="Serviço de manutenção em equipamento de Ar Condicionado - Exercício 2024 - NE 91445/2024 - Processo: 22.1.75.43.8"/>
    <s v="Sim"/>
    <n v="42498.53"/>
    <m/>
    <n v="42498.53"/>
    <n v="0"/>
    <n v="1"/>
    <x v="11"/>
  </r>
  <r>
    <x v="34"/>
    <d v="2024-01-10T00:00:00"/>
    <n v="17737"/>
    <s v="ATO-MP"/>
    <s v="Viks Elevadores Ltda"/>
    <s v="Contrato de serviço de manutenção de elevadores - Exercício 2024 - NE 92166/2024"/>
    <s v="Sim"/>
    <n v="4323.7"/>
    <m/>
    <n v="4323.7"/>
    <n v="0"/>
    <n v="1"/>
    <x v="11"/>
  </r>
  <r>
    <x v="34"/>
    <d v="2024-01-10T00:00:00"/>
    <n v="17738"/>
    <s v="ATO-MP"/>
    <s v="Viks Elevadores Ltda"/>
    <s v="Serviço de manutenção de transportador estacionário de pessoas - NE 92247/2024 - Processo: 23.1.320.43.3"/>
    <s v="Sim"/>
    <n v="1020.25"/>
    <m/>
    <n v="1020.25"/>
    <n v="0"/>
    <n v="1"/>
    <x v="11"/>
  </r>
  <r>
    <x v="34"/>
    <d v="2024-01-10T00:00:00"/>
    <n v="17739"/>
    <s v="ATO"/>
    <s v="ALGV Comércio e Serviços ADM. LTDA"/>
    <s v="Serviço de jardinagem Exercício 2024 - NE 92220/2024 - Processo 23.1.58.43.7"/>
    <s v="Sim"/>
    <n v="36818.6"/>
    <m/>
    <n v="36818.6"/>
    <n v="0"/>
    <n v="1"/>
    <x v="11"/>
  </r>
  <r>
    <x v="34"/>
    <d v="2024-01-10T00:00:00"/>
    <n v="17742"/>
    <s v="ATO-MP"/>
    <s v="União Forte Contra Incêndio Ltda"/>
    <s v="Serviço de recarga de extintores Exercício 2024 - NE 92271/2024"/>
    <s v="Sim"/>
    <n v="14932.74"/>
    <m/>
    <n v="14932.74"/>
    <n v="0"/>
    <n v="1"/>
    <x v="11"/>
  </r>
  <r>
    <x v="34"/>
    <d v="2024-01-10T00:00:00"/>
    <n v="17746"/>
    <s v="ATO"/>
    <s v="1 Nova Sao Jose Residuos EIRELI - ME"/>
    <s v="NE.00092514 - Contrato de serviços de locação acessória para transporte de carga - Exercício 2.024 - DC 18246/2021."/>
    <s v="Sim"/>
    <n v="17264.64"/>
    <m/>
    <n v="17264.64"/>
    <n v="0"/>
    <n v="1"/>
    <x v="11"/>
  </r>
  <r>
    <x v="34"/>
    <d v="2024-01-11T00:00:00"/>
    <n v="17748"/>
    <s v="DIR"/>
    <s v="Exterminexx Controle de Pragas Ltda."/>
    <s v="Contrato de serviço de dedetização e desratização - DC 113331/2023 - NE 104865/2024"/>
    <s v="Sim"/>
    <n v="3708.59"/>
    <m/>
    <n v="3708.59"/>
    <n v="0"/>
    <n v="1"/>
    <x v="11"/>
  </r>
  <r>
    <x v="34"/>
    <d v="2024-01-18T00:00:00"/>
    <n v="17785"/>
    <s v="DIR"/>
    <s v="Elevadores Atlas Schindler Ltda"/>
    <s v="Contrato de manutenção de Elevadores 2024 - NE 190079/2024"/>
    <s v="Sim"/>
    <n v="9329.06"/>
    <m/>
    <n v="9329.06"/>
    <n v="0"/>
    <n v="1"/>
    <x v="11"/>
  </r>
  <r>
    <x v="34"/>
    <d v="2024-01-24T00:00:00"/>
    <n v="17800"/>
    <s v="ATO-MP"/>
    <s v="Prof. André Bohomoletz Henriques (no USP 55951)"/>
    <s v="Reembolso do Prof. André Bohomoletz Henriques, no valor de R$300,00, referente a manutenção de um aparelho de ar condicionado, número de patrimônio 200.027392, marca Midea, capacidade 24.000 BTU’s, instalado no Edifício Mario Schenberg, andar térreo, sala 111, Laboratório de Magneto-Óptica."/>
    <s v="Sim"/>
    <n v="300"/>
    <m/>
    <n v="300"/>
    <n v="0"/>
    <n v="1"/>
    <x v="11"/>
  </r>
  <r>
    <x v="34"/>
    <d v="2024-02-02T00:00:00"/>
    <n v="17840"/>
    <s v="ATO"/>
    <s v="Itopro Instalação e Manutenção de Ar Condicionado"/>
    <s v="Serviço de manutenção de ar condicionado Exercício 2024"/>
    <s v="Sim"/>
    <n v="18830.099999999999"/>
    <m/>
    <n v="18830.099999999999"/>
    <n v="0"/>
    <n v="2"/>
    <x v="0"/>
  </r>
  <r>
    <x v="34"/>
    <d v="2024-02-05T00:00:00"/>
    <n v="17853"/>
    <s v="DIR"/>
    <s v="Transposição interna"/>
    <s v="Ref. a estorno do valor relativo ao Remanejamento N° 2024 50090540 efetuado por equivoco - fale conosco 252756 - REMANEJAMENTO 50091708 / 2024 - GC 4344"/>
    <s v="Sim"/>
    <n v="18830.099999999999"/>
    <m/>
    <n v="18830.099999999999"/>
    <n v="0"/>
    <n v="2"/>
    <x v="0"/>
  </r>
  <r>
    <x v="34"/>
    <d v="2024-02-07T00:00:00"/>
    <n v="17859"/>
    <s v="ATO"/>
    <s v="Eduardo Ureshino"/>
    <s v="Compra de parafuso para prateleiras (reforma abertura do corredor) FGE; caixa d'água para trocar na Ressonância Magnética; fecho de janela de alumínio em toda Ala Central; conexões para conserto de vazamento (AVC) e instalação de caixa d'água na Ressonância Magnética."/>
    <s v="Sim"/>
    <n v="2246.81"/>
    <m/>
    <n v="2246.81"/>
    <n v="0"/>
    <n v="2"/>
    <x v="0"/>
  </r>
  <r>
    <x v="34"/>
    <d v="2024-02-16T00:00:00"/>
    <n v="17880"/>
    <s v="ATO-MP"/>
    <s v="Eduardo Ureshino"/>
    <s v="Compra de conexões de PVC marrom água fria para Ressonância e AVC (R$ 273,77); Ferramentas de uso diário para manutenção, material de segurança (luvas e fita zebrada), cantoneira em alumínio para a escadaria do auditório Adma Jafet, a situação atual põe em risco os usurários (R$ 2.1995,03); Dois conjuntos de bacia + caixa acoplada para o MSC 2° andar masculino (consta somente com dois equipamentos sanitários) e o PCD do auditório Abrahão de Morais."/>
    <s v="Sim"/>
    <n v="3468.6"/>
    <m/>
    <n v="3468.6"/>
    <n v="0"/>
    <n v="2"/>
    <x v="0"/>
  </r>
  <r>
    <x v="34"/>
    <d v="2024-02-19T00:00:00"/>
    <n v="17878"/>
    <s v="ATO-MP"/>
    <s v="Dapov Comercial Ltda"/>
    <s v="Material emergencial para reparo em tubulação PVC-Marrom. Tubulação de alimentação do reservatório do Conjunto Alessandro Volta Bloco 'C&quot; ( Um adesivo cola; Uma fita veda rosca; dois adaptadores de 60 mm; duas curvas de 90° x 60 mm; um Tee de redução de 60 mm x 25 mm; duas torneiras de boia de ø 3/4&quot;; duas luvas de 60 mm)."/>
    <s v="Sim"/>
    <n v="245.32"/>
    <m/>
    <n v="245.32"/>
    <n v="0"/>
    <n v="2"/>
    <x v="0"/>
  </r>
  <r>
    <x v="34"/>
    <d v="2024-02-29T00:00:00"/>
    <n v="17934"/>
    <s v="ATO-MP"/>
    <s v="Minetto Eletro Refrigeração Ltda"/>
    <s v="Troca de compressor rotativo danificado do ar condicionado da secretária da Diretória. Sala 3157/A. Ar condicionado da marca: GREE Split Hi-Wall de 18.000 btu´s. Numero de patrimônio: 043.005.094"/>
    <s v="Sim"/>
    <n v="1750"/>
    <m/>
    <n v="1750"/>
    <n v="0"/>
    <n v="2"/>
    <x v="0"/>
  </r>
  <r>
    <x v="34"/>
    <d v="2024-02-29T00:00:00"/>
    <n v="17935"/>
    <s v="ATO-MP"/>
    <s v="Minetto Eletro Refrigeração Ltda"/>
    <s v="Instalação de nova tubulação de linha frigorigêna de dois ares condicionados do Edifício Ressonância Magnética. Marca Fujitsu Split Hi-Wall - Numero de patrimônio: 043.010.023 e 043.010.244."/>
    <s v="Sim"/>
    <n v="2125"/>
    <m/>
    <n v="2125"/>
    <n v="0"/>
    <n v="2"/>
    <x v="0"/>
  </r>
  <r>
    <x v="34"/>
    <d v="2024-03-01T00:00:00"/>
    <n v="17937"/>
    <s v="ATO-MP"/>
    <s v="Thermontime Serviços de Tecnologia Ltda"/>
    <s v="Desinstalação de dois ares condicionados de numero de patrimônio: 043.021.276, da sala n° 3141 do Edifício Principal Ala 1 e 043.020.805, da sala n° 203 do Edifício Bloco de Serviços e reinstalação do ar condicionado da sala n° 3141 do Edifício Principal da Ala 1 para sala n° 203 do Edifício Bloco de Serviços."/>
    <s v="Sim"/>
    <n v="1430"/>
    <m/>
    <n v="1430"/>
    <n v="0"/>
    <n v="3"/>
    <x v="1"/>
  </r>
  <r>
    <x v="34"/>
    <d v="2024-03-01T00:00:00"/>
    <n v="17942"/>
    <s v="ATO"/>
    <s v="Eduardo Ureshino"/>
    <s v="Material hidráulico conserto de vazamento, Abrahão de Morais (AVC) R$ 399,99, Parafusos e brocas (escadaria do Adma) R$153,50, material hidráulico (Abrahão de Morais ) R$198,27, material elétrico (salas de aula e LabDid) R$ 980,24"/>
    <s v="Sim"/>
    <n v="1732"/>
    <m/>
    <n v="1732"/>
    <n v="0"/>
    <n v="3"/>
    <x v="1"/>
  </r>
  <r>
    <x v="34"/>
    <d v="2024-03-01T00:00:00"/>
    <n v="17943"/>
    <s v="ATO"/>
    <s v="EXTERMINEXX CONTROLE DE PRAGAS LTDA"/>
    <s v="Descupinização de porta no edifício Ressonância Magnética para mudança da Biblioteca"/>
    <s v="Sim"/>
    <n v="250"/>
    <m/>
    <n v="250"/>
    <n v="0"/>
    <n v="3"/>
    <x v="1"/>
  </r>
  <r>
    <x v="34"/>
    <d v="2024-03-04T00:00:00"/>
    <n v="17947"/>
    <s v="ATO-MP"/>
    <s v="Minetto Eletro Refrigeração Ltda"/>
    <s v="Troca de placa eletrônica universal, comando de ar condicionado. Aparelho modelo: Samsung - 9.000 btu´s - Numero de patrimônio: 043.020.543 - Edifício Principal Ala 2. Departamento de Física Nuclear."/>
    <s v="Sim"/>
    <n v="390"/>
    <m/>
    <n v="390"/>
    <n v="0"/>
    <n v="3"/>
    <x v="1"/>
  </r>
  <r>
    <x v="34"/>
    <d v="2024-03-04T00:00:00"/>
    <n v="17948"/>
    <s v="ATO-MP"/>
    <s v="Eduardo Ureshino"/>
    <s v="Compra de conjunto de caixa acoplada para o edifício Ressonância Magnética, sifão, adesivo de contato e removedor, cupinicida para uso geral no Instituto. (R$891,15)"/>
    <s v="Sim"/>
    <n v="891.15"/>
    <m/>
    <n v="891.15"/>
    <n v="0"/>
    <n v="3"/>
    <x v="1"/>
  </r>
  <r>
    <x v="34"/>
    <d v="2024-03-07T00:00:00"/>
    <n v="17963"/>
    <s v="ATO-MP"/>
    <s v="Eduardo Ureshino"/>
    <s v="Compra de mangueira e conector de bebedouro para o HEPIC (R$ 110,00), caneca FR 600 e filtro de carvão para bebedouro pedestal (HEPIC, FGE 1º andar e MSC) (R$ 570,00)"/>
    <s v="Sim"/>
    <n v="680"/>
    <m/>
    <n v="680"/>
    <n v="0"/>
    <n v="3"/>
    <x v="1"/>
  </r>
  <r>
    <x v="34"/>
    <d v="2024-03-15T00:00:00"/>
    <n v="17985"/>
    <s v="ATO"/>
    <s v="Anizete Silva Santos"/>
    <s v="Compra de duas resistências de marmiteiro para o marmiteiro do Bloco de Serviços funcionários (R$ 134,00)."/>
    <s v="Sim"/>
    <n v="134"/>
    <m/>
    <n v="134"/>
    <n v="0"/>
    <n v="3"/>
    <x v="1"/>
  </r>
  <r>
    <x v="34"/>
    <d v="2024-03-20T00:00:00"/>
    <n v="17997"/>
    <s v="ATO-MP"/>
    <s v="Adilson Batista Machado"/>
    <s v="Manutenção corretiva de motor ventilador do ar condicionado da sala n° 204/B - Laboratório de Materiais Magnéticos - Numero de Patrimônio: 043.012.096 - Edifício Mario Schemberg."/>
    <s v="Sim"/>
    <n v="728"/>
    <m/>
    <n v="728"/>
    <n v="0"/>
    <n v="3"/>
    <x v="1"/>
  </r>
  <r>
    <x v="34"/>
    <d v="2024-03-25T00:00:00"/>
    <n v="18002"/>
    <s v="ATO-MP"/>
    <s v="Lampião Elétrica e Iluminação"/>
    <s v="Compra de dois disjuntores padrão NEMA tripolar 15A para troca em quadro de ar condicionado no LAL."/>
    <s v="Sim"/>
    <n v="147.6"/>
    <m/>
    <n v="147.6"/>
    <n v="0"/>
    <n v="3"/>
    <x v="1"/>
  </r>
  <r>
    <x v="34"/>
    <d v="2024-03-25T00:00:00"/>
    <n v="18003"/>
    <s v="ATO-MP"/>
    <s v="Eduardo Ureshino"/>
    <s v="Compra de conexões de PVC marrom 85mm para conserto de vazamento no LabDid e de 32mm no BJF"/>
    <s v="Sim"/>
    <n v="265.95"/>
    <m/>
    <n v="265.95"/>
    <n v="0"/>
    <n v="3"/>
    <x v="1"/>
  </r>
  <r>
    <x v="34"/>
    <d v="2024-03-27T00:00:00"/>
    <n v="18020"/>
    <s v="ATO-MP"/>
    <s v="Sol Comércio de Equipamentos e Serviços"/>
    <s v="Manutenção emergencial do ar condicionado do laboratório de Física de Sistema Biológicos de 18.000 btu´s, numero de patrimônio: 043.013.375 - Edifício Basílio JafeT. DFAP"/>
    <s v="Sim"/>
    <n v="300"/>
    <m/>
    <n v="300"/>
    <n v="0"/>
    <n v="3"/>
    <x v="1"/>
  </r>
  <r>
    <x v="34"/>
    <d v="2024-04-01T00:00:00"/>
    <n v="18036"/>
    <s v="ATO-MP"/>
    <s v="GFLA Comercio e Montagens de Calhas RIRELI - ME"/>
    <s v="Troca de calha e contra rufo, aproximadamente 15 metros, em chapa 24 e corte 70, do hall do auditório Abrahão de Moraes."/>
    <s v="Sim"/>
    <n v="4060"/>
    <m/>
    <n v="4060"/>
    <n v="0"/>
    <n v="4"/>
    <x v="2"/>
  </r>
  <r>
    <x v="34"/>
    <d v="2024-04-01T00:00:00"/>
    <n v="18037"/>
    <s v="ATO-MP"/>
    <s v="Eduardo Ureshino"/>
    <s v="Compra de 5 conjuntos completos de válvula HYDRA LUXO ORIGINAL"/>
    <s v="Sim"/>
    <n v="1080"/>
    <m/>
    <n v="1080"/>
    <n v="0"/>
    <n v="4"/>
    <x v="2"/>
  </r>
  <r>
    <x v="34"/>
    <d v="2024-04-01T00:00:00"/>
    <n v="18038"/>
    <s v="ATO-MP"/>
    <s v="Eduardo Ureshino"/>
    <s v="Compra de 4 contatoras para os aparelhos de ar condicionado do Show de Física e 02 luminárias para teste na Ala 2 térreo."/>
    <s v="Sim"/>
    <n v="734.49"/>
    <m/>
    <n v="734.49"/>
    <n v="0"/>
    <n v="4"/>
    <x v="2"/>
  </r>
  <r>
    <x v="34"/>
    <d v="2024-04-10T00:00:00"/>
    <n v="18070"/>
    <s v="ATO-MP"/>
    <s v="Mirian Suzana Moretti"/>
    <s v="Compra de lâmpadas tubulares de led - DC 85534 - DC 28298 - NE 1565572"/>
    <s v="Sim"/>
    <n v="13200"/>
    <m/>
    <n v="13200"/>
    <n v="0"/>
    <n v="4"/>
    <x v="2"/>
  </r>
  <r>
    <x v="34"/>
    <d v="2024-04-29T00:00:00"/>
    <n v="18130"/>
    <s v="DIR"/>
    <s v="ALGV Com. Eletr. e Serv. ADm. Ltda - ME"/>
    <s v="SERVIÇO DE TRANSPORTE DE CARGA NÃO-ESPECIALIZADA - Referente ao aditivo de contrato - Reforço do Empenho Inicial: 2024 00092220"/>
    <s v="Sim"/>
    <n v="95557.38"/>
    <m/>
    <n v="95557.38"/>
    <n v="0"/>
    <n v="4"/>
    <x v="2"/>
  </r>
  <r>
    <x v="34"/>
    <d v="2024-05-03T00:00:00"/>
    <n v="18128"/>
    <s v="ATO"/>
    <s v="Eduardo Ureshino"/>
    <s v="Compra de fechadura PADO comum (4 unid) (ALA 2) e fechadura de divisória (4 unid) (OSCAR SALA) maçaneta de porta (BJF), (R$ 1.222,00), massa de madeira, flexível metálico, sifão, torneira elétrica e comum(MARIO CAPELLO), conjunto de chave de fenda (R$ 1.023,10), soquete para lâmpada G13 T8 (R$ 330,00), tela tapume e rebites (R$290,25), fita teflon e anel de vedação de bacia sanitária, 01 rolo de cabo 2,5mm² (R$ 485,09), luninária LED 18W (CORREDOR ALA2 TÉRREO) e controle de ventilador (SALAS DE AULA)"/>
    <s v="Sim"/>
    <n v="3883.75"/>
    <m/>
    <n v="3883.75"/>
    <n v="0"/>
    <n v="5"/>
    <x v="3"/>
  </r>
  <r>
    <x v="34"/>
    <d v="2024-05-03T00:00:00"/>
    <n v="18129"/>
    <s v="ATO"/>
    <s v="Minetto Eletro Refrigeração LTDA"/>
    <s v="Peças de reposição para aparelho de ar condicionado do hall do auditório Abrahão de Moraes. Contatora e placa de controle remoto"/>
    <s v="Sim"/>
    <n v="814.5"/>
    <m/>
    <n v="814.5"/>
    <n v="0"/>
    <n v="5"/>
    <x v="3"/>
  </r>
  <r>
    <x v="34"/>
    <d v="2024-05-03T00:00:00"/>
    <n v="18135"/>
    <s v="ATO"/>
    <s v="Eduardo Ureshino"/>
    <s v="Atendendo a solicitação do Assistente Operacional para compra de painel + barramento no valor de R$ 2.251,85, disjuntor caixa moldada R$ 815,34. O equipamento será instalado na reforma da Biblioteca, quadro de força e luz."/>
    <s v="Sim"/>
    <n v="3067.19"/>
    <m/>
    <n v="3067.19"/>
    <n v="0"/>
    <n v="5"/>
    <x v="3"/>
  </r>
  <r>
    <x v="34"/>
    <d v="2024-05-09T00:00:00"/>
    <n v="18159"/>
    <s v="ATO"/>
    <s v="Eduardo Ureshino"/>
    <s v="***COMPRA DE PARAFUSOS PARA AS CARTEIRAS DO AUDITÓRIO ABRAHÃO DE MORAIS (R$38,70+133,00)***COMPRA DE REFIL IBBL FR 600 PARA RESSONÂNCIA E FGE (R$512,00)***"/>
    <s v="Sim"/>
    <n v="683.7"/>
    <m/>
    <n v="683.7"/>
    <n v="0"/>
    <n v="5"/>
    <x v="3"/>
  </r>
  <r>
    <x v="34"/>
    <d v="2024-05-29T00:00:00"/>
    <n v="18187"/>
    <s v="ATO-JARD"/>
    <s v="Nova São José Resíduos Ltda"/>
    <s v="Locação emergencial de uma caçamba estacionária de 30 m3, para remoção de lixo verde (entulho vegetal). Devido a não renovação de contrato com a empresa por motivos de documentação. Solicitação de pedido para nova licitação de contrato para locações de caçambas em andamento com setor de Compras do Instituto."/>
    <s v="Sim"/>
    <n v="1694.97"/>
    <m/>
    <n v="1694.97"/>
    <n v="0"/>
    <n v="5"/>
    <x v="3"/>
  </r>
  <r>
    <x v="34"/>
    <d v="2024-05-29T00:00:00"/>
    <n v="18189"/>
    <s v="ATO-MP"/>
    <s v="Adilson Batista Machado"/>
    <s v="Aquisição de materiais emergências para andamento e conclusão de serviços pedidos a Manutenção Predial (fechadura porta do Auditório Abrahão de Moraes; Fechadura para porta do Box do banheiro masculino do andar térreo do Edifício Hepic; Dois disjuntores de 16A - Classe, para instalação de dois ares condicionados do Edifício Basílio Jafet; Duas fitas zebradas para vigilância)."/>
    <s v="Sim"/>
    <n v="552.94000000000005"/>
    <m/>
    <n v="552.94000000000005"/>
    <n v="0"/>
    <n v="5"/>
    <x v="3"/>
  </r>
  <r>
    <x v="34"/>
    <d v="2024-05-29T00:00:00"/>
    <n v="18201"/>
    <s v="ATO-MP"/>
    <s v="Alexandre de Oliveira Vieira"/>
    <s v="Aquisição emergencial de painel elétrico para instalação no Conjunto Abrahão de Moraes, Bloco &quot;A&quot;"/>
    <s v="Sim"/>
    <n v="987.86"/>
    <m/>
    <n v="987.86"/>
    <n v="0"/>
    <n v="5"/>
    <x v="3"/>
  </r>
  <r>
    <x v="34"/>
    <d v="2024-05-29T00:00:00"/>
    <n v="18203"/>
    <s v="ATO-MP"/>
    <s v="Adilson Batista Machado"/>
    <s v="Aquisições emergenciais para atendimento de solicitações de serviços junto ao setor de Manutenção Predial ( três (3) Lâmpadas 15W-E27, para DFMT; Um plafon , lâmpada de led para DFMA; Dois (2) filtros de linha para Diretoria; assessórios de hidráulica, luva joelhos PVC marrom; Uma torneira para copa do Auditório Abrahão de Moraes; Quadro fotocélulas para atendimento de solicitações de serviços."/>
    <s v="Sim"/>
    <n v="1243.1600000000001"/>
    <m/>
    <n v="1243.1600000000001"/>
    <n v="0"/>
    <n v="5"/>
    <x v="3"/>
  </r>
  <r>
    <x v="34"/>
    <d v="2024-06-04T00:00:00"/>
    <n v="18213"/>
    <s v="ATO"/>
    <s v="PUSP - Capital"/>
    <s v="Rem. 50276740 - Solicitação de serviços (358 / 588) - Referente a remoção de duas árvores com risco de quedas..."/>
    <s v="Sim"/>
    <n v="2284.44"/>
    <m/>
    <n v="2284.44"/>
    <n v="0"/>
    <n v="6"/>
    <x v="4"/>
  </r>
  <r>
    <x v="34"/>
    <d v="2024-06-06T00:00:00"/>
    <n v="18207"/>
    <s v="ATO-MP"/>
    <s v="Nova São José Resíduos Ltda"/>
    <s v="Aquisição de uma locação emergencial de uma caçamba estacionaria de 30 m3, para lixo verde (entulho vegetal), decorrente a limpeza da área verde do perímetro do Instituto de Física da USP. O último contrato foi encerrado por inadimplência da Empresa contratada. A licitação para o novo contrato em andamento pelo setor Financeiro / Compras."/>
    <s v="Sim"/>
    <n v="1980"/>
    <m/>
    <n v="1980"/>
    <n v="0"/>
    <n v="6"/>
    <x v="4"/>
  </r>
  <r>
    <x v="34"/>
    <d v="2024-06-06T00:00:00"/>
    <n v="18216"/>
    <s v="ATO-MP"/>
    <s v="Adilson Batista Machado"/>
    <s v="Aquisição de materiais elétrico para conclusão de serviços pedidos a Manutenção Predial (um rolo cada de cabo elétrico de 2,5 mm2 na cor: Azul; Preto; Verde e Vermelho; Dois disjuntores de 20 A monofásico; Um disjuntor 20A bifásico; Cinco tomadas 2P + T de 20A; Cinco tomadas 2P + T de 10A; quatro luvas de PVC Marrom de 32mm e duas luvas PVC Marrom com anel de 32 mm2)."/>
    <s v="Sim"/>
    <n v="1007.78"/>
    <m/>
    <n v="1007.78"/>
    <n v="0"/>
    <n v="6"/>
    <x v="4"/>
  </r>
  <r>
    <x v="34"/>
    <d v="2024-06-07T00:00:00"/>
    <n v="18229"/>
    <s v="ATO-MP"/>
    <s v="Adilson Batista Machado"/>
    <s v="Aquisição emergencial para conclusão de serviços em andamento, das solicitações de serviços a Manutenção Predial (dez unidades de tomadas 2P + T de 10A; dez tomadas 2P + T de 20A; quatro tampas posto redondo de alumínio 4 x 2; oito unidut cônicos de ø 3/4¨;dois disjuntores de 25A curva C."/>
    <s v="Sim"/>
    <n v="574.26"/>
    <m/>
    <n v="574.26"/>
    <n v="0"/>
    <n v="6"/>
    <x v="4"/>
  </r>
  <r>
    <x v="34"/>
    <d v="2024-06-07T00:00:00"/>
    <n v="18232"/>
    <s v="ATO-MP"/>
    <s v="1 Nova Sao Jose Residuos EIRELI - ME"/>
    <s v="NE.03071259 - Aquisição de serviços de caçamba Dc 56437 DC 34980 NR 2623789 - Alteração do valor de R$ 5.307,56."/>
    <s v="Sim"/>
    <n v="3960"/>
    <m/>
    <n v="3960"/>
    <n v="0"/>
    <n v="6"/>
    <x v="4"/>
  </r>
  <r>
    <x v="34"/>
    <d v="2024-06-10T00:00:00"/>
    <n v="18247"/>
    <s v="DIR"/>
    <s v="Débitos Tesouraria"/>
    <s v="Ajustes de lançamentos referente as despesas realizadas no Grupo da Manutenção Predial do processo de adiantamento nº : 24.1.50.43.7, mas lançados nos RI - GO 18057 - Contrapartida Diretoria - RI ADM - GC 4445"/>
    <s v="Sim"/>
    <n v="740"/>
    <m/>
    <n v="740"/>
    <n v="0"/>
    <n v="6"/>
    <x v="4"/>
  </r>
  <r>
    <x v="34"/>
    <d v="2024-06-12T00:00:00"/>
    <n v="18258"/>
    <s v="DIR"/>
    <s v="Exterminexx Controle de Pragas Ltda."/>
    <s v="Primeiro Termo de Aditivo de contrato referente ao contrato de serviço de dedetização e desratização - DC 113331/2023"/>
    <s v="Sim"/>
    <n v="4304.38"/>
    <m/>
    <n v="4304.38"/>
    <n v="0"/>
    <n v="6"/>
    <x v="4"/>
  </r>
  <r>
    <x v="34"/>
    <d v="2024-06-14T00:00:00"/>
    <n v="18263"/>
    <s v="DIR"/>
    <s v="Itopro Instalação e Manutenção de Ar Condicionado"/>
    <s v="2º TAC Referente ao Serviço de manutenção de aparelho de Ar Condicionado - Processo SEI 154.00002771/2024-81 - NE 471132/2024"/>
    <s v="Sim"/>
    <n v="21136.7"/>
    <m/>
    <n v="21136.7"/>
    <n v="0"/>
    <n v="6"/>
    <x v="4"/>
  </r>
  <r>
    <x v="34"/>
    <d v="2024-06-14T00:00:00"/>
    <n v="18265"/>
    <s v="DIR"/>
    <s v="Viks Elevadores Ltda"/>
    <s v="2º TAC referente a manutenção de elevadores - Processo: 22.1.104.43.8 - NE 92166/2024"/>
    <s v="Sim"/>
    <n v="5018.3"/>
    <m/>
    <n v="5018.3"/>
    <n v="0"/>
    <n v="6"/>
    <x v="4"/>
  </r>
  <r>
    <x v="34"/>
    <d v="2024-06-14T00:00:00"/>
    <n v="18266"/>
    <s v="DIR"/>
    <s v="Minetto Eletro Refrigeração Ltda"/>
    <s v="2º TAC referente a manutenção de aparelhos de ar condicionado - Processo: 22.1.75.43.8 - NE 91445/2024"/>
    <s v="Sim"/>
    <n v="49325.99"/>
    <m/>
    <n v="49325.99"/>
    <n v="0"/>
    <n v="6"/>
    <x v="4"/>
  </r>
  <r>
    <x v="34"/>
    <d v="2024-06-21T00:00:00"/>
    <n v="18280"/>
    <s v="ATO-MP"/>
    <s v="Nova São José Resíduos Ltda"/>
    <s v="Locação emergencial para recolhimento de lixo verde do perímetro do Instituto de Física. Licitação para novo contrato de locações de caçamba estacionárias de 30m3 ainda em andamento no setor de compras/financeiro e não liberada."/>
    <s v="Sim"/>
    <n v="1980"/>
    <m/>
    <n v="1980"/>
    <n v="0"/>
    <n v="6"/>
    <x v="4"/>
  </r>
  <r>
    <x v="34"/>
    <d v="2024-06-21T00:00:00"/>
    <n v="18281"/>
    <s v="ATO"/>
    <s v="Eduardo Ureshino"/>
    <s v="Compra de material para uso no IF. ***soquete de lâmpada MSC (R$ 338,00)***fechadura tubular Oscara Sala (R$ 294,00)***bucha fischer, rodizio de roda, cortador de vidro uso no IF (R$ 94,00)***tinta 20L e material de pintura LAMFI, P.U. 40 e silicone, lubirifcante WD (R$ 919,53)***"/>
    <s v="Sim"/>
    <n v="1645.53"/>
    <m/>
    <n v="1645.53"/>
    <n v="0"/>
    <n v="6"/>
    <x v="4"/>
  </r>
  <r>
    <x v="34"/>
    <d v="2024-07-10T00:00:00"/>
    <n v="18327"/>
    <s v="ATO-MP"/>
    <s v="Quality Comercio de Materiais Elet. Hidr. Ltda."/>
    <s v="NE.04335810 - Aquisição de equipamentos elétricos eletrônicos - DDC 55139/55821 - DC 49732 - Alterado o valor de R$ 20.831,03..."/>
    <s v="Sim"/>
    <n v="20584.8"/>
    <m/>
    <n v="20584.8"/>
    <n v="0"/>
    <n v="7"/>
    <x v="5"/>
  </r>
  <r>
    <x v="34"/>
    <d v="2024-07-19T00:00:00"/>
    <n v="18347"/>
    <s v="ATO"/>
    <s v="Eduardo Ureshino"/>
    <s v="Compra assento sanitários, chapa de telha Tokamak, forro Adma e parafusos e porcas para papeleira e auditórios Novo I e II"/>
    <s v="Sim"/>
    <n v="1507.8"/>
    <m/>
    <n v="1507.8"/>
    <n v="0"/>
    <n v="7"/>
    <x v="5"/>
  </r>
  <r>
    <x v="34"/>
    <d v="2024-07-26T00:00:00"/>
    <n v="18359"/>
    <s v="ATO-MP"/>
    <s v="Nova São José Residuos Ltda"/>
    <s v="Locação de uma caçamba estacionária de 30 m3 para remoção de entulhos vegetais acumulados. Devido a manutenção de áreas dos telhados e área verde do Instituto de Física. De momento ainda estamos sem contrato de locações de caçamba estacionárias. Processo de licitação em andamento."/>
    <s v="Sim"/>
    <n v="1980"/>
    <m/>
    <n v="1980"/>
    <n v="0"/>
    <n v="7"/>
    <x v="5"/>
  </r>
  <r>
    <x v="34"/>
    <d v="2024-07-26T00:00:00"/>
    <n v="18360"/>
    <s v="ATO"/>
    <s v="Eduardo Ureshino"/>
    <s v="Leroy Merlin Sifão, kit caixa acoplada, torneira de jardim, ferramentas manuais básicas, tinta para a sala de arquivo, espuma expansiva (R$ 886,85); cabo 4mm² azul para sala de reuniões da FGE, iluminação de emergência para os auditórios, conectores para fios 1,5mm² e 2,5mm³."/>
    <s v="Sim"/>
    <n v="1669.85"/>
    <m/>
    <n v="1669.85"/>
    <n v="0"/>
    <n v="7"/>
    <x v="5"/>
  </r>
  <r>
    <x v="34"/>
    <d v="2024-07-26T00:00:00"/>
    <n v="18365"/>
    <s v="ATO"/>
    <s v="Lux Pinturas e Impermeabilização e Comercio EIRELI"/>
    <s v="Contratação de mão de obra especializada em pintura emergencial do Arquivo Central do IF. Importante demanda para que seja instalado as estantes deslizantes e assim dar sequência de reunir os arquivos da Unidade."/>
    <s v="Sim"/>
    <n v="3150"/>
    <m/>
    <n v="3150"/>
    <n v="0"/>
    <n v="7"/>
    <x v="5"/>
  </r>
  <r>
    <x v="34"/>
    <d v="2024-07-31T00:00:00"/>
    <n v="18375"/>
    <s v="ATO"/>
    <s v="Eduardo Ureshino"/>
    <s v="Compra de tinta e massa corrida para pintura da sala do arquivo e sala 110 AVF"/>
    <s v="Sim"/>
    <n v="476.69"/>
    <m/>
    <n v="476.69"/>
    <n v="0"/>
    <n v="7"/>
    <x v="5"/>
  </r>
  <r>
    <x v="34"/>
    <d v="2024-08-05T00:00:00"/>
    <n v="18382"/>
    <s v="DIR"/>
    <s v="Elevadores Atlas Schindler Ltda"/>
    <s v="Segundo Termo de Aditivo do Contrato manutenção de elevadores - NE 190079/2024"/>
    <s v="Sim"/>
    <n v="5774.65"/>
    <m/>
    <n v="5774.65"/>
    <n v="0"/>
    <n v="8"/>
    <x v="6"/>
  </r>
  <r>
    <x v="34"/>
    <d v="2024-08-09T00:00:00"/>
    <n v="18404"/>
    <s v="ATO-MP"/>
    <s v="MOISES DE SA ALVES"/>
    <s v="Confecção de porta em duas folhas em aço para o edifício Bloco de Serviços. A demanda emergência necessária para troca da atual em alumínio que atualmente está quebrada e fornece pouco segurança, sendo fácil arromba-lá. O outro motivo é que a nova porta desempenhará a função de porta de segurança com vídeo porteiro, promovendo a portaria do Bloco de Serviços a autônoma (sem necessidade de vigilante fixo). Atualmente o IF não consegue manter um vigilante fixo no posto do Bloco de Serviços e em algumas ocasiões no final da tarde o posto fica ausente e as portas abertas trazendo uma enorme insegurança, principalmente para a Seção de Almoxarifado / Patrimônio que em certos momentos abriga computadores até de outras Unidade da USP, e o Serviço de Infraestrutura Predial que possui muitas ferramentas elétricas e material."/>
    <s v="Sim"/>
    <n v="4900"/>
    <m/>
    <n v="4900"/>
    <n v="0"/>
    <n v="8"/>
    <x v="6"/>
  </r>
  <r>
    <x v="34"/>
    <d v="2024-08-16T00:00:00"/>
    <n v="18432"/>
    <s v="ATO"/>
    <s v="Eduardo Ureshino"/>
    <s v="Compra de fechadura + trena (R$ 152,30); lâmpada tubular 18W para uso geral no IF, luminária de emergência para biblioteca, canaleta plástica, lâmpada bulbo uso geral (R$ 1.221,55) ( R$ 260,00 - fechaduras e maçanetas)."/>
    <s v="Sim"/>
    <n v="1633.85"/>
    <m/>
    <n v="1633.85"/>
    <n v="0"/>
    <n v="8"/>
    <x v="6"/>
  </r>
  <r>
    <x v="34"/>
    <d v="2024-09-02T00:00:00"/>
    <n v="18461"/>
    <s v="ATO-MP"/>
    <s v="Eduardo Ureshino"/>
    <s v="Compra de material silicone, P.U. de uso geral R$ 142,60, kit de fechadura eletroimã para porta do Bloco de Serviços R$ 289,20, lâmpada tubular LED G13 T8 18w R$ 560,00, mola aérea para porta do Bloco de Serviços + luvas R4 214,82= R$ 150,00 (Tinta spray para uso geral.)"/>
    <s v="Sim"/>
    <n v="1356.62"/>
    <m/>
    <n v="1356.62"/>
    <n v="0"/>
    <n v="9"/>
    <x v="7"/>
  </r>
  <r>
    <x v="34"/>
    <d v="2024-09-06T00:00:00"/>
    <n v="18470"/>
    <s v="ATO-MP"/>
    <s v="Adilson Batista Machado"/>
    <s v="Manutenção preventiva do motor da hélice do ar condicionado Carrier de 20 TR, do Auditório Abrahão de Moraes. Patrimônio do equipamento de refrigeração: 043.009.320"/>
    <s v="Sim"/>
    <n v="798"/>
    <m/>
    <n v="798"/>
    <n v="0"/>
    <n v="9"/>
    <x v="7"/>
  </r>
  <r>
    <x v="34"/>
    <d v="2024-09-09T00:00:00"/>
    <n v="18473"/>
    <s v="ATO"/>
    <s v="1 Nova Sao Jose Residuos EIRELI - ME"/>
    <s v="NE.04789453 - Contratação de serviço de locação de caçamba estacionária para restos vegetais - DDC 246490 - DC 85020 - Alterado o valor de R$ 14.912,04..."/>
    <s v="Sim"/>
    <n v="11700"/>
    <m/>
    <n v="11700"/>
    <n v="0"/>
    <n v="9"/>
    <x v="7"/>
  </r>
  <r>
    <x v="34"/>
    <d v="2024-09-17T00:00:00"/>
    <n v="18495"/>
    <s v="ATO"/>
    <s v="PUSP - Capital"/>
    <s v="Rem. 50491889 - Serviço realizado de poda de 70 árvores em vários espaços do IF, bolsões de estacionamentos e entorno de Edifícios. (Fale Conoso 261810)."/>
    <s v="Sim"/>
    <n v="17500"/>
    <m/>
    <n v="17500"/>
    <n v="0"/>
    <n v="9"/>
    <x v="7"/>
  </r>
  <r>
    <x v="34"/>
    <d v="2024-09-17T00:00:00"/>
    <n v="18496"/>
    <s v="ATO"/>
    <s v="PUSP - Capital"/>
    <s v="Rem. 50491943 - locações de duas caçambas de 30 m3 para lixo verde. (Fale Conosco 261811)..."/>
    <s v="Sim"/>
    <n v="2400"/>
    <m/>
    <n v="2400"/>
    <n v="0"/>
    <n v="9"/>
    <x v="7"/>
  </r>
  <r>
    <x v="34"/>
    <d v="2024-10-01T00:00:00"/>
    <n v="18559"/>
    <s v="ATO-MP"/>
    <s v="Miriam Suzana Moretti"/>
    <s v="NE.05321872 - Aquisição de lâmpadas Led (vidro) de 20 Watts e Painel de LED de 48 Watts - Para atendimento de demandas de solicitações de serviços junto a Manutenção Predial - DDC 229390 - Alterado o valor de R$ 53.661,50..."/>
    <s v="Sim"/>
    <n v="38600"/>
    <m/>
    <n v="38600"/>
    <n v="0"/>
    <n v="10"/>
    <x v="8"/>
  </r>
  <r>
    <x v="34"/>
    <d v="2024-10-02T00:00:00"/>
    <n v="18527"/>
    <s v="ATO"/>
    <s v="Eduardo Ureshino"/>
    <s v="Compra de nivelador de piso para mesa, pneu e câmara de ar (R$239,00)***Assento e fita para vazamento (R$ 360,00)***material hidráulica para vazamento BS (R$443,89)***suporte de tv sala de Monitoramento (R$ 328,00)***Filtros C+3 (R$ 475,00)***Desincrustante para mictório (R$ 390,00)***splitbolt p cabo, fio 2,5mm² (R$ 312,50)"/>
    <s v="Sim"/>
    <n v="2548.38"/>
    <m/>
    <n v="2548.38"/>
    <n v="0"/>
    <n v="10"/>
    <x v="8"/>
  </r>
  <r>
    <x v="34"/>
    <d v="2024-10-02T00:00:00"/>
    <n v="18538"/>
    <s v="ATO-MP"/>
    <s v="Adilson Batista Machado"/>
    <s v="Troca emergencial de duas fechaduras das portas de entrada da sala ( 204 e 206) da Pós Graduação, no Edifício Principal Ala 2 do 2° pavimento."/>
    <s v="Sim"/>
    <n v="239.79"/>
    <m/>
    <n v="239.79"/>
    <n v="0"/>
    <n v="10"/>
    <x v="8"/>
  </r>
  <r>
    <x v="34"/>
    <d v="2024-10-02T00:00:00"/>
    <n v="18557"/>
    <s v="ATO-MP"/>
    <s v="Eduardo Ureshino"/>
    <s v="Compra de concreto groute para reparo na praça do Mickey (R$ 147,62)***rele fotocélula iluminação externa (R$ 390,00)***material de pedreiro colher, caixa de massa, caixa organizadora (R$ 275,30)***filtro para bebedouro (R$ 920,89)****concreto groute e massa pronta praça do Mickey e Bloco de Serviços (R$ 133,51)***lâmpada tubular 18w t8 (R$ 517,65)"/>
    <s v="Sim"/>
    <n v="2384.9699999999998"/>
    <m/>
    <n v="2384.9699999999998"/>
    <n v="0"/>
    <n v="10"/>
    <x v="8"/>
  </r>
  <r>
    <x v="34"/>
    <d v="2024-10-02T00:00:00"/>
    <n v="18560"/>
    <s v="ATO-MP"/>
    <s v="Alexsandro Saraiva de Morais"/>
    <s v="Instalação emergencial de dois (2) vidros temperados para porta de entrada do Edifício Bloco de Serviços."/>
    <s v="Sim"/>
    <n v="1172.52"/>
    <m/>
    <n v="1172.52"/>
    <n v="0"/>
    <n v="10"/>
    <x v="8"/>
  </r>
  <r>
    <x v="34"/>
    <d v="2024-10-08T00:00:00"/>
    <n v="18586"/>
    <s v="ATO-MP"/>
    <s v="Eduardo Ureshino"/>
    <s v="Aquisição de fechaduras para troca emergencial, seis (6) fechaduras de salas de aula e de Docentes do Instituto de Física da USP Capital."/>
    <s v="Sim"/>
    <n v="876"/>
    <m/>
    <n v="876"/>
    <n v="0"/>
    <n v="10"/>
    <x v="8"/>
  </r>
  <r>
    <x v="34"/>
    <d v="2024-10-08T00:00:00"/>
    <n v="18587"/>
    <s v="DIR"/>
    <s v="PUSP-C"/>
    <s v="Referente a Retirada de árvore do bolsão do DFNC - REMANEJAMENTO 50526283 / 2024"/>
    <s v="Sim"/>
    <n v="1492"/>
    <m/>
    <n v="1492"/>
    <n v="0"/>
    <n v="10"/>
    <x v="8"/>
  </r>
  <r>
    <x v="34"/>
    <d v="2024-10-14T00:00:00"/>
    <n v="18606"/>
    <s v="ATO-MP"/>
    <s v="Adilson Batista Machado"/>
    <s v="Aquisição emergencial para atendimento de solicitação de serviço junto ao SIP-Serviços de Infraestrutura Predial. (Dois acentos sanitários, Vinte e seis lâmpada T8 de 20 Watts e um cadeado para portão do Conjunto Alessandro Volta Bloco D.)"/>
    <s v="Sim"/>
    <n v="663.05"/>
    <m/>
    <n v="663.05"/>
    <n v="0"/>
    <n v="10"/>
    <x v="8"/>
  </r>
  <r>
    <x v="34"/>
    <d v="2024-10-14T00:00:00"/>
    <n v="18607"/>
    <s v="ATO-MP"/>
    <s v="Adilson Batista Machado"/>
    <s v="Aquisição emergencial para atendimento de solicitações junto ao SIP-Serviço de Infraestrutura Predial (Uma lata de Tinta branca PVA, 3,6 litros ; Uma lata de tinta esmalte acetinado de 3,6 litros, para pintura da porta de entrada do Bloco de Serviços; quatro disjuntor para reposição de disjuntores danificados no quadro de força e luza do andar térreo do Conjunto Alessandro Volta Bloco C; Três pacotes com 20 pç, de terminal forquilha de 6 mm2; Fita zebrada para setor de vigilância; Kit lâmina de serra para metais)"/>
    <s v="Sim"/>
    <n v="1243.8800000000001"/>
    <m/>
    <n v="1243.8800000000001"/>
    <n v="0"/>
    <n v="10"/>
    <x v="8"/>
  </r>
  <r>
    <x v="34"/>
    <d v="2024-10-18T00:00:00"/>
    <n v="18503"/>
    <s v="ATO-MP"/>
    <s v="24.236.717 SERGIO DOS SANTOS COSTA"/>
    <s v="Aquisição de serviços de montagem e desmontagem de aparelhos de condicionadores de ar e aquisição de controles de aparelhos de condicionadores de ar DC 85038 NE 5258518 e NE 5258526"/>
    <s v="Sim"/>
    <n v="2950"/>
    <m/>
    <n v="2950"/>
    <n v="0"/>
    <n v="10"/>
    <x v="8"/>
  </r>
  <r>
    <x v="34"/>
    <d v="2024-10-21T00:00:00"/>
    <n v="18634"/>
    <s v="ATO-MP"/>
    <s v="Adilson Batista Machado"/>
    <s v="Aquisição emergencial para conclusão de serviços junto ao setor de manutenção predial (Tubo de poliuretano PU, uma unidade; Abraçadeira de nylon T50 e T80, uma unidade cada; Desengripante Anticorrosivo, uma unidade; borracha perfil u, 30 metros.)"/>
    <s v="Sim"/>
    <n v="285.49"/>
    <m/>
    <n v="285.49"/>
    <n v="0"/>
    <n v="10"/>
    <x v="8"/>
  </r>
  <r>
    <x v="34"/>
    <d v="2024-10-22T00:00:00"/>
    <n v="18637"/>
    <s v="ATO-MP"/>
    <s v="Casa Pedroso Materiais para Construção Ltda"/>
    <s v="Aquisição de materiais emergenciais para conclusão de serviços pedidos ao setor de manutenção predial. (Assento almofadado Universal - 6 unidades; Galão de massa corrida de 3,6 litros - uma unidade)."/>
    <s v="Sim"/>
    <n v="237.3"/>
    <m/>
    <n v="237.3"/>
    <n v="0"/>
    <n v="10"/>
    <x v="8"/>
  </r>
  <r>
    <x v="34"/>
    <d v="2024-10-24T00:00:00"/>
    <n v="18648"/>
    <s v="ATO-MP"/>
    <s v="Minetto Eletro Refrigeração Ltda"/>
    <s v="Aquisição e troca de placa eletrônica do aparelho de ar condicionado da sala n° 3077 - Carrier Split Hi-Wall - 9.000 Btu/h - de numero de patrimônio: 043.021.269 (R$ 1.500,00) e troca de contatora do aparelho de ar condicionado do Auditório Show da Física - Hitachi - Split Piso Teto - 58.000 Btu/h - Numero de patrimônio: 043.019.449 (R$ 250,00). Manutenção corretiva executada."/>
    <s v="Sim"/>
    <n v="1750"/>
    <m/>
    <n v="1750"/>
    <n v="0"/>
    <n v="10"/>
    <x v="8"/>
  </r>
  <r>
    <x v="34"/>
    <d v="2024-10-29T00:00:00"/>
    <n v="18654"/>
    <s v="DIR"/>
    <s v="Alair Sichocki ME"/>
    <s v="Aditivo de Contrato de Serviço de jardinagem Processo: 23.1.356.43.8 - NE 90317/2024"/>
    <s v="Sim"/>
    <n v="33449.99"/>
    <m/>
    <n v="33449.99"/>
    <n v="0"/>
    <n v="10"/>
    <x v="8"/>
  </r>
  <r>
    <x v="34"/>
    <d v="2024-10-31T00:00:00"/>
    <n v="18663"/>
    <s v="ATO-MP"/>
    <s v="Casa Pedroso Materiais para Construção Ltda"/>
    <s v="Aquisição de material hidráulico emergencial para atendimento imediato solicitado ao setor de manutenção predial. (20 assentos sanitários/troca/danificados; 8 filtros de purificadores de água para troca emergencial)"/>
    <s v="Sim"/>
    <n v="1038.72"/>
    <m/>
    <n v="1038.72"/>
    <n v="0"/>
    <n v="10"/>
    <x v="8"/>
  </r>
  <r>
    <x v="34"/>
    <d v="2024-11-01T00:00:00"/>
    <n v="18666"/>
    <s v="ATO-MP"/>
    <s v="Viks Elevadores Ltda"/>
    <s v="Troca emergencial da sapata de freio do elevador social de numero de patrimônio: 043.018.855."/>
    <s v="Sim"/>
    <n v="1845"/>
    <m/>
    <n v="1845"/>
    <n v="0"/>
    <n v="11"/>
    <x v="9"/>
  </r>
  <r>
    <x v="34"/>
    <d v="2024-11-04T00:00:00"/>
    <n v="18673"/>
    <s v="ATO-MP"/>
    <s v="Lampião Elétrica e Iluminação"/>
    <s v="Aquisição de dois, disjuntores de 30A, Bipolar para troca de disjuntor danificado doas ares condicionados das sala n° 3131 e 3177 do Edifício Principal Ala 1. E três engates flexível para troca dos bebedouros do CEFISMA e Show da Física."/>
    <s v="Sim"/>
    <n v="216"/>
    <m/>
    <n v="216"/>
    <n v="0"/>
    <n v="11"/>
    <x v="9"/>
  </r>
  <r>
    <x v="34"/>
    <d v="2024-11-04T00:00:00"/>
    <n v="18675"/>
    <s v="FNC"/>
    <s v="Alphatec Cranes Comércio e Serviços Ltda"/>
    <s v="Manutenção, em caráter emergencial, de uma talha elétrica ( periférico de apoio ) de 5ton, patrimônio nº 043.200.097214 de uso no laboratório Pelletron (LINAC) do Ifusp."/>
    <s v="Sim"/>
    <n v="2950.4"/>
    <m/>
    <n v="2950.4"/>
    <n v="0"/>
    <n v="11"/>
    <x v="9"/>
  </r>
  <r>
    <x v="34"/>
    <d v="2024-11-14T00:00:00"/>
    <n v="18703"/>
    <s v="ATO-MP"/>
    <s v="Lampião de Gás Comercial Elétrica Ltda"/>
    <s v="Aquisição emergencial para conclusão de laboratório Materiais Magnéticos (vinte tomadas 2P+T DE 20A, quatro cap de ø 1/2&quot; e 3/4&quot;)"/>
    <s v="Sim"/>
    <n v="150.04"/>
    <m/>
    <n v="150.04"/>
    <n v="0"/>
    <n v="11"/>
    <x v="9"/>
  </r>
  <r>
    <x v="34"/>
    <d v="2024-11-22T00:00:00"/>
    <n v="18721"/>
    <s v="ATO-MP"/>
    <s v="Alexandre de Oliveira Vieira"/>
    <s v="Para atender as necessidades da obra realizada no Conjunto Abraão de Moraes, na Biblioteca, para instalação do Forro e das Divisórias de Drywall, foi necessário a compra das caixas de papelão para realizar a mudança de algumas estantes de livros, para a montagem da estruturas das novas paredes. As caixas de papelão foram utilizadas para organizar os livros retirados das estantes, afim de manter a organização do acervo. Os materiais foram adquiridos na Leroy Merlin do Jaguaré, em caráter de urgência, pois a Empresa contratada para realizar os serviços trabalhou no feriado do dia 20/11, pois está tendo dificuldades em realizar os trabalhos em dias úteis, devido ao excesso de barulho, o espaço onde ocorre a reforma fica ao lado do auditório Abraão de Moraes, onde está acontecendo vários eventos e provas devido ao final do semestre, e frequentemente a empresa contratada fica impedida de realizar os serviços."/>
    <s v="Sim"/>
    <n v="1119.1300000000001"/>
    <m/>
    <n v="1119.1300000000001"/>
    <n v="0"/>
    <n v="11"/>
    <x v="9"/>
  </r>
  <r>
    <x v="34"/>
    <d v="2024-11-28T00:00:00"/>
    <n v="18744"/>
    <s v="DIR"/>
    <s v="Imperpluv Impermeabilização Pintura e Reformas EPP"/>
    <s v="Serviço de Impermeabilização de Laje da Cobertura do Edifício Adma Jafet - DC 67927/2024 - Processo: 154.00003784/2024-78 - NE 4688861/2024"/>
    <s v="Sim"/>
    <n v="88700"/>
    <m/>
    <n v="88700"/>
    <n v="0"/>
    <n v="11"/>
    <x v="9"/>
  </r>
  <r>
    <x v="34"/>
    <d v="2024-11-29T00:00:00"/>
    <n v="18735"/>
    <s v="ATO"/>
    <s v="Eduardo Ureshino"/>
    <s v="Compra de disco de corte, EPI e escova de aço (Biblioteca)R$ 139,39***Graute para piso do BJF R$ 147,62***Material hidráulica de caixa acoplada, vedantes em geral para calhas e fixar cubas, silvar tape R$ 1125,79."/>
    <s v="Sim"/>
    <n v="1412.8"/>
    <m/>
    <n v="1412.8"/>
    <n v="0"/>
    <n v="11"/>
    <x v="9"/>
  </r>
  <r>
    <x v="34"/>
    <d v="2024-11-29T00:00:00"/>
    <n v="18746"/>
    <s v="ATO"/>
    <s v="Eduardo Ureshino"/>
    <s v="Compra de material elétrico de infraestrutura para instalação da rede de dados no conjunto Abrahão de Moraes."/>
    <s v="Sim"/>
    <n v="1741.87"/>
    <m/>
    <n v="1741.87"/>
    <n v="0"/>
    <n v="11"/>
    <x v="9"/>
  </r>
  <r>
    <x v="34"/>
    <d v="2024-12-16T00:00:00"/>
    <n v="18796"/>
    <s v="ATO"/>
    <s v="Eduardo Ureshino"/>
    <s v="Compra de miolo de fechadura PADO para os sanitários da Biblioteca."/>
    <s v="Sim"/>
    <n v="132"/>
    <m/>
    <n v="132"/>
    <n v="0"/>
    <n v="12"/>
    <x v="10"/>
  </r>
  <r>
    <x v="34"/>
    <d v="2024-12-18T00:00:00"/>
    <n v="18801"/>
    <s v="ATO-MP"/>
    <s v="Viks Elevadores Ltda"/>
    <s v="Troca emergencial, do botão de chamada dos respectivos andares do Edifício Principal Ala 2 - Marca: Thyssenkrupp Elevadores - Elevador Social de três paradas de numero de patrimônio: 043.018.855"/>
    <s v="Sim"/>
    <n v="713.26"/>
    <m/>
    <n v="713.26"/>
    <n v="0"/>
    <n v="12"/>
    <x v="10"/>
  </r>
  <r>
    <x v="34"/>
    <d v="2025-01-10T00:00:00"/>
    <n v="18807"/>
    <s v="DIR"/>
    <s v="Outras Despesas"/>
    <s v="Fechamento do exercício 2024"/>
    <s v="Sim"/>
    <n v="4690.75"/>
    <m/>
    <n v="4690.75"/>
    <n v="0"/>
    <n v="1"/>
    <x v="11"/>
  </r>
  <r>
    <x v="35"/>
    <d v="2024-10-23T00:00:00"/>
    <n v="18647"/>
    <s v="FEP"/>
    <s v="AIRPHOENIX SERVIÇOS INTERNACIONAIS LTDA."/>
    <s v="NE.05288069 - Pagamento a despachante aduaneiro para equipamento de espalhamento de Raio X - DC 61961 - Xenocs Inc..."/>
    <s v="Sim"/>
    <n v="8525.2099999999991"/>
    <m/>
    <n v="8525.2099999999991"/>
    <n v="0"/>
    <n v="10"/>
    <x v="8"/>
  </r>
  <r>
    <x v="35"/>
    <d v="2024-11-12T00:00:00"/>
    <n v="18695"/>
    <s v="FEP"/>
    <s v="Reserva"/>
    <s v="Anulação 5937555 - Reserva 5640153 - aquisição de servidor mono 06 núcleos - DDC 317699 - Valor anulado de R$ 15.455,75..."/>
    <s v="Não"/>
    <n v="0"/>
    <m/>
    <n v="0"/>
    <n v="0"/>
    <n v="11"/>
    <x v="9"/>
  </r>
  <r>
    <x v="35"/>
    <d v="2024-12-02T00:00:00"/>
    <n v="18752"/>
    <s v="FEP"/>
    <s v="Reserva"/>
    <s v="ANULADO - FIM DO EXERCÍCIO 2024 - Reserva 6034826 - aquisição de 01 microcomputador - DDC 351595..."/>
    <s v="Sim"/>
    <n v="0"/>
    <m/>
    <n v="0"/>
    <n v="0"/>
    <n v="12"/>
    <x v="10"/>
  </r>
  <r>
    <x v="39"/>
    <d v="2024-10-31T00:00:00"/>
    <n v="18662"/>
    <s v="FMT"/>
    <s v="Vipe Produtos e Serviços Ltda"/>
    <s v="Aquisição de produtos elétricos para uso imediato e emergencial, junto ao Laboratório de Criogenia do Ifusp."/>
    <s v="Sim"/>
    <n v="350.5"/>
    <m/>
    <n v="350.5"/>
    <n v="0"/>
    <n v="10"/>
    <x v="8"/>
  </r>
  <r>
    <x v="39"/>
    <d v="2024-11-28T00:00:00"/>
    <n v="18742"/>
    <s v="FMT"/>
    <s v="Reserva"/>
    <s v="ANULADO - FIM DO EXERCÍCIO 2024 - Melhorias na infraestrutura da Seção de Criogenia do DFMT DR 5982070"/>
    <s v="Sim"/>
    <n v="0"/>
    <m/>
    <n v="0"/>
    <n v="0"/>
    <n v="11"/>
    <x v="9"/>
  </r>
  <r>
    <x v="40"/>
    <d v="2024-04-01T00:00:00"/>
    <n v="18041"/>
    <s v="FMT"/>
    <s v="Caetano Rodrigues Miranda"/>
    <s v="Reembolso no valor de R$ 1.360,39 (Um mil, Trezentos e Sessenta Reais e Trinta e Nove Centavos) referente a compra de materiais de consumo (Recursos: Programa Laboratórios Didáticos - Grupo 404 - Projetos Especiais - Grad da PRG-USP Nota Fiscal No 105189 Data: 28/03/2024 Fornecedor: Kalunda S.A."/>
    <s v="Sim"/>
    <n v="1360.39"/>
    <m/>
    <n v="1360.39"/>
    <n v="0"/>
    <n v="4"/>
    <x v="2"/>
  </r>
  <r>
    <x v="41"/>
    <d v="2024-01-11T00:00:00"/>
    <n v="17752"/>
    <s v="ATA"/>
    <s v="Trivale Instituicao de Pagamento Ltda."/>
    <s v="NE.00113384 - Contrato 16/2022 - RUSP - Serviços de gerenciamento de abastecimento de combustível em veículos e equipamentos - Exercício 2.024."/>
    <s v="Sim"/>
    <n v="10406.06"/>
    <m/>
    <n v="10406.06"/>
    <n v="0"/>
    <n v="1"/>
    <x v="11"/>
  </r>
  <r>
    <x v="41"/>
    <d v="2024-01-11T00:00:00"/>
    <n v="17753"/>
    <s v="ATA"/>
    <s v="Associacao dos Taxis PRIME"/>
    <s v="NE.00113449 - Contrato n.o 06/2021 - serviço de transporte por táxi - Exercício 2.024."/>
    <s v="Sim"/>
    <n v="4482"/>
    <m/>
    <n v="4482"/>
    <n v="0"/>
    <n v="1"/>
    <x v="11"/>
  </r>
  <r>
    <x v="41"/>
    <d v="2024-04-29T00:00:00"/>
    <n v="18125"/>
    <s v="ATA-VEICULO"/>
    <s v="Reitoria - POOL"/>
    <s v="REM.50210685 - #29159 - Período: 23/04/2024 08:30 a 23/04/2024 17:00 (1 diária(s)), Passageiros: 2, Tipo: AUTOMÓVEL, Atividade Didática: Não, Finalidade: Motivo da Solicitação: Compra de insumos emergenciais aos cursos de Física Experimental Destino: Rua 25 de Março (CEP: 01021-100), Rua Santa Ifigênia (CEP: 01207-001), Rua Clélia (CEP: 05042-000)"/>
    <s v="Sim"/>
    <n v="110.77"/>
    <m/>
    <n v="110.77"/>
    <n v="0"/>
    <n v="4"/>
    <x v="2"/>
  </r>
  <r>
    <x v="41"/>
    <d v="2024-04-29T00:00:00"/>
    <n v="18127"/>
    <s v="DIR"/>
    <s v="Reitoria - POOL"/>
    <s v="REM. 50210723 - #28882 - Período: 18/04/2024 11:30 a 18/04/2024 14:00 (0 diária(s)), Passageiros: 1, Tipo: AUTOMÓVEL, Atividade Didática: Não, Finalidade: Reunião da diretora do IF com docentes do Departamento de Física da UNESP - Rio Claro..."/>
    <s v="Sim"/>
    <n v="153.63999999999999"/>
    <m/>
    <n v="153.63999999999999"/>
    <n v="0"/>
    <n v="4"/>
    <x v="2"/>
  </r>
  <r>
    <x v="41"/>
    <d v="2024-05-06T00:00:00"/>
    <n v="18143"/>
    <s v="ATA-VEICULO"/>
    <s v="Reitoria - POOL"/>
    <s v="Rem. 50226883 - #29221 - Período: 30/04/2024 08:30 a 30/04/2024 12:00 (0 diária(s)), Passageiros: 2, Tipo: CAMINHÃO, Atividade Didática: Não, Finalidade: Serviço para a retirada de móveis &quot;de papelão&quot;, aproximadamente 6 peças, na EACH - USP Leste, Portaria 2"/>
    <s v="Sim"/>
    <n v="135.15"/>
    <m/>
    <n v="135.15"/>
    <n v="0"/>
    <n v="5"/>
    <x v="3"/>
  </r>
  <r>
    <x v="41"/>
    <d v="2024-05-17T00:00:00"/>
    <n v="18183"/>
    <s v="ATA-VEICULO"/>
    <s v="Reitoria - POOL"/>
    <s v="Rem.50253309 - #29213 - Período: 06/05/2024 05:00 a 06/05/2024 08:10 (0 diária(s)), Passageiros: 1, Tipo: AUTOMÓVEL, Atividade Didática: Não, Finalidade: Motivo da Solicitação: Participação como membro da Comissão Julgadora do Concurso para Prof. Doutor (MS-3) junto ao Depto FEP/IFUSP - Ed. IF-56/23 que terá início dia 06/05/24, às 8h30min na sala 2053 do Ed. Principal do IFUSP."/>
    <s v="Sim"/>
    <n v="55.38"/>
    <m/>
    <n v="55.38"/>
    <n v="0"/>
    <n v="5"/>
    <x v="3"/>
  </r>
  <r>
    <x v="41"/>
    <d v="2024-06-19T00:00:00"/>
    <n v="18274"/>
    <s v="ATA-VEICULO"/>
    <s v="Reitoria - POOL"/>
    <s v="Remanejamento 50301761 / 2024 Código: 202400001819 - #29573 - Período: 17/06/2024 15:00 a 18/06/2024 18:00 (1 diária(s)), Passageiros: 2, Tipo: AUTOMÓVEL, Atividade Didática: Não, Finalidade: OBJETIVOS E METAS DA USP ATÉ 2029..."/>
    <s v="Sim"/>
    <n v="276.58"/>
    <m/>
    <n v="276.58"/>
    <n v="0"/>
    <n v="6"/>
    <x v="4"/>
  </r>
  <r>
    <x v="41"/>
    <d v="2024-06-25T00:00:00"/>
    <n v="18290"/>
    <s v="ATA-VEICULO"/>
    <s v="Reitoria"/>
    <s v="Rem:202450311449 - Referente #29575 - Período: 23/06/2024 15:00 a 24/06/2024 18:00 (1 diária(s)), Passageiros: 2, Tipo: AUTOMÓVEL, Atividade Didática: Não, Finalidade: OBJETIVOS E METAS DA USP ATÉ 2029"/>
    <s v="Sim"/>
    <n v="158.05000000000001"/>
    <m/>
    <n v="158.05000000000001"/>
    <n v="0"/>
    <n v="6"/>
    <x v="4"/>
  </r>
  <r>
    <x v="41"/>
    <d v="2024-06-28T00:00:00"/>
    <n v="18304"/>
    <s v="ATA-VEICULO"/>
    <s v="Reitoria - POOL"/>
    <s v="COD. 1976 - #29584 - Período: 26/06/2024 15:00 a 27/06/2024 18:00 (1 diária(s)), Passageiros: 1, Tipo: AUTOMÓVEL, Atividade Didática: Não, Finalidade: OBJETIVOS E METAS DA USP ATÉ 2029..."/>
    <s v="Sim"/>
    <n v="296.33999999999997"/>
    <m/>
    <n v="296.33999999999997"/>
    <n v="0"/>
    <n v="6"/>
    <x v="4"/>
  </r>
  <r>
    <x v="41"/>
    <d v="2024-06-28T00:00:00"/>
    <n v="18305"/>
    <s v="ATA-VEICULO"/>
    <s v="Reitoria - POOL"/>
    <s v="COD. 1923 - #29574 - Período: 19/06/2024 15:00 a 20/06/2024 18:00 (1 diária(s)), Passageiros: 2, Tipo: AUTOMÓVEL, Atividade Didática: Não, Finalidade: OBJETIVOS E METAS DA USP ATÉ 2029..."/>
    <s v="Sim"/>
    <n v="296.33999999999997"/>
    <m/>
    <n v="296.33999999999997"/>
    <n v="0"/>
    <n v="6"/>
    <x v="4"/>
  </r>
  <r>
    <x v="41"/>
    <d v="2024-09-02T00:00:00"/>
    <n v="18463"/>
    <s v="ATA-VEICULO"/>
    <s v="Reitoria - POOL"/>
    <s v="COD. 202400002413 - #30802 - Período: 16/08/2024 09:00 a 16/08/2024 11:00 (0 diária(s)), Passageiros: 0, Tipo: CAMINHÃO, Atividade Didática: Não, Finalidade: MUDANÇA COM CAMINHÃO PLATAFORMA - Retirada de uma peça de um departamento e levar para um local aqui mesmo no IFUSP..."/>
    <s v="Sim"/>
    <n v="128.34"/>
    <m/>
    <n v="128.34"/>
    <n v="0"/>
    <n v="9"/>
    <x v="7"/>
  </r>
  <r>
    <x v="41"/>
    <d v="2024-09-26T00:00:00"/>
    <n v="18547"/>
    <s v="ATA"/>
    <s v="Trivale Instituicao de Pagamento Ltda."/>
    <s v="NE.04712797 - Reforço da NE.00113384 - Contrato 16/2022 - RUSP - Serviços de gerenciamento de abastecimento de combustível em veículos e equipamentos - Exercício 2.024 - GO 17759..."/>
    <s v="Sim"/>
    <n v="3468.69"/>
    <m/>
    <n v="3468.69"/>
    <n v="0"/>
    <n v="9"/>
    <x v="7"/>
  </r>
  <r>
    <x v="41"/>
    <d v="2024-10-09T00:00:00"/>
    <n v="18598"/>
    <s v="ATA-VEICULO"/>
    <s v="Reitoria - POOL"/>
    <s v="Código: 202400002973 - #31768 - Período: 04/10/2024 15:00 a 04/10/2024 17:30 (0 diária(s)), Passageiros: 1, Tipo: HÍBRIDOS E ELÉTRICOS, Atividade Didática: Não, Finalidade: Levar docente canadense ao aeroporto de GRU, esteve a convite da Profª. Rosangela Itri para ministrar Palestra do 48th Annual SBBf..."/>
    <s v="Sim"/>
    <n v="77.25"/>
    <m/>
    <n v="77.25"/>
    <n v="0"/>
    <n v="10"/>
    <x v="8"/>
  </r>
  <r>
    <x v="42"/>
    <d v="2024-03-01T00:00:00"/>
    <n v="17940"/>
    <s v="FEP"/>
    <s v="USINAGEN GOMES E PADOVANI LTDA"/>
    <s v="Precisamos, em caráter de urgência, da confecção de porta amostra, pois estamos realizando pesquisas em fibras capilares e contamos com dúzias de amostras para serem analisadas. Como cada amostra deve ser analisada em várias configurações, uma vez montada não pode ser desmontada até o final dos experimentos. Esses porta amostras são para otimizar a investigação e permitir a investigação sistemática e sequencial."/>
    <s v="Sim"/>
    <n v="2000"/>
    <m/>
    <n v="2000"/>
    <n v="0"/>
    <n v="3"/>
    <x v="1"/>
  </r>
  <r>
    <x v="42"/>
    <d v="2024-03-01T00:00:00"/>
    <n v="17944"/>
    <s v="FEP"/>
    <s v="USINAGEN GOMES E PADOVANI LTDA"/>
    <s v=": Precisamos, em caráter de urgência, da confecção de porta amostra, pois estamos realizando pesquisas em fibras capilares e contamos com dúzias de amostras para serem analisadas. Como cada amostra deve ser analisada em várias configurações, uma vez montada não pode ser desmontada até o final dos experimentos. Esses porta amostras são para otimizar a investigação e permitir a investigação sistemática e sequencial."/>
    <s v="Sim"/>
    <n v="1950"/>
    <m/>
    <n v="1950"/>
    <n v="0"/>
    <n v="3"/>
    <x v="1"/>
  </r>
  <r>
    <x v="42"/>
    <d v="2024-05-07T00:00:00"/>
    <n v="18148"/>
    <s v="FEP"/>
    <s v="Diárias"/>
    <s v="Diária N° 202400005 - Cristiano Luís Pinto de Oliveira - 7041767 Unidade - Destino: Florianópolis/SC-Brasil Saída Prevista: 19/05/2024 - 08:00 Término Prevista: 23/05/2024 - 20:30 Diárias Nacionais: Completas: 4 - Simples: 1 - Finalidade da Diária: Participar do Encontro de Outono da Sociedade Brasileira de Física - EOSBF2024"/>
    <s v="Sim"/>
    <n v="3023.28"/>
    <m/>
    <n v="3023.28"/>
    <n v="0"/>
    <n v="5"/>
    <x v="3"/>
  </r>
  <r>
    <x v="42"/>
    <d v="2024-08-12T00:00:00"/>
    <n v="18411"/>
    <s v="FEP"/>
    <s v="Antonio Martins Figueiredo Neto"/>
    <s v="Pagamento de diárias p/ visita científica no IF São Carlos - dias 15 a 18/07/2024."/>
    <s v="Sim"/>
    <n v="1591.2"/>
    <m/>
    <n v="1591.2"/>
    <n v="0"/>
    <n v="8"/>
    <x v="6"/>
  </r>
  <r>
    <x v="42"/>
    <d v="2024-08-30T00:00:00"/>
    <n v="18457"/>
    <s v="FEP"/>
    <s v="Xenocs Inc"/>
    <s v="NE.06068062 - Reforço da NE.04388078 - aquisição de placa de potência importada do fornecedor Xenocs - DDC 193531 - DC 61961 - importação - Alterado o valor de R$ 16.500,00..."/>
    <s v="Sim"/>
    <n v="16774.16"/>
    <m/>
    <n v="16774.16"/>
    <n v="0"/>
    <n v="8"/>
    <x v="6"/>
  </r>
  <r>
    <x v="42"/>
    <d v="2024-09-16T00:00:00"/>
    <n v="18494"/>
    <s v="FEP"/>
    <s v="Transposicao Interna"/>
    <s v="Passagens aéreas - para o Prof. Cristiano L. P. Oliveira - Taipei - Taiwan - de 01 a 09/11/2024 - DDC 215527 - Fatura 24155..."/>
    <s v="Sim"/>
    <n v="12111.99"/>
    <m/>
    <n v="12111.99"/>
    <n v="0"/>
    <n v="9"/>
    <x v="7"/>
  </r>
  <r>
    <x v="42"/>
    <d v="2024-10-04T00:00:00"/>
    <n v="18577"/>
    <s v="FEP"/>
    <s v="GTMAX3D Equipamentos Eletronicos e Materiais Plast"/>
    <s v="Conserto emergencial da Impressora 3D utilizada no Grupo de Fluidos Complexos - Nº do patrimônio: 200.079462 Dados para Depósito: Banco do Brasil Agência 6624-9 Conta 30197-3 GTMAX3D EQUIPAMENTOS ELETRÔNICOS E MATERIAIS PLÁSTICOS LTDA CNPJ 29012453000110"/>
    <s v="Sim"/>
    <n v="1283.05"/>
    <m/>
    <n v="1283.05"/>
    <n v="0"/>
    <n v="10"/>
    <x v="8"/>
  </r>
  <r>
    <x v="42"/>
    <d v="2024-10-04T00:00:00"/>
    <n v="18580"/>
    <s v="FEP"/>
    <s v="Cristiano Luis Pinto de Oliveira"/>
    <s v="Pagamento de diárias p/ participar e apresentar palestra no XIX edition of the International Small-Angle Scattering Conference (SAS2024) - Taipei - Taiwan - de 03 a 90/11/2024..."/>
    <s v="Sim"/>
    <n v="15356.32"/>
    <m/>
    <n v="15356.32"/>
    <n v="0"/>
    <n v="10"/>
    <x v="8"/>
  </r>
  <r>
    <x v="42"/>
    <d v="2024-10-24T00:00:00"/>
    <n v="18649"/>
    <s v="FEP"/>
    <s v="RADCHROM ANALITICA COMERCIO E ASSESSORIA TECNICA L"/>
    <s v="Conserto da bomba de vácuo acoplada ao equipamento Xeuss 2,0, nº patrimônio 200.02644, que é parte do USPMULTI (https://uspmulti.prp.usp.br/public/centrais/107). A bomba de vácuo está quebra e é necessário o conserto urgente pois a bomba é imprescindível e obrigatória para o funcionamento do equipamento."/>
    <s v="Sim"/>
    <n v="3300"/>
    <m/>
    <n v="3300"/>
    <n v="0"/>
    <n v="10"/>
    <x v="8"/>
  </r>
  <r>
    <x v="42"/>
    <d v="2024-11-22T00:00:00"/>
    <n v="18722"/>
    <s v="FAP"/>
    <s v="Queller Informática r Com LTDA-ME"/>
    <s v="Em caráter de urgência, o Prof. Cristiano Luis Pinto de Oliveira precisou comprar um novo carregador para o notebook de trabalho dele. O antigo carregador não estava mais funcionando e fez-se necessária a aquisição de um novo."/>
    <s v="Sim"/>
    <n v="140"/>
    <m/>
    <n v="140"/>
    <n v="0"/>
    <n v="11"/>
    <x v="9"/>
  </r>
  <r>
    <x v="42"/>
    <d v="2024-12-03T00:00:00"/>
    <n v="18761"/>
    <s v="FEP"/>
    <s v="Banco do Brasil"/>
    <s v="NE.06069425 - Pagamento de taxa bancaria - INVOICE 0 - empresa Xenocs Inc - DDC 193531..."/>
    <s v="Sim"/>
    <n v="165.66"/>
    <m/>
    <n v="165.66"/>
    <n v="0"/>
    <n v="12"/>
    <x v="10"/>
  </r>
  <r>
    <x v="43"/>
    <d v="2024-01-10T00:00:00"/>
    <n v="17736"/>
    <s v="ATA"/>
    <s v="Viva Servicos Ltda."/>
    <s v="NE.01087077 / NE.00921685 - Reforço da NE.00091992 - Contrato N.o 14/2022 - RUSP - Serviços de limpeza, asseio e conservação predial - Exercício 2.024."/>
    <s v="Sim"/>
    <n v="1261519.03"/>
    <m/>
    <n v="1261519.03"/>
    <n v="0"/>
    <n v="1"/>
    <x v="11"/>
  </r>
  <r>
    <x v="43"/>
    <d v="2024-01-10T00:00:00"/>
    <n v="17740"/>
    <s v="ATA"/>
    <s v="Albatroz Segurança e Vigilância Ltda."/>
    <s v="NE.00092204 - Contrato n.o 07/2020 - RUSP - Contrato de Serviços de Vigilância e Segurança Patrimonial - Exercício 2.024."/>
    <s v="Sim"/>
    <n v="320901"/>
    <m/>
    <n v="320901"/>
    <n v="0"/>
    <n v="1"/>
    <x v="11"/>
  </r>
  <r>
    <x v="43"/>
    <d v="2024-03-06T00:00:00"/>
    <n v="17968"/>
    <s v="ATA-SV"/>
    <s v="Albatroz Segurança e Vigilância Ltda"/>
    <s v="Reforço de Empenho de Serviços de segurança e vigilância NE 958252/2024"/>
    <s v="Sim"/>
    <n v="9656.08"/>
    <m/>
    <n v="9656.08"/>
    <n v="0"/>
    <n v="3"/>
    <x v="1"/>
  </r>
  <r>
    <x v="43"/>
    <d v="2024-03-06T00:00:00"/>
    <n v="17962"/>
    <s v="ATA-LIMP"/>
    <s v="Viva Serviços Ltda"/>
    <s v="Reforço de Empenho de Serviços de Limpeza NE 921685"/>
    <s v="Sim"/>
    <n v="8871.59"/>
    <m/>
    <n v="8871.59"/>
    <n v="0"/>
    <n v="3"/>
    <x v="1"/>
  </r>
  <r>
    <x v="43"/>
    <d v="2024-04-25T00:00:00"/>
    <n v="18111"/>
    <s v="ATA"/>
    <s v="Albatroz Segurança e Vigilância Ltda."/>
    <s v="NE.01471152 - Reforço da NE.00092204 - Contrato n.o 07/2020 - RUSP - Contrato de Serviços de Vigilância e Segurança Patrimonial - Exercício 2.024."/>
    <s v="Sim"/>
    <n v="694538.88"/>
    <m/>
    <n v="694538.88"/>
    <n v="0"/>
    <n v="4"/>
    <x v="2"/>
  </r>
  <r>
    <x v="51"/>
    <d v="2024-02-05T00:00:00"/>
    <n v="17850"/>
    <s v="DIR"/>
    <s v="Transposição interna"/>
    <s v="Remanejamento 50092968 / 2024 - para o Grupo Básico - GC 4341"/>
    <s v="Sim"/>
    <n v="194767.21"/>
    <m/>
    <n v="194767.21"/>
    <n v="0"/>
    <n v="2"/>
    <x v="0"/>
  </r>
  <r>
    <x v="52"/>
    <d v="2024-02-05T00:00:00"/>
    <n v="17851"/>
    <s v="DIR"/>
    <s v="Transposição interna"/>
    <s v="Remanejamento 2024 50092984 - Remanejamento para básica - GC 4342"/>
    <s v="Sim"/>
    <n v="765.09"/>
    <m/>
    <n v="765.09"/>
    <n v="0"/>
    <n v="2"/>
    <x v="0"/>
  </r>
  <r>
    <x v="52"/>
    <d v="2024-04-08T00:00:00"/>
    <n v="18061"/>
    <s v="DIR"/>
    <s v="Transposição interna"/>
    <s v="Devolução referente ao remanejamento 50167623/2024 remanejamento feito equivocadamente - Remanejamento 50170489/2024 - GC 4395"/>
    <s v="Sim"/>
    <n v="960"/>
    <m/>
    <n v="960"/>
    <n v="0"/>
    <n v="4"/>
    <x v="2"/>
  </r>
  <r>
    <x v="56"/>
    <d v="2024-06-12T00:00:00"/>
    <n v="18259"/>
    <s v="ATF-ALMOX"/>
    <s v="Faculdade de Direito"/>
    <s v="Aquisição de artigos de papel para higiene pessoal - Ata Registro de Preços nº 25/2023 - DDC 158302 - DC 50986 - Reserva 2727223 - NE 2727240 no valor de R$ 113.035,00 sendo ATF-Almox - R$ 61.105,00 + Remanej. nº 50281809 - R$ 51.930,00 - FD"/>
    <s v="Sim"/>
    <n v="51930"/>
    <m/>
    <n v="51930"/>
    <n v="0"/>
    <n v="6"/>
    <x v="4"/>
  </r>
  <r>
    <x v="56"/>
    <d v="2024-08-07T00:00:00"/>
    <n v="18399"/>
    <s v="DIR"/>
    <s v="Transposição interna"/>
    <s v="Referente a NE.03692997 - Ata Registro de Preço - aquisições de microcomputadores - DDC 220873 - DC 70634 - (Rem. 50331202) - Compacta Comercio e Serviços Ltda - Contrapartida GO 18394 e GC 4478"/>
    <s v="Sim"/>
    <n v="73000"/>
    <m/>
    <n v="73000"/>
    <n v="0"/>
    <n v="8"/>
    <x v="6"/>
  </r>
  <r>
    <x v="57"/>
    <d v="2024-01-31T00:00:00"/>
    <n v="17826"/>
    <s v="DIR-CCIF"/>
    <s v="ICMC"/>
    <s v="Ziva Tecnologia e Solucoes Ltda. - NE.00447037 - Ata Registro de Preço - aquisições de câmeras de circuito fechado - DC 10879 - DC 4666 - Rem. 50038823 - ICMC - USP."/>
    <s v="Sim"/>
    <n v="127522.28"/>
    <m/>
    <n v="127522.28"/>
    <n v="0"/>
    <n v="1"/>
    <x v="11"/>
  </r>
  <r>
    <x v="58"/>
    <d v="2024-02-07T00:00:00"/>
    <n v="17858"/>
    <s v="DIR-CCIF"/>
    <s v="MAC"/>
    <s v="Compacta Comércio e Serviços Ltda. NE. 005044316/2024 - Ata Registro de Preços - Aquisição de monitores - DDC 25418/2024 - DC 8661/2024. Remanejamento 202450090205 - MAC - Proc. 23.1.249.43.7"/>
    <s v="Sim"/>
    <n v="11935"/>
    <m/>
    <n v="11935"/>
    <n v="0"/>
    <n v="2"/>
    <x v="0"/>
  </r>
  <r>
    <x v="58"/>
    <d v="2024-02-23T00:00:00"/>
    <n v="17920"/>
    <s v="DIR-CCIF"/>
    <s v="PUSP - FC"/>
    <s v="NE.00827522 - Ata Registro de Preço - aquisição de monitores de vídeo - DC 33437 - DC 11069 - (Rem. 50099504 - PUSP-FC) - Compacta Comercio e Servicos Ltda."/>
    <s v="Sim"/>
    <n v="10230"/>
    <m/>
    <n v="10230"/>
    <n v="0"/>
    <n v="2"/>
    <x v="0"/>
  </r>
  <r>
    <x v="58"/>
    <d v="2024-02-23T00:00:00"/>
    <n v="17922"/>
    <s v="DIR-CCIF"/>
    <s v="MAC"/>
    <s v="NE.00829606 - Ata Registro de Preço - aquisição de tablet de 14&quot; - DC 35359 - DC 12539 - (Rem. 50105865 - MAC) - Bela Beli Store Ltda."/>
    <s v="Sim"/>
    <n v="8889"/>
    <m/>
    <n v="8889"/>
    <n v="0"/>
    <n v="2"/>
    <x v="0"/>
  </r>
  <r>
    <x v="58"/>
    <d v="2024-02-23T00:00:00"/>
    <n v="17923"/>
    <s v="DIR-CCIF"/>
    <s v="PUSP - FC"/>
    <s v="NE.00830019 - Ata Registro de Preço - compra de cabos de redes UTP - DC 33496 - DC 11140 - (Rem. 50102009 - PUSP - FC) - Telcabos Telecomunicações e Informática Ltda."/>
    <s v="Sim"/>
    <n v="16683.5"/>
    <m/>
    <n v="16683.5"/>
    <n v="0"/>
    <n v="2"/>
    <x v="0"/>
  </r>
  <r>
    <x v="58"/>
    <d v="2024-02-23T00:00:00"/>
    <n v="17924"/>
    <s v="DIR-CCIF"/>
    <s v="PUSP - FC"/>
    <s v="NE.00830280 - Ata Registro de Preço - compra de telefones s/ fio VoIP - DC 33585 - DC 11123 - (Rem. 50099520 - PUSP - FC) - R&amp;A Comercio de Equipamentos Telefonicos Ltda."/>
    <s v="Sim"/>
    <n v="4045.2"/>
    <m/>
    <n v="4045.2"/>
    <n v="0"/>
    <n v="2"/>
    <x v="0"/>
  </r>
  <r>
    <x v="58"/>
    <d v="2024-02-27T00:00:00"/>
    <n v="17930"/>
    <s v="DIR-CCIF"/>
    <s v="MAC"/>
    <s v="Compacta Comércio e Serviços LTDA - Aquisição de 3 notebooks REM/MAC: 202450105768 Dc35200 Dc 12430 NE 850958"/>
    <s v="Sim"/>
    <n v="18540"/>
    <m/>
    <n v="18540"/>
    <n v="0"/>
    <n v="2"/>
    <x v="0"/>
  </r>
  <r>
    <x v="58"/>
    <d v="2024-03-04T00:00:00"/>
    <n v="17956"/>
    <s v="DIR-CCIF"/>
    <s v="PUSP-FC"/>
    <s v="COMPACTA COMÉRCIO E SERVIÇOS - Aquisição de 2 notebooks REM/Prefeitura do Campus: 202450109941 Dc40050 DC 13479 NE 869705."/>
    <s v="Sim"/>
    <n v="12360"/>
    <m/>
    <n v="12360"/>
    <n v="0"/>
    <n v="3"/>
    <x v="1"/>
  </r>
  <r>
    <x v="58"/>
    <d v="2024-03-06T00:00:00"/>
    <n v="17964"/>
    <s v="DIR-CCIF"/>
    <s v="IG"/>
    <s v="Aquisição de monitores de vídeo REM: 50113183 DC4002/2024 DC 14246 NE 910055"/>
    <s v="Sim"/>
    <n v="8525"/>
    <m/>
    <n v="8525"/>
    <n v="0"/>
    <n v="3"/>
    <x v="1"/>
  </r>
  <r>
    <x v="58"/>
    <d v="2024-03-08T00:00:00"/>
    <n v="17974"/>
    <s v="DIR-CCIF"/>
    <s v="PUSP-FC"/>
    <s v="R&amp;A Comércio de Equipamentos - Aquisição de telefones sem fio Digital DC 33585 DC 14386 NE 9701767"/>
    <s v="Sim"/>
    <n v="5489.7"/>
    <m/>
    <n v="5489.7"/>
    <n v="0"/>
    <n v="3"/>
    <x v="1"/>
  </r>
  <r>
    <x v="58"/>
    <d v="2024-03-25T00:00:00"/>
    <n v="18015"/>
    <s v="DIR-CCIF"/>
    <s v="IRI"/>
    <s v="NE.00335313 - Ata Registro de Preço - aquisição de tablet de 14&quot; - DC 44498 - DC 15277 - (Rem. 50122220 - IRI) - Bela Beli Store Ltda."/>
    <s v="Sim"/>
    <n v="8889"/>
    <m/>
    <n v="8889"/>
    <n v="0"/>
    <n v="3"/>
    <x v="1"/>
  </r>
  <r>
    <x v="58"/>
    <d v="2024-03-26T00:00:00"/>
    <n v="18019"/>
    <s v="DIR-CCIF"/>
    <s v="PUSP - SC"/>
    <s v="NE.1347273 e 1347281 - Ata Registro de Preço - compra de materiais de rede de informática - DC 69377 - DC 22400 - (REMANEJAMENTO 50143783 / 2024 - PUSP - SC) - Telcabos Telecomunicações e Informática Ltda."/>
    <s v="Sim"/>
    <n v="28049.46"/>
    <m/>
    <n v="28049.46"/>
    <n v="0"/>
    <n v="3"/>
    <x v="1"/>
  </r>
  <r>
    <x v="58"/>
    <d v="2024-04-10T00:00:00"/>
    <n v="18066"/>
    <s v="DIR-CCIF"/>
    <s v="FAU"/>
    <s v="NE.01563480 - Ata Registro de Preços - Compra de cabeamento de rede informática - DDC 81954 - D. Compra 27437/2024 - (Rem. 202450172562 - FAU) - Proc. 23.1.206.43.6 - Telcabos Telecomunicações e Informática Ltda."/>
    <s v="Sim"/>
    <n v="10010.1"/>
    <m/>
    <n v="10010.1"/>
    <n v="0"/>
    <n v="4"/>
    <x v="2"/>
  </r>
  <r>
    <x v="58"/>
    <d v="2024-04-10T00:00:00"/>
    <n v="18067"/>
    <s v="DIR-CCIF"/>
    <s v="IGC"/>
    <s v="NE.01563480 - Ata Registro de Preços - Compra de cabeamento de rede informática - DDC 81997 - D. Compra 27437/2024 - (Rem. 202450166325 - IGc) Proc. 23.1.206.43.6 Telcabos Telecomunicações e Informática Ltda."/>
    <s v="Sim"/>
    <n v="2938.5"/>
    <m/>
    <n v="2938.5"/>
    <n v="0"/>
    <n v="4"/>
    <x v="2"/>
  </r>
  <r>
    <x v="58"/>
    <d v="2024-04-12T00:00:00"/>
    <n v="18077"/>
    <s v="DIR-CCIF"/>
    <s v="EESC"/>
    <s v="Devolução do Remanejamento N° 2024 50186504 - Remanejamento N° 202 450187268"/>
    <s v="Sim"/>
    <n v="10931.22"/>
    <m/>
    <n v="10931.22"/>
    <n v="0"/>
    <n v="4"/>
    <x v="2"/>
  </r>
  <r>
    <x v="58"/>
    <d v="2024-04-12T00:00:00"/>
    <n v="18078"/>
    <s v="DIR-CCIF"/>
    <s v="EF"/>
    <s v="Devolução do Remanejamento N° 2024 50182240 - Remanejamento N° 2024 50187284"/>
    <s v="Sim"/>
    <n v="9622.6"/>
    <m/>
    <n v="9622.6"/>
    <n v="0"/>
    <n v="4"/>
    <x v="2"/>
  </r>
  <r>
    <x v="58"/>
    <d v="2024-04-19T00:00:00"/>
    <n v="18090"/>
    <s v="DIR-CCIF"/>
    <s v="CETI - SC"/>
    <s v="NE.01692027 - Ata Registro de Preços - Compra de telefones sem fio VoIP - DDC 90031 - D. Compra 30314/2024 - (Rem. 202450183866 - CeTI-SC) Proc. 23.1.276.43.4 R&amp;A Comércio de Equipamentos Telefônicos Ltda."/>
    <s v="Sim"/>
    <n v="9534.9"/>
    <m/>
    <n v="9534.9"/>
    <n v="0"/>
    <n v="4"/>
    <x v="2"/>
  </r>
  <r>
    <x v="58"/>
    <d v="2024-07-26T00:00:00"/>
    <n v="18366"/>
    <s v="DIR-CCIF"/>
    <s v="PRPI"/>
    <s v="NE.03566592 - Ata Registro de Preço - aquisições de 04 notebooks - DDC 212625 - DC 66300 - (Rem. 50345440 - PRPI) - Compacta Comércio e Serviços Ltda."/>
    <s v="Sim"/>
    <n v="24720"/>
    <m/>
    <n v="24720"/>
    <n v="0"/>
    <n v="7"/>
    <x v="5"/>
  </r>
  <r>
    <x v="58"/>
    <d v="2024-08-05T00:00:00"/>
    <n v="18385"/>
    <s v="DIR-CCIF"/>
    <s v="FZEA - Pirassununga"/>
    <s v="Compacta Comércio e Serviços Ltda - Aquisição de 23 notebooks. (Remanejamento 2024 50394964) DDC 217899 Doc. Compra 70600 NE 3648947/2024 - Proc. 23.1.443.43.8"/>
    <s v="Sim"/>
    <n v="142140"/>
    <m/>
    <n v="142140"/>
    <n v="0"/>
    <n v="8"/>
    <x v="6"/>
  </r>
  <r>
    <x v="58"/>
    <d v="2024-09-26T00:00:00"/>
    <n v="18543"/>
    <s v="DIR-CCIF"/>
    <s v="CETI - SC"/>
    <s v="NE.04719546 - Ata Registro de Preço - aquisição de microcomputador - DDC 133679 - DC 41251 - (Rem. 50243087 - CTI - SC) - Compacta Comercio e Servicos Ltda."/>
    <s v="Sim"/>
    <n v="7300"/>
    <m/>
    <n v="7300"/>
    <n v="0"/>
    <n v="9"/>
    <x v="7"/>
  </r>
  <r>
    <x v="58"/>
    <d v="2024-10-09T00:00:00"/>
    <n v="18591"/>
    <s v="DIR-CCIF"/>
    <s v="IO"/>
    <s v="Compacta Comércio e Serviços LTDA - NE 4903339 Aquisição de 6 microcomputadores DC 100177 REM50498247/50497887"/>
    <s v="Sim"/>
    <n v="31722"/>
    <m/>
    <n v="31722"/>
    <n v="0"/>
    <n v="10"/>
    <x v="8"/>
  </r>
  <r>
    <x v="58"/>
    <d v="2024-10-09T00:00:00"/>
    <n v="18592"/>
    <s v="DIR-CCIF"/>
    <s v="Reitoria"/>
    <s v="Compacta Comércio e Serviços LTDA NE 4903860 Aquisição de 1 microcomputador DC 100088 REM 50497542"/>
    <s v="Sim"/>
    <n v="7300"/>
    <m/>
    <n v="7300"/>
    <n v="0"/>
    <n v="10"/>
    <x v="8"/>
  </r>
  <r>
    <x v="58"/>
    <d v="2024-10-14T00:00:00"/>
    <n v="18611"/>
    <s v="DIR-CCIF"/>
    <s v="IAG"/>
    <s v="Compacta Comércio e Serviços Ltda - Aquisição de Microcomputador - NE 1097340/2024 - DC 16346/2024 - 154.00000405/2024-98 - Obs. o restante do valor do empenho foi lançado para PUSP_FC - GO 18642"/>
    <s v="Sim"/>
    <n v="7300"/>
    <m/>
    <n v="7300"/>
    <n v="0"/>
    <n v="10"/>
    <x v="8"/>
  </r>
  <r>
    <x v="58"/>
    <d v="2024-10-14T00:00:00"/>
    <n v="18612"/>
    <s v="DIR-CCIF"/>
    <s v="PRPI"/>
    <s v="Compacta Comércio e Serviços Ltda - Aquisição de Microcomputador - NE 1693023/2024 - DC 97109/2024"/>
    <s v="Sim"/>
    <n v="25510"/>
    <m/>
    <n v="25510"/>
    <n v="0"/>
    <n v="10"/>
    <x v="8"/>
  </r>
  <r>
    <x v="58"/>
    <d v="2024-10-14T00:00:00"/>
    <n v="18610"/>
    <s v="DIR-CCIF"/>
    <s v="MAC"/>
    <s v="Compacta Comércio e Serviços Ltda - Aquisição de microcomputadores NE 918218/2024"/>
    <s v="Sim"/>
    <n v="54720"/>
    <m/>
    <n v="54720"/>
    <n v="0"/>
    <n v="10"/>
    <x v="8"/>
  </r>
  <r>
    <x v="58"/>
    <d v="2024-10-14T00:00:00"/>
    <n v="18613"/>
    <s v="DIR-CCIF"/>
    <s v="HU"/>
    <s v="Compacta Comércio e Serviços Ltda - Aquisição de Microcomputador - NE 2223934/2024 - DC 38358/2024"/>
    <s v="Sim"/>
    <n v="153060"/>
    <m/>
    <n v="153060"/>
    <n v="0"/>
    <n v="10"/>
    <x v="8"/>
  </r>
  <r>
    <x v="58"/>
    <d v="2024-10-15T00:00:00"/>
    <n v="18618"/>
    <s v="DIR-CCIF"/>
    <s v="MAC"/>
    <s v="Compacta Comércio e Serviços LTDA - NE 05022115 Aquisição de microcomputadores DC 83051 REM 50454029"/>
    <s v="Sim"/>
    <n v="30612"/>
    <m/>
    <n v="30612"/>
    <n v="0"/>
    <n v="10"/>
    <x v="8"/>
  </r>
  <r>
    <x v="58"/>
    <d v="2024-10-15T00:00:00"/>
    <n v="18619"/>
    <s v="DIR-CCIF"/>
    <s v="MAC"/>
    <s v="F.S. Comércio e Serviços Ltda - NE 5022034 Aqauisição de insumos de Informática DC 102099 REM 50454002/50454045"/>
    <s v="Sim"/>
    <n v="7320"/>
    <m/>
    <n v="7320"/>
    <n v="0"/>
    <n v="10"/>
    <x v="8"/>
  </r>
  <r>
    <x v="58"/>
    <d v="2024-10-22T00:00:00"/>
    <n v="18643"/>
    <s v="DIR-CCIF"/>
    <s v="IAG"/>
    <s v="FS Comércio e serviço Ltda - Aquisição de insumos de informática DC 104300 NE 5274904 e 5274890/2024"/>
    <s v="Sim"/>
    <n v="35483.199999999997"/>
    <m/>
    <n v="35483.199999999997"/>
    <n v="0"/>
    <n v="10"/>
    <x v="8"/>
  </r>
  <r>
    <x v="58"/>
    <d v="2024-10-22T00:00:00"/>
    <n v="18642"/>
    <s v="DIR-CCIF"/>
    <s v="PUSP-FC"/>
    <s v="Compacta Comércio e Serviços Ltda - Aquisição de Microcomputador - NE 1097340/2024 - DC 16346/2024 - 154.00000405/2024-98 - Obs. o restante do valor do empenho foi lançado para IAG - GO 18611"/>
    <s v="Sim"/>
    <n v="47398"/>
    <m/>
    <n v="47398"/>
    <n v="0"/>
    <n v="10"/>
    <x v="8"/>
  </r>
  <r>
    <x v="58"/>
    <d v="2024-11-13T00:00:00"/>
    <n v="18701"/>
    <s v="DIR-CCIF"/>
    <s v="FEA"/>
    <s v="Remanejamento N° 2024 50592162 - Devolução parcial do Remanejamento N° 2024 50590003 referente Complemento cobertura aquisição de material de informática - Sistema de Registro de Preços no 00055/2023 - IF. - Processo: 23.1.00442.43.1 - Compra: 202300194226. -"/>
    <s v="Sim"/>
    <n v="1225"/>
    <m/>
    <n v="1225"/>
    <n v="0"/>
    <n v="11"/>
    <x v="9"/>
  </r>
  <r>
    <x v="58"/>
    <d v="2024-11-19T00:00:00"/>
    <n v="18712"/>
    <s v="DIR-CCIF"/>
    <s v="FEA"/>
    <s v="Devolução do remanejamento 50566064/2024 e o remanejamento parcial 50590003/2024. Motivo: Conforme item 8 das Instruções Gerais de Restos a Pagar do DF da CODAGE, os equipamentos em questão tem data prevista para entregar para de março de 2025. Remanejamento N° 2024 50600645."/>
    <s v="Sim"/>
    <n v="423400"/>
    <m/>
    <n v="423400"/>
    <n v="0"/>
    <n v="11"/>
    <x v="9"/>
  </r>
  <r>
    <x v="58"/>
    <d v="2024-11-19T00:00:00"/>
    <n v="18713"/>
    <s v="DIR-CCIF"/>
    <s v="Reitoria"/>
    <s v="Devolução do remanejamento 50593444 / 2024. Motivo: Conforme item 8 das Instruções Gerais de Restos a Pagar do DF da CODAGE, os equipamentos em questão tem data prevista para entregar para de março de 2025. Remanejamento N° 2024 50600823."/>
    <s v="Sim"/>
    <n v="7300"/>
    <m/>
    <n v="7300"/>
    <n v="0"/>
    <n v="11"/>
    <x v="9"/>
  </r>
  <r>
    <x v="58"/>
    <d v="2024-11-22T00:00:00"/>
    <n v="18719"/>
    <s v="DIR-CCIF"/>
    <s v="CETI-SC"/>
    <s v="F.S. Comércio e Serviços Ltda Aquisição de insumos de informática DC 119510 REM 50592586"/>
    <s v="Sim"/>
    <n v="4019"/>
    <m/>
    <n v="4019"/>
    <n v="0"/>
    <n v="11"/>
    <x v="9"/>
  </r>
  <r>
    <x v="58"/>
    <d v="2024-11-22T00:00:00"/>
    <n v="18720"/>
    <s v="DIR-CCIF"/>
    <s v="IO"/>
    <s v="F.S. Comércio e Serviços Ltda Aquisição de insumos de informática DC 119510 REM 50488489"/>
    <s v="Sim"/>
    <n v="14633.8"/>
    <m/>
    <n v="14633.8"/>
    <n v="0"/>
    <n v="11"/>
    <x v="9"/>
  </r>
  <r>
    <x v="58"/>
    <d v="2024-11-25T00:00:00"/>
    <n v="18728"/>
    <s v="DIR-CCIF"/>
    <s v="Reitoria"/>
    <s v="Compacta Comércio e Serviços LTDA - Aquisição de microcomputadores DC 121220 REM: 50593444 - DF"/>
    <s v="Sim"/>
    <n v="7300"/>
    <m/>
    <n v="7300"/>
    <n v="0"/>
    <n v="11"/>
    <x v="9"/>
  </r>
  <r>
    <x v="60"/>
    <d v="2024-03-28T00:00:00"/>
    <n v="18025"/>
    <s v="FNC"/>
    <s v="Transposição interna"/>
    <s v="Compacta Comércio e Serviços Ltda - Compra de computadores para uso no laboratório HEPIC - DDC 64561 - Doc. Compra 22648 - Reserva - 1379280 - NE 1379329/2024 - Proc. 23.1.443.43.8 - Contrapartida GO 18026 e GC 4378"/>
    <s v="Sim"/>
    <n v="18540"/>
    <m/>
    <n v="18540"/>
    <n v="0"/>
    <n v="3"/>
    <x v="1"/>
  </r>
  <r>
    <x v="60"/>
    <d v="2024-04-03T00:00:00"/>
    <n v="18023"/>
    <s v="FNC"/>
    <s v="Marco Bregant"/>
    <s v="Aquisição de Protetor de linha de 5 tomadas, para uso imediato no laboratório Hepic do IFUSP."/>
    <s v="Sim"/>
    <n v="176.2"/>
    <m/>
    <n v="176.2"/>
    <n v="0"/>
    <n v="4"/>
    <x v="2"/>
  </r>
  <r>
    <x v="60"/>
    <d v="2024-04-03T00:00:00"/>
    <n v="18052"/>
    <s v="FNC"/>
    <s v="Ziva Tecnologia e soluções Ltda"/>
    <s v="Ata do Pregão Eletrônico Registro de Preço - Aquisição de câmera de circuito fechado DC 65053 DC 22656 NE 1424308"/>
    <s v="Sim"/>
    <n v="4249.09"/>
    <m/>
    <n v="4249.09"/>
    <n v="0"/>
    <n v="4"/>
    <x v="2"/>
  </r>
  <r>
    <x v="60"/>
    <d v="2024-04-15T00:00:00"/>
    <n v="18081"/>
    <s v="FNC"/>
    <s v="Marcel Keiji Kuriyama"/>
    <s v="Compra de buchas redutoras de 3/4&quot; para 1/2&quot;, para a manutenção da infraestrutura do laboratório HEPIC/IFUSP"/>
    <s v="Sim"/>
    <n v="150.57"/>
    <m/>
    <n v="150.57"/>
    <n v="0"/>
    <n v="4"/>
    <x v="2"/>
  </r>
  <r>
    <x v="60"/>
    <d v="2024-04-30T00:00:00"/>
    <n v="18133"/>
    <s v="FNC"/>
    <s v="Marcel Keiji Kuriyama"/>
    <s v="Compra de Álcool Isopropílico PA para limpeza de peças e equipamentos do Laboratório HEPIC/IFUSP"/>
    <s v="Sim"/>
    <n v="307.95"/>
    <m/>
    <n v="307.95"/>
    <n v="0"/>
    <n v="4"/>
    <x v="2"/>
  </r>
  <r>
    <x v="60"/>
    <d v="2024-05-10T00:00:00"/>
    <n v="18152"/>
    <s v="FNC"/>
    <s v="Marcel Keiji Kuriyama"/>
    <s v="Cabo extensor USB tipo C para painel / Manutenção da infraestrutura do laboratório HEPIC/IFUSP"/>
    <s v="Sim"/>
    <n v="358.36"/>
    <m/>
    <n v="358.36"/>
    <n v="0"/>
    <n v="5"/>
    <x v="3"/>
  </r>
  <r>
    <x v="60"/>
    <d v="2024-06-27T00:00:00"/>
    <n v="18298"/>
    <s v="FNC"/>
    <s v="Maria Luisa Pestilla Tippi (reembolso)"/>
    <s v="Pagamento da impressão de três banners de lona para o Simpósio &quot;Dos Raios Cósmicos aos Aceleradores de Partículas: 100 anos de César Lattes, 90 anos da USP e 70 anos do CERN&quot;."/>
    <s v="Sim"/>
    <n v="450"/>
    <m/>
    <n v="450"/>
    <n v="0"/>
    <n v="6"/>
    <x v="4"/>
  </r>
  <r>
    <x v="60"/>
    <d v="2024-08-18T00:00:00"/>
    <n v="18431"/>
    <s v="FNC"/>
    <s v="Marcel Keiji Kuriyama"/>
    <s v="Compra de 100 clipes organizadores de cabos elétricos para o laboratório HEPIC/IFUSP."/>
    <s v="Sim"/>
    <n v="95"/>
    <m/>
    <n v="95"/>
    <n v="0"/>
    <n v="8"/>
    <x v="6"/>
  </r>
  <r>
    <x v="60"/>
    <d v="2024-08-22T00:00:00"/>
    <n v="18439"/>
    <s v="FNC"/>
    <s v="Casa Americana Artigos para Laboratorio LTDA."/>
    <s v="Álcool Isopropilico PA e Acetona PA/limpeza de equipamentos, componentes e materiais do laboratório HEPIC/IFUSP"/>
    <s v="Sim"/>
    <n v="435.24"/>
    <m/>
    <n v="435.24"/>
    <n v="0"/>
    <n v="8"/>
    <x v="6"/>
  </r>
  <r>
    <x v="60"/>
    <d v="2024-08-28T00:00:00"/>
    <n v="18452"/>
    <s v="FNC"/>
    <s v="Marco Bregant"/>
    <s v="Reembolso referente a aquisição de cabo display port. a ser utilizado no Lab. Hepic."/>
    <s v="Sim"/>
    <n v="387.2"/>
    <m/>
    <n v="387.2"/>
    <n v="0"/>
    <n v="8"/>
    <x v="6"/>
  </r>
  <r>
    <x v="60"/>
    <d v="2024-09-06T00:00:00"/>
    <n v="18465"/>
    <s v="FNC"/>
    <s v="CASA LIMPA PRODUTOS DE LIMPEZA LTDA"/>
    <s v="Saco de Aspirador de Pó Electrolux/Manutenção da Infraestrutura do laboratório HEPIC/IFUSP"/>
    <s v="Sim"/>
    <n v="56.02"/>
    <m/>
    <n v="56.02"/>
    <n v="0"/>
    <n v="9"/>
    <x v="7"/>
  </r>
  <r>
    <x v="60"/>
    <d v="2024-09-16T00:00:00"/>
    <n v="18489"/>
    <s v="FNC"/>
    <s v="Marco Aurelio Lisboa Leite"/>
    <s v="Fita Adesiva Dupla Face, Estiletes e Lâminas, Filme stretch - para manutenção da infraestrutura do laboratório HEPIC/IFUSP"/>
    <s v="Sim"/>
    <n v="678.1"/>
    <m/>
    <n v="678.1"/>
    <n v="0"/>
    <n v="9"/>
    <x v="7"/>
  </r>
  <r>
    <x v="60"/>
    <d v="2024-09-20T00:00:00"/>
    <n v="18518"/>
    <s v="FNC"/>
    <s v="Transposição interna"/>
    <s v="Taxa Administrativa de 10% para Diretoria - Referente Recibo nº 112/2024 venda de 2.520 Sampa V5 Chips - GC 4494"/>
    <s v="Sim"/>
    <n v="48031.91"/>
    <m/>
    <n v="48031.91"/>
    <n v="0"/>
    <n v="9"/>
    <x v="7"/>
  </r>
  <r>
    <x v="60"/>
    <d v="2024-09-20T00:00:00"/>
    <n v="18519"/>
    <s v="FNC"/>
    <s v="POLI"/>
    <s v="Valor para o professor Wilhelmus van Noije - referente a venda de 2.520 Sampa V5 Chips (Jefferson Lab - USA) Remanejamento N° 2024 50497704"/>
    <s v="Sim"/>
    <n v="216143.6"/>
    <m/>
    <n v="216143.6"/>
    <n v="0"/>
    <n v="9"/>
    <x v="7"/>
  </r>
  <r>
    <x v="60"/>
    <d v="2024-09-26T00:00:00"/>
    <n v="18535"/>
    <s v="FNC"/>
    <s v="Marco Aurelio Lisboa Leite"/>
    <s v="Lona Protetora, fita adesiva e serrote / Material para manutenção da infraestrutura do laboratório HEPIC/IFUSP."/>
    <s v="Sim"/>
    <n v="327"/>
    <m/>
    <n v="327"/>
    <n v="0"/>
    <n v="9"/>
    <x v="7"/>
  </r>
  <r>
    <x v="60"/>
    <d v="2024-10-04T00:00:00"/>
    <n v="18574"/>
    <s v="FNC"/>
    <s v="Marcel Keiji Kuriyama"/>
    <s v="Dutos semiflexiveis, difusor de ar e fitas de aluminio/ Para manutenção da infra-estrutura do laboratório HEPIC/IFUSP"/>
    <s v="Sim"/>
    <n v="695.35"/>
    <m/>
    <n v="695.35"/>
    <n v="0"/>
    <n v="10"/>
    <x v="8"/>
  </r>
  <r>
    <x v="60"/>
    <d v="2024-10-14T00:00:00"/>
    <n v="18608"/>
    <s v="FNC"/>
    <s v="Marcel Keiji Kuriyama"/>
    <s v="Uniões e adaptadores pneumáticos/Manutenção da Infraestrutura do Laboratório HEPIC/IFUSP"/>
    <s v="Sim"/>
    <n v="247.26"/>
    <m/>
    <n v="247.26"/>
    <n v="0"/>
    <n v="10"/>
    <x v="8"/>
  </r>
  <r>
    <x v="60"/>
    <d v="2024-10-17T00:00:00"/>
    <n v="18621"/>
    <s v="FNC"/>
    <s v="Marcel Keiji Kuriyama"/>
    <s v="2 Joelhos (Curvas) 90 graus 150mm de plástico PVC, para manutenção da infraestrutura do laboratório HEPIC/IFUSP"/>
    <s v="Sim"/>
    <n v="91.8"/>
    <m/>
    <n v="91.8"/>
    <n v="0"/>
    <n v="10"/>
    <x v="8"/>
  </r>
  <r>
    <x v="60"/>
    <d v="2024-10-21T00:00:00"/>
    <n v="18635"/>
    <s v="FNC"/>
    <s v="Marco Aurelio Lisboa Leite"/>
    <s v="Primer RU Antiumidade, solução de proteção contra umidade. Rolos, extensores e luvas./Manutenção da Infraestrutura do Laboratório."/>
    <s v="Sim"/>
    <n v="995.38"/>
    <m/>
    <n v="995.38"/>
    <n v="0"/>
    <n v="10"/>
    <x v="8"/>
  </r>
  <r>
    <x v="60"/>
    <d v="2024-11-08T00:00:00"/>
    <n v="18685"/>
    <s v="FNC"/>
    <s v="Marco Aurelio Lisboa Leite"/>
    <s v="Compra de material para manutenção do laboratório HEPIC (reembolso Marco Leite)"/>
    <s v="Sim"/>
    <n v="885.05"/>
    <m/>
    <n v="885.05"/>
    <n v="0"/>
    <n v="11"/>
    <x v="9"/>
  </r>
  <r>
    <x v="60"/>
    <d v="2024-11-21T00:00:00"/>
    <n v="18714"/>
    <s v="FNC"/>
    <s v="Marcel Keiji Kuriyama"/>
    <s v="Parafusos para manutenção da infraestrutura do laboratório HEPIC/IFUSP."/>
    <s v="Sim"/>
    <n v="211.79"/>
    <m/>
    <n v="211.79"/>
    <n v="0"/>
    <n v="11"/>
    <x v="9"/>
  </r>
  <r>
    <x v="60"/>
    <d v="2024-12-10T00:00:00"/>
    <n v="18774"/>
    <s v="FNC"/>
    <s v="Marcel Keiji Kuriyama"/>
    <s v="Adaptadores e conexões pneumáticas para a manutenção da Infraestrutura do laboratório HEPIC/IFUSP"/>
    <s v="Sim"/>
    <n v="149.04"/>
    <m/>
    <n v="149.04"/>
    <n v="0"/>
    <n v="12"/>
    <x v="10"/>
  </r>
  <r>
    <x v="60"/>
    <d v="2024-12-10T00:00:00"/>
    <n v="18775"/>
    <s v="FNC"/>
    <s v="Marcel Keiji Kuriyama"/>
    <s v="3 (três) Plugues 110V, 10A para manutenção da infraestrutura do laboratório HEPIC/IFUSP"/>
    <s v="Sim"/>
    <n v="32.520000000000003"/>
    <m/>
    <n v="32.520000000000003"/>
    <n v="0"/>
    <n v="12"/>
    <x v="10"/>
  </r>
  <r>
    <x v="61"/>
    <d v="2024-05-10T00:00:00"/>
    <n v="18165"/>
    <s v="DIR"/>
    <s v="MERU VIAGENS EIRELI"/>
    <s v="Passagem aéreas para Reino Unido Fatura 21627"/>
    <s v="Sim"/>
    <n v="6698.54"/>
    <m/>
    <n v="6698.54"/>
    <n v="0"/>
    <n v="5"/>
    <x v="3"/>
  </r>
  <r>
    <x v="61"/>
    <d v="2024-05-27T00:00:00"/>
    <n v="18194"/>
    <s v="FEP"/>
    <s v="Valentina Martelli"/>
    <s v="Diárias p/ Reino Unido para participar em: -8-10/5 Visita ao grupo Superconductivity and Magnetism-Universidade de Warkick -11-15/5 Participação no evento UGPN-Aucani Surrey Univers. -16-17/5 Visita ao ISIS Neutron and Muon Source Detalhes nos anexoOBS: os recursos solicitados devem cobrir apenas uma parte das diárias, referentes à estadia em Surrey (11-16 Maio) para o evento financiado pela Aucani-UGPN."/>
    <s v="Sim"/>
    <n v="7301.45"/>
    <m/>
    <n v="7301.45"/>
    <n v="0"/>
    <n v="5"/>
    <x v="3"/>
  </r>
  <r>
    <x v="63"/>
    <d v="2024-01-23T00:00:00"/>
    <n v="17797"/>
    <s v="FEP"/>
    <s v="Mariana Saraiva Leão Lima"/>
    <s v="Bolsista Pós Doc do programa de estímulo à supervisão de pós doutorando pro jovens pesquisadores - Processo: 22.1.745.43.3 - NE 380641/2024"/>
    <s v="Sim"/>
    <n v="21072.240000000002"/>
    <m/>
    <n v="21072.240000000002"/>
    <n v="0"/>
    <n v="1"/>
    <x v="11"/>
  </r>
  <r>
    <x v="63"/>
    <d v="2024-03-06T00:00:00"/>
    <n v="17969"/>
    <s v="FEP"/>
    <s v="Bolsa Pós Doc"/>
    <s v="Reforço do Empenho Inicial: 2024 00380641 - Contratação de pós doc"/>
    <s v="Sim"/>
    <n v="84792"/>
    <m/>
    <n v="84792"/>
    <n v="0"/>
    <n v="3"/>
    <x v="1"/>
  </r>
  <r>
    <x v="63"/>
    <d v="2024-03-22T00:00:00"/>
    <n v="18000"/>
    <s v="FEP"/>
    <s v="Mariana Saraiva Leão Lima ( 14442607 )"/>
    <s v="Taxa de inscrição pela participação e apresentação de trabalho científico no Encontro de Outono da Sociedade Brasileira de Física - EOSBF2024) , durante o período de 19 à 23/05/2024 - Universidade Federal de Santa Catarina ( Florianópolis/SC) ."/>
    <s v="Sim"/>
    <n v="515"/>
    <m/>
    <n v="515"/>
    <n v="0"/>
    <n v="3"/>
    <x v="1"/>
  </r>
  <r>
    <x v="63"/>
    <d v="2024-03-28T00:00:00"/>
    <n v="18027"/>
    <s v="FEP"/>
    <s v="Reserva Técnica Mariana Saraiva Leão Lima"/>
    <s v="Participação de congresso em Florianópolis na Universidade Federal de Santa Catarina - NE 1379868/2024 - Processo: 24.1.45.43.3 - G.O. Atualizada em 11/06/2024"/>
    <s v="Sim"/>
    <n v="2250.1799999999998"/>
    <m/>
    <n v="2250.1799999999998"/>
    <n v="0"/>
    <n v="3"/>
    <x v="1"/>
  </r>
  <r>
    <x v="63"/>
    <d v="2024-04-19T00:00:00"/>
    <n v="18095"/>
    <s v="FEP"/>
    <s v="Meru Viagens"/>
    <s v="Passagem aérea para Pós Doc Mariana Lima para participação para o Brazilian Physics Society Autumn Meeting no período de 19 para 23/05/2024 - FT 20808"/>
    <s v="Sim"/>
    <n v="1143.6300000000001"/>
    <m/>
    <n v="1143.6300000000001"/>
    <n v="0"/>
    <n v="4"/>
    <x v="2"/>
  </r>
  <r>
    <x v="63"/>
    <d v="2024-05-03T00:00:00"/>
    <n v="18137"/>
    <s v="FEP"/>
    <s v="Mariana Saraiva Leão Lima"/>
    <s v="Aquisição de materiais/produtos de uso imediato e emergencial que serão utilizados na montagem de experimentos no Lab. LKMEC, do depto. de Física Experimental do IF."/>
    <s v="Sim"/>
    <n v="990.4"/>
    <m/>
    <n v="990.4"/>
    <n v="0"/>
    <n v="5"/>
    <x v="3"/>
  </r>
  <r>
    <x v="63"/>
    <d v="2024-06-05T00:00:00"/>
    <n v="18211"/>
    <s v="FEP"/>
    <s v="Valentina Martelli"/>
    <s v="Aquisição de materiais/produtos de uso imediato na manutenção/limpeza/anotações e na montagem de experimentos no Lab. LKMEC, do depto. de Física Experimental do IF."/>
    <s v="Sim"/>
    <n v="6070.23"/>
    <m/>
    <n v="6070.23"/>
    <n v="0"/>
    <n v="6"/>
    <x v="4"/>
  </r>
  <r>
    <x v="64"/>
    <d v="2024-06-05T00:00:00"/>
    <n v="18226"/>
    <s v="FMT"/>
    <s v="Reitoria - USP"/>
    <s v="Rem. 50262464 - Para contração do projeto executivo do Digitalab-IFUSP no Prédio Novo Milênio - (projeto de arquitetura, estrutura, instalações elétrica, hidráulica e acústica)..."/>
    <s v="Sim"/>
    <n v="21529.51"/>
    <m/>
    <n v="21529.51"/>
    <n v="0"/>
    <n v="6"/>
    <x v="4"/>
  </r>
  <r>
    <x v="67"/>
    <d v="2024-05-28T00:00:00"/>
    <n v="18200"/>
    <s v="FNC"/>
    <s v="Diárias"/>
    <s v="Diária N° 202400015 - Tiago Fiorini da Silva - 3298353 - Destino: Maresias/SP-Brasil - Saida Prevista: 18/05/2024 - 8:00 Término Prevista: 24/05/2024 - 17:00 Diárias Nacionais: Completas: 6 - Simples: 1 - Finalidade da Diária: Participação da 101o edição do workshop da união internacional de sciência, tecnologia e aplicações de vácuo."/>
    <s v="Sim"/>
    <n v="3447.6"/>
    <m/>
    <n v="3447.6"/>
    <n v="0"/>
    <n v="5"/>
    <x v="3"/>
  </r>
  <r>
    <x v="67"/>
    <d v="2024-06-12T00:00:00"/>
    <n v="18251"/>
    <s v="FAP"/>
    <s v="Queller Informática &amp; Comércio Ltda."/>
    <s v="Aquisição, em caráter de urgência, de acessórios de informática (2 HDs, 2 teclados e 2 mouses) para conserto/manutenção em 2 PCs a serem utilizados por alunos de IC do Prof. Manfredo Tabacniks. PC - 043.009374 e PC - 043.009933"/>
    <s v="Sim"/>
    <n v="860"/>
    <m/>
    <n v="860"/>
    <n v="0"/>
    <n v="6"/>
    <x v="4"/>
  </r>
  <r>
    <x v="68"/>
    <d v="2024-03-14T00:00:00"/>
    <n v="17982"/>
    <s v="DIR"/>
    <s v="SP Elite Eventos e Turismo Eireli ME"/>
    <s v="Aquisição de serviço de buffet para o evento Masterclasses Hands on Particle Physics - ATLAS - NE 1087956/2024"/>
    <s v="Sim"/>
    <n v="1260"/>
    <m/>
    <n v="1260"/>
    <n v="0"/>
    <n v="3"/>
    <x v="1"/>
  </r>
  <r>
    <x v="68"/>
    <d v="2024-03-14T00:00:00"/>
    <n v="17983"/>
    <s v="DIR"/>
    <s v="SP Elite Eventos e Turismo Eireli ME"/>
    <s v="Aquisição de serviço de buffet para o evento Masterclasses Hands on Particle Physics - NE 1088308/2024"/>
    <s v="Sim"/>
    <n v="1260"/>
    <m/>
    <n v="1260"/>
    <n v="0"/>
    <n v="3"/>
    <x v="1"/>
  </r>
  <r>
    <x v="68"/>
    <d v="2024-04-24T00:00:00"/>
    <n v="18105"/>
    <s v="DIR-CCEX"/>
    <s v="PRIP - SAS"/>
    <s v="Rem. 50203107 - Ref. 300 tickets categoria Especial - Eventos: Curso de Verão 2024 (R$.3000,00) e Masterclasses Hands on Particle Physics (R$ 1.000,00), conforme OFICIO PRPI/069/19032024."/>
    <s v="Sim"/>
    <n v="1688"/>
    <m/>
    <n v="1688"/>
    <n v="0"/>
    <n v="4"/>
    <x v="2"/>
  </r>
  <r>
    <x v="69"/>
    <d v="2024-06-13T00:00:00"/>
    <n v="18261"/>
    <s v="FNC"/>
    <s v="Meru Viagens EIRELI"/>
    <s v="Passagens aéreas - para vinda dos profs. Climerio P. S. Neto e Heráclio D. Tavares - de 30/06 a 04/07/2024 - Fatura 22223..."/>
    <s v="Sim"/>
    <n v="3270.14"/>
    <m/>
    <n v="3270.14"/>
    <n v="0"/>
    <n v="6"/>
    <x v="4"/>
  </r>
  <r>
    <x v="71"/>
    <d v="2024-12-02T00:00:00"/>
    <n v="18753"/>
    <s v="ATO-MP"/>
    <s v="Reserva"/>
    <s v="ANULADO - FIM DO EXERCÍCIO 2024 - Reforma da Cobertura do Edifício Oscar Sala DC 106523 NR 6034605"/>
    <s v="Sim"/>
    <n v="0"/>
    <m/>
    <n v="0"/>
    <n v="0"/>
    <n v="12"/>
    <x v="10"/>
  </r>
  <r>
    <x v="72"/>
    <d v="2024-01-22T00:00:00"/>
    <n v="17791"/>
    <s v="DIR"/>
    <s v="Bolsistas Intercâmbio Internacional de Graduação"/>
    <s v="EDITAL AUCANI 1725/2023 Bolsistas Intercâmbio Internacional de Graduação - NE 367157/2024 - Processo: 23.1.302.43.5"/>
    <s v="Sim"/>
    <n v="28000"/>
    <m/>
    <n v="28000"/>
    <n v="0"/>
    <n v="1"/>
    <x v="11"/>
  </r>
  <r>
    <x v="72"/>
    <d v="2024-07-17T00:00:00"/>
    <n v="18343"/>
    <s v="DIR"/>
    <s v="Bolsistas Intercâmbio Internacional de Graduação"/>
    <s v="Edital AUCANI 1915/2024 - Prog. Bolsas de Intercâmbio Internacional para os Alunos de Graduação USP - Mérito Acadêmico 2024 (Portaria GR 6640/2015) - ref. cota interunidade IF-FM - NE 3336902 / 2024."/>
    <s v="Sim"/>
    <n v="168000"/>
    <m/>
    <n v="168000"/>
    <n v="0"/>
    <n v="7"/>
    <x v="5"/>
  </r>
  <r>
    <x v="75"/>
    <d v="2024-02-21T00:00:00"/>
    <n v="17892"/>
    <s v="FNC"/>
    <s v="Neilo Marcos Trindade"/>
    <s v="Pagamento taxa de inscrição de Marcos Silva Costa, Filipe Santos Costa e Neilo Marcos Trindade, para participação no evento &quot;Brazilian Physics Society Autumn Meeting&quot;, no período de 19 a 23 de maio de 2024 em Florianópolis - SC"/>
    <s v="Sim"/>
    <n v="915"/>
    <m/>
    <n v="915"/>
    <n v="0"/>
    <n v="2"/>
    <x v="0"/>
  </r>
  <r>
    <x v="75"/>
    <d v="2024-06-13T00:00:00"/>
    <n v="18260"/>
    <s v="FNC"/>
    <s v="Meru Viagens EIRELI"/>
    <s v="Passagens aéreas - para participar de missão no exterior visando parcerias acadêmico / científicas, estabelecimento, fortalecimento e prospecção de redes de colaboração e financiamentos externos - de 01 a 14/09/2024 - DDC 101947 - Fatura 21915..."/>
    <s v="Sim"/>
    <n v="7516.48"/>
    <m/>
    <n v="7516.48"/>
    <n v="0"/>
    <n v="6"/>
    <x v="4"/>
  </r>
  <r>
    <x v="75"/>
    <d v="2024-07-02T00:00:00"/>
    <n v="18311"/>
    <s v="FNC"/>
    <s v="Transposição interna"/>
    <s v="Transposição para o Grupo 515 - Novos Docentes para Cobrir despesa de Diárias Remanejamento N° 2024 50322289 - GO 18312 e GC"/>
    <s v="Sim"/>
    <n v="5540.72"/>
    <m/>
    <n v="5540.72"/>
    <n v="0"/>
    <n v="7"/>
    <x v="5"/>
  </r>
  <r>
    <x v="76"/>
    <d v="2024-09-24T00:00:00"/>
    <n v="18533"/>
    <s v="FAP"/>
    <s v="Burkard Manufacturing CO Ltd"/>
    <s v="Importação - aquisição de coletor automatizado de bioaerossóis - filme de poliéster - DCC 240211 - DC 88207. - NE 05029837/2024 - Processo: 154.00000451/2024-97"/>
    <s v="Sim"/>
    <n v="31200"/>
    <m/>
    <n v="31200"/>
    <n v="0"/>
    <n v="9"/>
    <x v="7"/>
  </r>
  <r>
    <x v="76"/>
    <d v="2024-11-18T00:00:00"/>
    <n v="18709"/>
    <s v="FAP"/>
    <s v="Banco do Brasil"/>
    <s v="NE.05694270 - Pagamento de taxa bancaria - INVOICE 0 - empresa Burkard Manufacturing Co Ltd - DDC 240211..."/>
    <s v="Sim"/>
    <n v="166"/>
    <m/>
    <n v="166"/>
    <n v="0"/>
    <n v="11"/>
    <x v="9"/>
  </r>
  <r>
    <x v="77"/>
    <d v="2024-04-23T00:00:00"/>
    <n v="18098"/>
    <s v="FEP"/>
    <s v="Nathália Beretta Tomazio"/>
    <s v="Participação na Conferência: 2024 Spring Meeting of the European Materials Research Society (E-MRS) Local: Strasbourg - France Datas: 27 a 31/Maio - 2024 .(Eu ficarei na conferência entre os dias 30 e 31/Maio - 2024)"/>
    <s v="Sim"/>
    <n v="3299.45"/>
    <m/>
    <n v="3299.45"/>
    <n v="0"/>
    <n v="4"/>
    <x v="2"/>
  </r>
  <r>
    <x v="77"/>
    <d v="2024-05-17T00:00:00"/>
    <n v="18181"/>
    <s v="FEP"/>
    <s v="Diária"/>
    <s v="Pagamento de diária Nathália Beretta Tomazio p/ participação com apresentação de trabalho na conferência 2024 Spring Meeting of the European Materials Research Society (e-MRS), que será realizada em Estrasburgo - França - dia 30/05/2024..."/>
    <s v="Sim"/>
    <n v="1784"/>
    <m/>
    <n v="1784"/>
    <n v="0"/>
    <n v="5"/>
    <x v="3"/>
  </r>
  <r>
    <x v="77"/>
    <d v="2024-08-27T00:00:00"/>
    <n v="18454"/>
    <s v="DIR"/>
    <s v="Diárias"/>
    <s v="Pgto Diária N° 202400070 - Nathália Beretta Tomazio - 6783947 - Destino: São Carlos/SP-Brasil Convênio: 0 - Saida Prevista: 28/08/2024 - 07:30 Término Prevista: 30/08/2024 - 21:00 Diárias Nacionais: Completas: 2 - Simples: 1 - Finalidade da Diária: Participação na conferência I LAMIC - Latin American Microfluidics Conference a ser realizada no ICMC/USP - São Carlos entre os dias 28 a 30 de Agosto/2024."/>
    <s v="Sim"/>
    <n v="1326"/>
    <m/>
    <n v="1326"/>
    <n v="0"/>
    <n v="8"/>
    <x v="6"/>
  </r>
  <r>
    <x v="77"/>
    <d v="2024-09-25T00:00:00"/>
    <n v="18536"/>
    <s v="FEP"/>
    <s v="Renato de Andrade Carvalho"/>
    <s v="Aquisição de Televisão smart TV de 43' Dc 114984 DC 8033 NE 02815246/2024"/>
    <s v="Sim"/>
    <n v="1649"/>
    <m/>
    <n v="1649"/>
    <n v="0"/>
    <n v="9"/>
    <x v="7"/>
  </r>
  <r>
    <x v="77"/>
    <d v="2024-11-22T00:00:00"/>
    <n v="18723"/>
    <s v="FEP"/>
    <s v="Diárias"/>
    <s v="Pgto Diária N° 202400096 - Nathália Beretta Tomazio - 6783947 Unidade - Destino: Brasília/DF-Brasil Convênio: 0 - Saída Prevista: 27/11/2024 - 11:20 Término Prevista: 29/11/2024 - 17:25 Diárias Nacionais: Completas: 2 - Simples: 0 - Finalidade da Diária: Participação com apresentação convidada de trabalho na 7th International Conference on Nanoscience, Nanotechnology and Nanobiotechnology (3NANO2024), que será realizada na Universidade de Brasília, entre os dias 26 a 29 de Nov de 2024."/>
    <s v="Sim"/>
    <n v="1060.8"/>
    <m/>
    <n v="1060.8"/>
    <n v="0"/>
    <n v="11"/>
    <x v="9"/>
  </r>
  <r>
    <x v="77"/>
    <d v="2024-11-22T00:00:00"/>
    <n v="18724"/>
    <s v="FEP"/>
    <s v="Diárias"/>
    <s v="Pgto Diária N° 202400094 - Antonio Martins Figueiredo Neto - 73854 Unidade - 43 - Instituto de Física - Destino: Brasília/DF-Brasil Convênio: 0 Saída Prevista: 25/11/2024 - 17:00 Término Prevista: 29/11/2024 - 16:45 Diárias Nacionais: Completas: 4 - Simples: 0 - Finalidade da Diária: Participar, como convidado, da 7th International Conference on Nanoscience, Nanotechnology and Nanobiotechnology (3NANO2024)"/>
    <s v="Sim"/>
    <n v="2121.6"/>
    <m/>
    <n v="2121.6"/>
    <n v="0"/>
    <n v="11"/>
    <x v="9"/>
  </r>
  <r>
    <x v="78"/>
    <d v="2024-04-10T00:00:00"/>
    <n v="18068"/>
    <s v="FEP"/>
    <s v="Diárias"/>
    <s v="Diária N° 202400001 - Nathália Beretta Tomazio - Destino: São Carlos/SP-Brasil Convênio: 0 - Saida Prevista: 07/03/2024 - 20:00 Término Prevista: 08/03/2024 - 18:00 Diárias Nacionais: Completas: 1 - Simples: 0 - Finalidade da Diária: Participação com apresentação de trabalho no evento Ciência por Elas 2024, promovido pelo USP-SC SPIE Student Chapter no Instituto de Física de São Carlos no dia 08/03/24"/>
    <s v="Sim"/>
    <n v="530.4"/>
    <m/>
    <n v="530.4"/>
    <n v="0"/>
    <n v="4"/>
    <x v="2"/>
  </r>
  <r>
    <x v="78"/>
    <d v="2024-06-25T00:00:00"/>
    <n v="18291"/>
    <s v="FEP"/>
    <s v="Diárias"/>
    <s v="Pgto Diária N° 202400052 - Nathália Beretta Tomazio - Destino: São Carlos/SP-Brasil Convênio: 0 Saida Prevista: 16/05/2024 - 06:00 Término Prevista: 17/05/2024 - 18:00 Diárias Nacionais: Completas: 1 - Simples: 1 - Finalidade da Diária: Participação com apresentação de seminário no Evento ‘Simpósio Regional de Fotônica’ promovido pelo grupo USP-IFSC Optica Student Chapter em São Carlos – SP em comemoração ao Dia Internacional da Luz."/>
    <s v="Sim"/>
    <n v="795.6"/>
    <m/>
    <n v="795.6"/>
    <n v="0"/>
    <n v="6"/>
    <x v="4"/>
  </r>
  <r>
    <x v="79"/>
    <d v="2024-04-05T00:00:00"/>
    <n v="18057"/>
    <s v="FGE"/>
    <s v="Thermontime Serviços Ltda"/>
    <s v="Conserto de Aparelho de Ar Condicionado emergencial no La. de BioMembranas nº Patrimônio 043.011.373"/>
    <s v="Sim"/>
    <n v="740"/>
    <m/>
    <n v="740"/>
    <n v="0"/>
    <n v="4"/>
    <x v="2"/>
  </r>
  <r>
    <x v="79"/>
    <d v="2024-08-27T00:00:00"/>
    <n v="18453"/>
    <s v="FGE"/>
    <s v="Evandro Luiz Duarte"/>
    <s v="Reembolso pela aquisição de produtos de laboratório, para uso no Laboratório de Biomembranas do Depto. de Física Geral do IF."/>
    <s v="Sim"/>
    <n v="180.15"/>
    <m/>
    <n v="180.15"/>
    <n v="0"/>
    <n v="8"/>
    <x v="6"/>
  </r>
  <r>
    <x v="81"/>
    <d v="2024-07-02T00:00:00"/>
    <n v="18313"/>
    <s v="FNC"/>
    <s v="Transposição interna"/>
    <s v="Para cobrir despesa de Diárias Contrapartida GO 18312 e GC 4455"/>
    <s v="Sim"/>
    <n v="736.61"/>
    <m/>
    <n v="736.61"/>
    <n v="0"/>
    <n v="7"/>
    <x v="5"/>
  </r>
  <r>
    <x v="81"/>
    <d v="2024-10-17T00:00:00"/>
    <n v="18625"/>
    <s v="FNC"/>
    <s v="Neilo Marcos Trindade"/>
    <s v="Reembolso das NFs anexas, referente compra de material de consumo, a serem utilizados no Lab. Dosimetria."/>
    <s v="Sim"/>
    <n v="671.28"/>
    <m/>
    <n v="671.28"/>
    <n v="0"/>
    <n v="10"/>
    <x v="8"/>
  </r>
  <r>
    <x v="82"/>
    <d v="2024-01-22T00:00:00"/>
    <n v="17792"/>
    <s v="DIR"/>
    <s v="PRCEU"/>
    <s v="Devolução do saldo remanescente referente Projeto de fomento 2561 - Fisica para todos - Remanejamento N° 2024 50066444."/>
    <s v="Sim"/>
    <n v="2594.42"/>
    <m/>
    <n v="2594.42"/>
    <n v="0"/>
    <n v="1"/>
    <x v="11"/>
  </r>
  <r>
    <x v="84"/>
    <d v="2024-07-02T00:00:00"/>
    <n v="18315"/>
    <s v="DIR"/>
    <s v="Transposição interna"/>
    <s v="Ref. ao remanejamento 202450322289 realizado com valor a maior indevidamente que ora estamos regularizando - REMANEJAMENTO 50323480 / 2024 - GC 4456"/>
    <s v="Sim"/>
    <n v="736.61"/>
    <m/>
    <n v="736.61"/>
    <n v="0"/>
    <n v="7"/>
    <x v="5"/>
  </r>
  <r>
    <x v="84"/>
    <d v="2024-07-02T00:00:00"/>
    <n v="18314"/>
    <s v="FNC"/>
    <s v="Diárias"/>
    <s v="Pgto Diária N° 202400017 - Neilo Marcos Trindade - 5959346 - Destino: Greenville/SC-Estados Unidos da América Convênio: 0 Saida Prevista: 02/09/2024 - 00:01 Término Prevista: 09/09/2024 - 23:59 Diárias Internacionais: 8 - Finalidade da Diária: O docente Prof. Dr. Neilo Marcos Trindade pretende participar de missão no exterior visando parcerias acadêmico/científicas, estabelecimento, fortalecimento e prospecção de redes de colaboração e financiamentos externos. Período de 01 a 14/09, porém, solicitando 8 diárias."/>
    <s v="Sim"/>
    <n v="14307.07"/>
    <m/>
    <n v="14307.07"/>
    <n v="0"/>
    <n v="7"/>
    <x v="5"/>
  </r>
  <r>
    <x v="85"/>
    <d v="2024-02-01T00:00:00"/>
    <n v="17833"/>
    <s v="FMA"/>
    <s v="Danilo Cius"/>
    <s v="Bolsa pós doc edital PRPI - Processo: 23.1.358.43.0 - NE 457130 / 2024"/>
    <s v="Sim"/>
    <n v="59354.400000000001"/>
    <m/>
    <n v="59354.400000000001"/>
    <n v="0"/>
    <n v="2"/>
    <x v="0"/>
  </r>
  <r>
    <x v="87"/>
    <d v="2024-04-19T00:00:00"/>
    <n v="18093"/>
    <s v="FNC"/>
    <s v="Meru Viagens"/>
    <s v="Passagem aérea para Profa. Dr. Valdir Brunetti - São Paulo/Rio de Janeiro para participação em congresso. FT 20887"/>
    <s v="Sim"/>
    <n v="1259.68"/>
    <m/>
    <n v="1259.68"/>
    <n v="0"/>
    <n v="4"/>
    <x v="2"/>
  </r>
  <r>
    <x v="87"/>
    <d v="2024-05-07T00:00:00"/>
    <n v="18146"/>
    <s v="FNC"/>
    <s v="Diárias"/>
    <s v="Pgto Diária N° 202400011 - Valdir Brunetti Scarduelli - 5197329 - Destino: Niterói/RJ-Brasil Saida Prevista: 22/04/2024 - 14:00 Término Prevista: 28/04/2024 - 12:00 Diárias Nacionais: Completas: 6 - Simples: 0. Finalidade da Diária: Apresentação oral de trabalho no IV Simpósio INCT-FNA -"/>
    <s v="Sim"/>
    <n v="3182.4"/>
    <m/>
    <n v="3182.4"/>
    <n v="0"/>
    <n v="5"/>
    <x v="3"/>
  </r>
  <r>
    <x v="87"/>
    <d v="2024-09-16T00:00:00"/>
    <n v="18492"/>
    <s v="FNC"/>
    <s v="Meru Viagens EIRELI"/>
    <s v="Passagens aéreas - participação em congresso - Belo Horizonte - MG - de 23 a 28/09/2024 - DDC 241790 - Fatura 24186..."/>
    <s v="Sim"/>
    <n v="1480.8"/>
    <m/>
    <n v="1480.8"/>
    <n v="0"/>
    <n v="9"/>
    <x v="7"/>
  </r>
  <r>
    <x v="87"/>
    <d v="2024-09-19T00:00:00"/>
    <n v="18516"/>
    <s v="FNC"/>
    <s v="Diárias"/>
    <s v="Pgto Diária N° 202400075 - Valdir Brunetti Scarduelli - 5197329 Unidade - 43 - Instituto de Física - Destino: Belo Horizonte/MG-Brasil Convênio: 0 - Saida Prevista: 23/09/2024 - 12:00 Término Prevista: 28/09/2024 - 14:00 Diárias Nacionais: Completas: 5 - Simples: 0 - Finalidade da Diária: Participação no IV Encontro de Primavera da SBF - EPSBF 2024"/>
    <s v="Sim"/>
    <n v="2652"/>
    <m/>
    <n v="2652"/>
    <n v="0"/>
    <n v="9"/>
    <x v="7"/>
  </r>
  <r>
    <x v="88"/>
    <d v="2024-04-10T00:00:00"/>
    <n v="18064"/>
    <s v="DIR"/>
    <s v="PUSP-CB"/>
    <s v="Reforma de CALÇADAS DE ACESSO - EDIFÍCIO BASÍLIO JAFET e PRÉDIO DE SERVIÇOS - REMANEJAMENTO 50182207 / 2024"/>
    <s v="Sim"/>
    <n v="76297.38"/>
    <m/>
    <n v="76297.38"/>
    <n v="0"/>
    <n v="4"/>
    <x v="2"/>
  </r>
  <r>
    <x v="88"/>
    <d v="2024-06-05T00:00:00"/>
    <n v="18227"/>
    <s v="DIR"/>
    <s v="Reitoria"/>
    <s v="Rem. 50263762 - Ref. a parte do valor para contração do projeto executivo do Digitalab-IFUSP no Prédio Novo Milênio - remanej. receita 50262464 - solicitado pelo prof. Luiz Carlos Moreira Gomes-POLI - fale conosco 257463"/>
    <s v="Sim"/>
    <n v="76470.490000000005"/>
    <m/>
    <n v="76470.490000000005"/>
    <n v="0"/>
    <n v="6"/>
    <x v="4"/>
  </r>
  <r>
    <x v="88"/>
    <d v="2024-12-11T00:00:00"/>
    <n v="18779"/>
    <s v="DIR"/>
    <s v="PUSP-CB"/>
    <s v="Complemento de valor referente ao Remanejamento 50182207 / 2024, referente a Reforma de CALÇADAS DE ACESSO - EDIFÍCIO BASÍLIO JAFET e PRÉDIO DE SERVIÇOS (Fale Conosco 256183) - REMANEJAMENTO 50195546 / 2024"/>
    <s v="Sim"/>
    <n v="19074.349999999999"/>
    <m/>
    <n v="19074.349999999999"/>
    <n v="0"/>
    <n v="12"/>
    <x v="10"/>
  </r>
  <r>
    <x v="89"/>
    <d v="2024-02-22T00:00:00"/>
    <n v="17909"/>
    <s v="FAP"/>
    <s v="João Ernani Antunes Costa Junior"/>
    <s v="Pagamento de taxa de inscrição de Luciana Varanda Rizzo (FAP) e Arthur Libanio de Araujo Yordaky (FAP) para o evento científico &quot;Pollution Conference&quot; a ser realizado de 05 a 07 de junho de 2024, na Universidade de São Paulo (CDI)."/>
    <s v="Sim"/>
    <n v="1800"/>
    <m/>
    <n v="1800"/>
    <n v="0"/>
    <n v="2"/>
    <x v="0"/>
  </r>
  <r>
    <x v="90"/>
    <d v="2024-03-28T00:00:00"/>
    <n v="18024"/>
    <s v="FNC"/>
    <s v="STI"/>
    <s v="Remanejamento N° 2024 50164268 - Solicitação 92055 - Solicitante Marcia de Almeida Rizzutto - Seção Física Nuclear - Equipamento GJB9NK3 - Software Office Standard - 2021 LTSC (64 bits) - Pagamento com verba de projeto."/>
    <s v="Sim"/>
    <n v="445.44"/>
    <m/>
    <n v="445.44"/>
    <n v="0"/>
    <n v="3"/>
    <x v="1"/>
  </r>
  <r>
    <x v="91"/>
    <d v="2024-08-15T00:00:00"/>
    <n v="18428"/>
    <s v="FEP"/>
    <s v="Imperpluv Impermeabilizações, Pintura e Reformas"/>
    <s v="Reforma da cobertura FEP - DC 52164 - Processo: 154.00002672/2024-08 - NE 4892981/2024 - Obs. Foi anulado R$ 240.000,00 GC 4542 o empenho devido ao Fechamento do Exercício de 2024. Será empenhado na abertura do Exercício de 2025."/>
    <s v="Sim"/>
    <n v="360000"/>
    <m/>
    <n v="360000"/>
    <n v="0"/>
    <n v="8"/>
    <x v="6"/>
  </r>
  <r>
    <x v="92"/>
    <d v="2024-08-13T00:00:00"/>
    <n v="18414"/>
    <s v="DIR"/>
    <s v="Verônica Espinosa Pintos Lopes"/>
    <s v="Aquisição de acessórios para implementação e uso imediato de ginástica laboral, conforme Programa aprovado pela PRIP junto ao IFUSP."/>
    <s v="Sim"/>
    <n v="1448"/>
    <m/>
    <n v="1448"/>
    <n v="0"/>
    <n v="8"/>
    <x v="6"/>
  </r>
  <r>
    <x v="92"/>
    <d v="2024-08-13T00:00:00"/>
    <n v="18425"/>
    <s v="DIR"/>
    <s v="Monitor Bolsista"/>
    <s v="Ginástica laboral - NE 03819784/2024 - Processo: 24.1.00006.43.8"/>
    <s v="Sim"/>
    <n v="7200"/>
    <m/>
    <n v="7200"/>
    <n v="0"/>
    <n v="8"/>
    <x v="6"/>
  </r>
  <r>
    <x v="92"/>
    <d v="2024-09-11T00:00:00"/>
    <n v="18478"/>
    <s v="DIR"/>
    <s v="Verônica Espinosa Pintos Lopes"/>
    <s v="Para atendimento do Programa de Ginástica Laboral/PRIP, uso imediato."/>
    <s v="Sim"/>
    <n v="1026"/>
    <m/>
    <n v="1026"/>
    <n v="0"/>
    <n v="9"/>
    <x v="7"/>
  </r>
  <r>
    <x v="92"/>
    <d v="2024-12-18T00:00:00"/>
    <n v="18802"/>
    <s v="DIR"/>
    <s v="Verônica Espinosa Pintos Lopes"/>
    <s v="Reembolso pela aquisição de equipamentos para a prática de ginástica laboral, em atendimento ao Projeto de bem-estar e pertencimento."/>
    <s v="Sim"/>
    <n v="299.92"/>
    <m/>
    <n v="299.92"/>
    <n v="0"/>
    <n v="12"/>
    <x v="10"/>
  </r>
  <r>
    <x v="94"/>
    <d v="2024-06-21T00:00:00"/>
    <n v="18282"/>
    <s v="FMA"/>
    <s v="F.S. Comercio e Servicos Ltda."/>
    <s v="NE.03000068 / 03000076 - Ata Registro de Preço - compra de fone com microfone e webcam - DCC 137151 - DC 43424..."/>
    <s v="Sim"/>
    <n v="1280"/>
    <m/>
    <n v="1280"/>
    <n v="0"/>
    <n v="6"/>
    <x v="4"/>
  </r>
  <r>
    <x v="94"/>
    <d v="2024-06-24T00:00:00"/>
    <n v="18288"/>
    <s v="FMA"/>
    <s v="Compacta Comércio e Serviços Ltda."/>
    <s v="Aquisição de 01 micro-computador - Ata Registro de Preços nº 53/2023 - DDC 135760 - DC 43408 - Reserva 3000556 - NE 3000564 - Proc. SEI 154.00000405 - 2024-98"/>
    <s v="Sim"/>
    <n v="7300"/>
    <m/>
    <n v="7300"/>
    <n v="0"/>
    <n v="6"/>
    <x v="4"/>
  </r>
  <r>
    <x v="94"/>
    <d v="2024-09-13T00:00:00"/>
    <n v="18488"/>
    <s v="FMA"/>
    <s v="Diárias"/>
    <s v="Pgto iária N° 202400076 - Eduardo Tremea Casali - 15238441 Unidade - 43 - Instituto de Física Destino: New York/-Estados Unidos da América Convênio: 0 Saida Prevista: 05/04/2024 - 00:01 Término Prevista: 14/04/2024 - 23:59 Diárias Internacionais: 10 Finalidade da Diária Participação nas conferências Simons Satellite Meeting on Celestial Holography e 2024 Simons Collaboration on Celestial Holography Annual Meeting"/>
    <s v="Sim"/>
    <n v="18095.36"/>
    <m/>
    <n v="18095.36"/>
    <n v="0"/>
    <n v="9"/>
    <x v="7"/>
  </r>
  <r>
    <x v="95"/>
    <d v="2024-06-05T00:00:00"/>
    <n v="18217"/>
    <s v="FMT"/>
    <s v="Diárias"/>
    <s v="PgtoDiária N° 202400021 - Germano Maioli Penello - 10475920 Unidade - 43 - Instituto de Física - Destino: Florianópolis/SC-Brasil Convênio: 0 Saida Prevista: 19/05/2024 - 10:30 Término Prevista: 24/05/2024 - 19:00 Diárias Nacionais: Completas: 5 - Simples: 1 - Finalidade da Diária: Participar e apresentar trabalho no Autumn Meeting 2024 Brazilian Physical Society, em Florianópolis."/>
    <s v="Sim"/>
    <n v="2917.2"/>
    <m/>
    <n v="2917.2"/>
    <n v="0"/>
    <n v="6"/>
    <x v="4"/>
  </r>
  <r>
    <x v="95"/>
    <d v="2024-06-24T00:00:00"/>
    <n v="18287"/>
    <s v="FMT"/>
    <s v="Compacta Comércio e Serviços Ltda."/>
    <s v="Aquisição de 01 micro-computador - Ata Registro de Preços nº 53/2023 - DDC 114720 - DC 56712 - Reserva 3000343 - NE 3000408 - Proc. SEI 154.00000405 - 2024-98"/>
    <s v="Sim"/>
    <n v="7300"/>
    <m/>
    <n v="7300"/>
    <n v="0"/>
    <n v="6"/>
    <x v="4"/>
  </r>
  <r>
    <x v="95"/>
    <d v="2024-07-26T00:00:00"/>
    <n v="18361"/>
    <s v="FMT"/>
    <s v="Germano Maioli Penello"/>
    <s v="Pagamento de taxa de inscrição para participar e apresentar trabalho científico no &quot; SBMicro 2024 - 38th Symposium on Microeletronics and Technology and Device!, em João Pessoa - Paraíba/Brasil, durante o perído de 02 a 06/09/2024"/>
    <s v="Sim"/>
    <n v="800"/>
    <m/>
    <n v="800"/>
    <n v="0"/>
    <n v="7"/>
    <x v="5"/>
  </r>
  <r>
    <x v="95"/>
    <d v="2024-09-16T00:00:00"/>
    <n v="18491"/>
    <s v="FMT"/>
    <s v="Meru Viagens EIRELI"/>
    <s v="Passagens aéreas - participação e apresentação de trabalho cientifico no &quot;SBMicro 2024 - 38th Symposium on Microeletronics Technology and Devices&quot; - João Pessoa - PB - de 02a 06/09/2024 - DDC 214008 - Fatura 24186..."/>
    <s v="Sim"/>
    <n v="3027"/>
    <m/>
    <n v="3027"/>
    <n v="0"/>
    <n v="9"/>
    <x v="7"/>
  </r>
  <r>
    <x v="95"/>
    <d v="2024-09-19T00:00:00"/>
    <n v="18515"/>
    <s v="FMT"/>
    <s v="Diárias"/>
    <s v="Pgto Diária N° 202400072 - Germano Maioli Penello - 10475920 Unidade - 43 - Instituto de Física - Destino: João Pessoa/PB-Brasil Convênio: 0 - Saida Prevista: 01/09/2024 - 12:00 Término Prevista: 07/09/2024 - 23:00 Diárias Nacionais: Completas: 6 - Simples: 1 - Finalidade da Diária: Participação no 38th Symposium on Microelectronics Technology and Devices - SBMicro para apresentar trabalho de pesquisa e estabelecer/fortalecer colaborações científicas."/>
    <s v="Sim"/>
    <n v="3447.6"/>
    <m/>
    <n v="3447.6"/>
    <n v="0"/>
    <n v="9"/>
    <x v="7"/>
  </r>
  <r>
    <x v="96"/>
    <d v="2024-04-24T00:00:00"/>
    <n v="18104"/>
    <s v="FAP"/>
    <s v="STI"/>
    <s v="Solicitação 93083 Solicitante: Rosangela Itri - Física Aplicada - Equipamento 200.023602 Software Office Standard - 2021 LTSC (64 bits) - Pagamento com verba de projeto - Remanejamento N° 202450203581"/>
    <s v="Sim"/>
    <n v="445.44"/>
    <m/>
    <n v="445.44"/>
    <n v="0"/>
    <n v="4"/>
    <x v="2"/>
  </r>
  <r>
    <x v="101"/>
    <d v="2024-08-06T00:00:00"/>
    <n v="18386"/>
    <s v="FMT"/>
    <s v="PRIP"/>
    <s v="Referente ao Ofício PRIP/236/29072024 referente a aquisição de 960 Tickets para refeição dos participantes do evento São Paulo School of Advanced Science on Quantum Materials. (Fale Conosco 260141) - REMANEJAMENTO 50427404 / 2024"/>
    <s v="Sim"/>
    <n v="9600"/>
    <m/>
    <n v="9600"/>
    <n v="0"/>
    <n v="8"/>
    <x v="6"/>
  </r>
  <r>
    <x v="101"/>
    <d v="2024-12-11T00:00:00"/>
    <n v="18783"/>
    <s v="FMT"/>
    <s v="Professor Visitante"/>
    <s v="Pagamento a Auxílio prof. visitante ref. a participações como palestrantes e membros no &quot;Comitê Organizador da São Paulo School of Advanced Science On Quantum Materials&quot; de 15 a 27 de julho de 2024 Prof. Silke Buehler, Prof. Adrian Esteban, Profa. Raquel de Almeida, Prof. Adirenn Ruzsinszky, Profa. Vívian Vanessa, Prof. Juan Felipe, Prof. Roger G. Melko, Prof. Paul C. Canfield, Prof. Maurice de Koning, Prof. Eduardo Granado, Prof. Eduardo Higino, Prof. Eduardo Miranda NE: 3333350/ 3286530/ 3287685/ 3286492/ 3286557/ 3286476/ 3286441/ 3333237/ 3286603/ 3333261/ 3333318/ 3332958"/>
    <s v="Sim"/>
    <n v="10000"/>
    <m/>
    <n v="10000"/>
    <n v="0"/>
    <n v="12"/>
    <x v="10"/>
  </r>
  <r>
    <x v="102"/>
    <d v="2024-08-02T00:00:00"/>
    <n v="18379"/>
    <s v="FMT"/>
    <s v="Daniel Reinaldo Cornejo"/>
    <s v="Diárias para participar, a convite da Senhora Pró-Reitora de Cultura e Extensão Universitária da USP, Profa. Dra. Marli Quadros Leite, do Fórum das 3, encontro que contou com representantes das três Universidades Estaduais Paulistas, realizado como pré-evento do Congresso de Extensão Universitária da UNESP. O Fórum organizado pela UNESP foi realizado em 07 de maio de 2024, no Seminário Santo Antonio, localizado na Estrada de Piratininga, km 4, Agudos, São Paulo. Obs.: remanejamento financeiro da PRCEU-USP para o IF-USP número 202450314448."/>
    <s v="Sim"/>
    <n v="265.2"/>
    <m/>
    <n v="265.2"/>
    <n v="0"/>
    <n v="8"/>
    <x v="6"/>
  </r>
  <r>
    <x v="103"/>
    <d v="2024-08-07T00:00:00"/>
    <n v="18395"/>
    <s v="DIR"/>
    <s v="Ziva Tecnologia e soluções Ltda"/>
    <s v="NE.0369254 - Ata Registro de Preço - aquisição de acesso de ponto remoto - DDC 217384 - DC 72173 - (Rem. 50323226) - Ziva Tecnologia e Soluções Ltda"/>
    <s v="Sim"/>
    <n v="62772.5"/>
    <m/>
    <n v="62772.5"/>
    <n v="0"/>
    <n v="8"/>
    <x v="6"/>
  </r>
  <r>
    <x v="103"/>
    <d v="2024-08-07T00:00:00"/>
    <n v="18396"/>
    <s v="DIR"/>
    <s v="Seal Telecom Comércio e Serviços de Telecomunicões"/>
    <s v="NE.03685559, 3686393 e 3686407 - Ata Registro de Preço - aquisições de microcomputadores - DDC 217414 - DC 72122- (Rem. 50323226) - Seal Telecom Comércio e Serviços de Telecomunicações LTDA"/>
    <s v="Sim"/>
    <n v="817780"/>
    <m/>
    <n v="817780"/>
    <n v="0"/>
    <n v="8"/>
    <x v="6"/>
  </r>
  <r>
    <x v="103"/>
    <d v="2024-11-18T00:00:00"/>
    <n v="18710"/>
    <s v="DIR"/>
    <s v="Transposição interna"/>
    <s v="Referente aquisição de Notebooks para os cursos de graduação GO 17825, conforme nota de empenho 443007/2024 (GO 17825) e 130661/2024 (GO 17757). Devolução do recurso para o Grupo Orçamentário equipamentos de informática - GC 4533"/>
    <s v="Sim"/>
    <n v="63960"/>
    <m/>
    <n v="63960"/>
    <n v="0"/>
    <n v="11"/>
    <x v="9"/>
  </r>
  <r>
    <x v="103"/>
    <d v="2024-11-27T00:00:00"/>
    <n v="18738"/>
    <s v="DIR"/>
    <s v="Transposição interna"/>
    <s v="REMANEJAMENTO 50614620 / 2024 - Ressarcimento de grupo orçamentário, em razão de despesas com aquisição de notebooks terem sido efetuados com recursos da Unidade, enquanto deveria onerar o grupo de Prog Apoio Aprimoramento do Ensino de Graduação (fale conosco 264633) - Diretoria - RORÇ EQUIP DIVERSOS E INFORMÁTICA - GC 4541"/>
    <s v="Sim"/>
    <n v="309000"/>
    <m/>
    <n v="309000"/>
    <n v="0"/>
    <n v="11"/>
    <x v="9"/>
  </r>
  <r>
    <x v="104"/>
    <d v="2024-09-13T00:00:00"/>
    <n v="18485"/>
    <s v="FNC"/>
    <s v="Bolsa Pós Doc"/>
    <s v="Pós Doc Marcelo Meireles dos Santos referente ao programa de Formação em Gestão Acadêmica de projetos de pesquisa - Portaria GR nº 8346/2024 - Inicio 01/09/2024 a 31/08/2025 - NE 4395104/2024 referente ao Exercício de 2024 (setembro a dezembro 2024)"/>
    <s v="Sim"/>
    <n v="33916.800000000003"/>
    <m/>
    <n v="33916.800000000003"/>
    <n v="0"/>
    <n v="9"/>
    <x v="7"/>
  </r>
  <r>
    <x v="105"/>
    <d v="2024-08-06T00:00:00"/>
    <n v="18392"/>
    <s v="DIR-CCIF"/>
    <s v="CEIAAM / STAC / CEAS"/>
    <s v="NE.03692997 - Ata Registro de Preço - aquisições de microcomputadores e mini-pcs - DDC 220873 - DC 70634 - (Rem. 50440309 / 50338908 / 50339947) - Compacta Comercio e Serviços Ltda."/>
    <s v="Sim"/>
    <n v="58376"/>
    <m/>
    <n v="58376"/>
    <n v="0"/>
    <n v="8"/>
    <x v="6"/>
  </r>
  <r>
    <x v="106"/>
    <d v="2024-08-07T00:00:00"/>
    <n v="18398"/>
    <s v="FAP"/>
    <s v="Transposição interna"/>
    <s v="Referente NE.03692997 - Ata Registro de Preço - aquisições de microcomputadores - DDC 220873 - DC 70634 - (Rem. 50338169) - Compacta Comercio e Serviços Ltda - Contrapartida GO 18393 e GC 4477"/>
    <s v="Sim"/>
    <n v="12772"/>
    <m/>
    <n v="12772"/>
    <n v="0"/>
    <n v="8"/>
    <x v="6"/>
  </r>
  <r>
    <x v="107"/>
    <d v="2024-10-11T00:00:00"/>
    <n v="18573"/>
    <s v="ATF"/>
    <s v="Gleison Araújo dos Santos"/>
    <s v="NR 4798063/2024 Contratação de serviço de bufffet DDC 296748 DC 98075"/>
    <s v="Sim"/>
    <n v="21000"/>
    <m/>
    <n v="21000"/>
    <n v="0"/>
    <n v="10"/>
    <x v="8"/>
  </r>
  <r>
    <x v="109"/>
    <d v="2024-11-22T00:00:00"/>
    <n v="18725"/>
    <s v="DIR"/>
    <s v="Bolsa"/>
    <s v="ANULADO - FECHAMENTO DO EXERCÍCIO 2024 - Bolsa de intercâmbio internacional NE 5920202 / 2024"/>
    <s v="Sim"/>
    <n v="0"/>
    <m/>
    <n v="0"/>
    <n v="0"/>
    <n v="11"/>
    <x v="9"/>
  </r>
  <r>
    <x v="110"/>
    <d v="2024-10-03T00:00:00"/>
    <n v="18572"/>
    <s v="DIR"/>
    <s v="Sueli Maria de Lima"/>
    <s v="Reembolso no valor de R$ 792,70 em nome da funcionária Sueli Maria de Lima, RG 25.044.972-9, N° USP 3589246, referente a compra de materiais como Papel Celofane, Papel Cartão, Papel EVA, canetões para quadro branco, para serem utilizados pelos monitores no Show de Física USP"/>
    <s v="Sim"/>
    <n v="792.7"/>
    <m/>
    <n v="792.7"/>
    <n v="0"/>
    <n v="10"/>
    <x v="8"/>
  </r>
  <r>
    <x v="110"/>
    <d v="2024-10-30T00:00:00"/>
    <n v="18658"/>
    <s v="ATF"/>
    <s v="Carlos Roberto |Marques"/>
    <s v="Compra para manutenção de equipamentos e experimentos"/>
    <s v="Sim"/>
    <n v="983.88"/>
    <m/>
    <n v="983.88"/>
    <n v="0"/>
    <n v="10"/>
    <x v="8"/>
  </r>
  <r>
    <x v="110"/>
    <d v="2024-12-02T00:00:00"/>
    <n v="18751"/>
    <s v="DIR"/>
    <s v="Carlos Roberto |Marques"/>
    <s v="Compra para manutenção de experimentos de Física"/>
    <s v="Sim"/>
    <n v="1001.4"/>
    <m/>
    <n v="1001.4"/>
    <n v="0"/>
    <n v="12"/>
    <x v="10"/>
  </r>
</pivotCacheRecords>
</file>

<file path=xl/pivotCache/pivotCacheRecords2.xml><?xml version="1.0" encoding="utf-8"?>
<pivotCacheRecords xmlns="http://schemas.openxmlformats.org/spreadsheetml/2006/main" xmlns:r="http://schemas.openxmlformats.org/officeDocument/2006/relationships" count="1090">
  <r>
    <x v="0"/>
    <d v="2024-02-02T00:00:00"/>
    <n v="4301"/>
    <s v="DIR"/>
    <s v="Saldo do Exercício Anterior"/>
    <s v="Saldo remanescente 2023"/>
    <s v="Sim"/>
    <m/>
    <n v="14195.96"/>
    <n v="0"/>
    <n v="0"/>
    <n v="2"/>
    <x v="0"/>
    <x v="0"/>
  </r>
  <r>
    <x v="0"/>
    <d v="2024-02-05T00:00:00"/>
    <n v="4341"/>
    <s v="DIR"/>
    <s v="Transposição interna"/>
    <s v="Remanejamento 50092968 / 2024 - da Manutenção Predial - GO 17850"/>
    <s v="Sim"/>
    <m/>
    <n v="194767.21"/>
    <n v="0"/>
    <n v="0"/>
    <n v="2"/>
    <x v="0"/>
    <x v="0"/>
  </r>
  <r>
    <x v="0"/>
    <d v="2024-02-05T00:00:00"/>
    <n v="4342"/>
    <s v="DIR"/>
    <s v="Transposição interna"/>
    <s v="Remanejamento 2024 50092984 - Remanejamento para básica - GO 17851"/>
    <s v="Sim"/>
    <m/>
    <n v="765.09"/>
    <n v="0"/>
    <n v="0"/>
    <n v="2"/>
    <x v="0"/>
    <x v="0"/>
  </r>
  <r>
    <x v="0"/>
    <d v="2024-02-19T00:00:00"/>
    <n v="4356"/>
    <s v="DIR"/>
    <s v="Créditos Tesouraria"/>
    <s v="Ajustes de lançamentos referente as despesas realizadas no Grupo do Tesouro do processo de adiantamento nº : 24.1.9.43.7, mas lançados nos RI dos professores - GOs 17809, 17837, 17838 e 17860 -Contrapartida Diretoria - RORÇ Diretoria GO 17889"/>
    <s v="Sim"/>
    <m/>
    <n v="1850.6"/>
    <n v="0"/>
    <n v="0"/>
    <n v="2"/>
    <x v="0"/>
    <x v="0"/>
  </r>
  <r>
    <x v="0"/>
    <d v="2024-02-19T00:00:00"/>
    <n v="4357"/>
    <s v="DIR"/>
    <s v="Recibo Tesouraria"/>
    <s v="Recibo nº 21/2024 - Claurus Technology do Brasil Ltda - Patente Processo: 22.1.6101.1.5 - 55% da base de cálculo: R$ 2.500,00 - R$ 1.375,00 - 45% Depto FEP R$ 1.125,00 (GC 4358) e 10% Dir/Adm R$ 250,00"/>
    <s v="Sim"/>
    <m/>
    <n v="250"/>
    <n v="0"/>
    <n v="0"/>
    <n v="2"/>
    <x v="0"/>
    <x v="0"/>
  </r>
  <r>
    <x v="0"/>
    <d v="2024-02-22T00:00:00"/>
    <n v="4365"/>
    <s v="DIR"/>
    <s v="Recibo Tesouraria"/>
    <s v="Referente 10% taxa administrativa para diretoria Recibo 24/2024 - Recebemos de Rodrigo da Silva - Proc. Fapesp: 22/03056-6 - GC 4364"/>
    <s v="Sim"/>
    <m/>
    <n v="460"/>
    <n v="0"/>
    <n v="0"/>
    <n v="2"/>
    <x v="0"/>
    <x v="0"/>
  </r>
  <r>
    <x v="0"/>
    <d v="2024-03-12T00:00:00"/>
    <n v="4370"/>
    <s v="DIR"/>
    <s v="Créditos Tesouraria"/>
    <s v="Ajustes de lançamentos referente as despesas realizadas no Grupo do Tesouro do processo de adiantamento nº : 24.1.13.43.4, mas lançados nos RI dos professores - GOs 17928, 17919, 17941, 17940 e 17944 -Contrapartida Diretoria - RORÇ BÁSICO GO 17979"/>
    <s v="Sim"/>
    <m/>
    <n v="5714.17"/>
    <n v="0"/>
    <n v="0"/>
    <n v="3"/>
    <x v="1"/>
    <x v="0"/>
  </r>
  <r>
    <x v="0"/>
    <d v="2024-03-13T00:00:00"/>
    <n v="4372"/>
    <s v="DIR"/>
    <s v="Reitoria - Estagiário"/>
    <s v="Solicitação 691/2023 Remanejamento 50135942 / 2024 de recurso para estágio do aluno Leonardo Duarte Curralo."/>
    <s v="Sim"/>
    <m/>
    <n v="1756.13"/>
    <n v="0"/>
    <n v="0"/>
    <n v="3"/>
    <x v="1"/>
    <x v="0"/>
  </r>
  <r>
    <x v="0"/>
    <d v="2024-03-28T00:00:00"/>
    <n v="4378"/>
    <s v="DIR"/>
    <s v="Transposição interna"/>
    <s v="Compacta Comércio e Serviços Ltda - Compra de computadores para uso no laboratório HEPIC - DDC 64561 - Doc. Compra 22648 - Reserva - 1379280 - NE 1379329/2024 - Proc. 23.1.443.43.8 - Contrapartida GO 18026 e GO 18025"/>
    <s v="Sim"/>
    <m/>
    <n v="18540"/>
    <n v="0"/>
    <n v="0"/>
    <n v="3"/>
    <x v="1"/>
    <x v="0"/>
  </r>
  <r>
    <x v="0"/>
    <d v="2024-04-03T00:00:00"/>
    <n v="4385"/>
    <s v="FEP"/>
    <s v="EDUSP"/>
    <s v="Ref. Remanejamentos 5016825/2024 cobrança 10% taxa administrativa Diretoria - Acertos de direitos autorais 2º semestre 2023 - GC 4384"/>
    <s v="Sim"/>
    <m/>
    <n v="284.70999999999998"/>
    <n v="0"/>
    <n v="0"/>
    <n v="4"/>
    <x v="2"/>
    <x v="0"/>
  </r>
  <r>
    <x v="0"/>
    <d v="2024-04-03T00:00:00"/>
    <n v="4393"/>
    <s v="DIR"/>
    <s v="Reitoria - Estagiário"/>
    <s v="Solicitação 1643/2023 - Remanejamento 50169480 / 2024 de recurso para estágio do aluno Leonardo Duarte Curralo."/>
    <s v="Sim"/>
    <m/>
    <n v="993.92"/>
    <n v="0"/>
    <n v="0"/>
    <n v="4"/>
    <x v="2"/>
    <x v="0"/>
  </r>
  <r>
    <x v="0"/>
    <d v="2024-04-08T00:00:00"/>
    <n v="4395"/>
    <s v="DIR"/>
    <s v="Transposição interna"/>
    <s v="Devolução referente ao remanejamento 50167623/2024 remanejamento feito equivocadamente - Remanejamento 50170489/2024 - GO 18061"/>
    <s v="Sim"/>
    <m/>
    <n v="960"/>
    <n v="0"/>
    <n v="0"/>
    <n v="4"/>
    <x v="2"/>
    <x v="0"/>
  </r>
  <r>
    <x v="0"/>
    <d v="2024-04-09T00:00:00"/>
    <n v="4399"/>
    <s v="DIR"/>
    <s v="Recibo Tesouraria"/>
    <s v="Servs. Prestados de experimentos de SAXS - Projeto &quot;Estudo da coacervação de polímeros catiônicos e surfactantes aniônicos em formulações de personal care&quot; - Chamada: CNPq no 12/2020 - Recibo: 45/2024. Obs. 10% taxa administrativa - GC 4398"/>
    <s v="Sim"/>
    <m/>
    <n v="700"/>
    <n v="0"/>
    <n v="0"/>
    <n v="4"/>
    <x v="2"/>
    <x v="0"/>
  </r>
  <r>
    <x v="0"/>
    <d v="2024-04-12T00:00:00"/>
    <n v="4405"/>
    <s v="DIR"/>
    <s v="SENAI"/>
    <s v="Reembolso pelo cancelamento de matricula de curso do funcionário Anizete Silva Santos - nº USP 4842104 - Adiantamento nº 30006657 - Proc. 2023.1.119.43.6 - Nota Fiscal nº 69879 de 05/04/2024"/>
    <s v="Sim"/>
    <m/>
    <n v="1350"/>
    <n v="0"/>
    <n v="0"/>
    <n v="4"/>
    <x v="2"/>
    <x v="0"/>
  </r>
  <r>
    <x v="0"/>
    <d v="2024-04-15T00:00:00"/>
    <n v="4407"/>
    <s v="DIR"/>
    <s v="Recibo Tesouraria"/>
    <s v="Referente 10% Taxa Administrativa do Recibo 47/2024 - Recebemos de Lambert Oréfice - Processo CNPq - 307169/2022-7 cpf: 872.441.956-72 - Finalidade: Serviços prestados de experimentos de SAXS - GC 4406."/>
    <s v="Sim"/>
    <m/>
    <n v="200"/>
    <n v="0"/>
    <n v="0"/>
    <n v="4"/>
    <x v="2"/>
    <x v="0"/>
  </r>
  <r>
    <x v="0"/>
    <d v="2024-05-07T00:00:00"/>
    <n v="4424"/>
    <s v="DIR"/>
    <s v="Créditos Tesouraria"/>
    <s v="Ajustes de lançamentos referente as despesas realizadas no Grupo do Tesouro do processo de adiantamento nº : 24.1.112.43.2, mas lançados nos RI dos professores - GOs 18071, 18081 e 18108 -Contrapartida Diretoria - RORÇ Diretoria GO 18150"/>
    <s v="Sim"/>
    <m/>
    <n v="1510.43"/>
    <n v="0"/>
    <n v="0"/>
    <n v="5"/>
    <x v="3"/>
    <x v="0"/>
  </r>
  <r>
    <x v="0"/>
    <d v="2024-05-29T00:00:00"/>
    <n v="4427"/>
    <s v="DIR"/>
    <s v="Reitoria"/>
    <s v="Rem. 50238504 - Valor referente ao overhead dos projetos administrados pela FUSP, conforme saldo apurado pela Fundação em 31/12/2023 (parcela da Unidade)."/>
    <s v="Sim"/>
    <m/>
    <n v="74255.66"/>
    <n v="0"/>
    <n v="0"/>
    <n v="5"/>
    <x v="3"/>
    <x v="0"/>
  </r>
  <r>
    <x v="0"/>
    <d v="2024-05-29T00:00:00"/>
    <n v="4428"/>
    <s v="DIR"/>
    <s v="IO - USP"/>
    <s v="Rem. 50233324 - Fornecimento de nitrogênio líquido nos meses de janeiro a março de 2024."/>
    <s v="Sim"/>
    <m/>
    <n v="1282.04"/>
    <n v="0"/>
    <n v="0"/>
    <n v="5"/>
    <x v="3"/>
    <x v="0"/>
  </r>
  <r>
    <x v="0"/>
    <d v="2024-06-10T00:00:00"/>
    <n v="4444"/>
    <s v="DIR"/>
    <s v="Créditos Tesouraria"/>
    <s v="Ajustes de lançamentos referente as despesas realizadas no Grupo do Tesouro do processo de adiantamento nº : 24.1.109.43.1, mas lançados nos RI dos professores - GOs 18152, 18156, 18160 e 18199 -Contrapartida Diretoria - RORÇ - Diretoria ADM GO 18246"/>
    <s v="Sim"/>
    <m/>
    <n v="1902.66"/>
    <n v="0"/>
    <n v="0"/>
    <n v="6"/>
    <x v="4"/>
    <x v="0"/>
  </r>
  <r>
    <x v="0"/>
    <d v="2024-06-10T00:00:00"/>
    <n v="4445"/>
    <s v="DIR"/>
    <s v="Créditos Tesouraria"/>
    <s v="Ajustes de lançamentos referente as despesas realizadas no Grupo da Manutenção Predial do processo de adiantamento nº : 24.1.50.43.7, mas lançados nos RI - GO 18057 - Contrapartida Diretoria - Manutenção Predial - GO 18247"/>
    <s v="Sim"/>
    <m/>
    <n v="740"/>
    <n v="0"/>
    <n v="0"/>
    <n v="6"/>
    <x v="4"/>
    <x v="0"/>
  </r>
  <r>
    <x v="0"/>
    <d v="2024-07-02T00:00:00"/>
    <n v="4455"/>
    <s v="DIR"/>
    <s v="Transposição interna"/>
    <s v="Para cobrir despesa de Diárias Contrapartida GO 18312 e GO 18313"/>
    <s v="Sim"/>
    <m/>
    <n v="736.61"/>
    <n v="0"/>
    <n v="0"/>
    <n v="7"/>
    <x v="5"/>
    <x v="0"/>
  </r>
  <r>
    <x v="0"/>
    <d v="2024-07-05T00:00:00"/>
    <n v="4462"/>
    <s v="DIR"/>
    <s v="Créditos Tesouraria"/>
    <s v="Ajustes de lançamentos referente as despesas realizadas no Grupo do Tesouro do processo de adiantamento nº : 24.1.109.43.1, mas lançados nos RI dos professores - GOs 18152, 18156, 18160 e 18199 -Contrapartida Diretoria - RORÇ DIRETORIA GO 18322"/>
    <s v="Sim"/>
    <m/>
    <n v="2029.79"/>
    <n v="0"/>
    <n v="0"/>
    <n v="7"/>
    <x v="5"/>
    <x v="0"/>
  </r>
  <r>
    <x v="0"/>
    <d v="2024-07-29T00:00:00"/>
    <n v="4472"/>
    <s v="DIR"/>
    <s v="Transposicao Interna - Meru Viagens"/>
    <s v="Passagens aéreas - participação do 32nd International Materials Research Congress 2024 - Prof. José F. D. Chubaci - 18 a 23/08/2024 - Cancun - México - DDC 160420 - Fatura 23180 - GO 18368 / 18369..."/>
    <s v="Sim"/>
    <m/>
    <n v="8760.7199999999993"/>
    <n v="0"/>
    <n v="0"/>
    <n v="7"/>
    <x v="5"/>
    <x v="0"/>
  </r>
  <r>
    <x v="0"/>
    <d v="2024-08-07T00:00:00"/>
    <n v="4479"/>
    <s v="DIR"/>
    <s v="Créditos Tesouraria"/>
    <s v="Ajustes de lançamentos referente as despesas realizadas no Grupo do Tesouro do processo de adiantamento nº : 24.1.140.43.6, mas lançados nos RI dos professores - GOs 18352 e 18370 - Contrapartida Diretoria - Diretoria - RORÇ BÁSICO - GO 18400"/>
    <s v="Sim"/>
    <m/>
    <n v="1028.0999999999999"/>
    <n v="0"/>
    <n v="0"/>
    <n v="8"/>
    <x v="6"/>
    <x v="0"/>
  </r>
  <r>
    <x v="0"/>
    <d v="2024-09-02T00:00:00"/>
    <n v="4490"/>
    <s v="DIR"/>
    <s v="Recibo Tesouraria"/>
    <s v="Referente a 30% do Recibo 104/2024 - Recebemos de IAEA - International Atomic Energy Agency - Finalidade: Prest. Servs. de apoio à pesquisa e colaboração Cientifica intitulado &quot;Development and Application of Ion Beam Techniques for materiais Irradation and Characterrization relevant to fusion technology&quot; Juntoi ao laboratório do LAMFI de dpto de Física Aplicada do IFUSP, sob coordenação do Sr. Prof. Tiago Fiorini da Silva - GC 4489"/>
    <s v="Sim"/>
    <m/>
    <n v="7438.5"/>
    <n v="0"/>
    <n v="0"/>
    <n v="9"/>
    <x v="7"/>
    <x v="0"/>
  </r>
  <r>
    <x v="0"/>
    <d v="2024-09-16T00:00:00"/>
    <n v="4493"/>
    <s v="FEP"/>
    <s v="Transposicao Interna"/>
    <s v="Passagens aéreas - para o Prof. Cristiano L. P. Oliveira - Taipei - Taiwan - de 01 a 09/11/2024 - DDC 215527 - Fatura 24155 - GO 18493 / 18494.."/>
    <s v="Sim"/>
    <m/>
    <n v="12111.99"/>
    <n v="0"/>
    <n v="0"/>
    <n v="9"/>
    <x v="7"/>
    <x v="0"/>
  </r>
  <r>
    <x v="0"/>
    <d v="2024-09-20T00:00:00"/>
    <n v="4495"/>
    <s v="DIR"/>
    <s v="Transposição interna"/>
    <s v="Taxa Administrativa de 10% para Diretoria - Referente Recibo nº 112/2024 venda de 2.520 Sampa V5 Chips - GO 18518"/>
    <s v="Sim"/>
    <m/>
    <n v="48031.91"/>
    <n v="0"/>
    <n v="0"/>
    <n v="9"/>
    <x v="7"/>
    <x v="0"/>
  </r>
  <r>
    <x v="0"/>
    <d v="2024-09-20T00:00:00"/>
    <n v="4496"/>
    <s v="DIR"/>
    <s v="Créditos Tesouraria"/>
    <s v="Ajustes de lançamentos referente as despesas realizadas no Grupo do Tesouro do processo de adiantamento nº : 24.1.149.43.3, mas lançados nos RI dos professores - GOs 18460, 18409, 18431, 18446, 18453 e 18452 - Contrapartida Diretoria - Diretoria - RORÇ BÁSICO - GO 18520"/>
    <s v="Sim"/>
    <m/>
    <n v="4738.26"/>
    <n v="0"/>
    <n v="0"/>
    <n v="9"/>
    <x v="7"/>
    <x v="0"/>
  </r>
  <r>
    <x v="0"/>
    <d v="2024-09-20T00:00:00"/>
    <n v="4497"/>
    <s v="DIR"/>
    <s v="Créditos Tesouraria"/>
    <s v="Ajustes de lançamentos referente as despesas realizadas no Grupo do Tesouro do processo de adiantamento nº : 24.1.154.43.7, mas lançados nos RI dos professores - GOs 18465, 18464 e 18481 - Contrapartida Diretoria - Diretoria - RORÇ BÁSICO - GO 18521"/>
    <s v="Sim"/>
    <m/>
    <n v="2536.08"/>
    <n v="0"/>
    <n v="0"/>
    <n v="9"/>
    <x v="7"/>
    <x v="0"/>
  </r>
  <r>
    <x v="0"/>
    <d v="2024-10-09T00:00:00"/>
    <n v="4506"/>
    <s v="DIR"/>
    <s v="Créditos Tesouraria"/>
    <s v="Ajustes de lançamentos referente as despesas realizadas no Grupo do Tesouro do processo de adiantamento nº : 24.1.165.43.9, mas lançados nos RI dos professores - GOs 18489, 18540, 18535 e 18554 Contrapartida Diretoria - RORÇ ADM GO 18596"/>
    <s v="Sim"/>
    <m/>
    <n v="2561.3000000000002"/>
    <n v="0"/>
    <n v="0"/>
    <n v="10"/>
    <x v="8"/>
    <x v="0"/>
  </r>
  <r>
    <x v="0"/>
    <d v="2024-10-15T00:00:00"/>
    <n v="4511"/>
    <s v="DIR"/>
    <s v="Recibo Tesouraria"/>
    <s v="Reembolso pelo não recolhimento de ISS, conforme notas fiscais NFS-e 13806, NFS-e 13830 e NFS-e 14040 da Empresa 1 Nova São José Resíduos Ltda"/>
    <s v="Sim"/>
    <m/>
    <n v="350.1"/>
    <n v="0"/>
    <n v="0"/>
    <n v="10"/>
    <x v="8"/>
    <x v="0"/>
  </r>
  <r>
    <x v="0"/>
    <d v="2024-10-24T00:00:00"/>
    <n v="4516"/>
    <s v="DIR"/>
    <s v="Recibo Tesouraria"/>
    <s v="Taxa administrativa 10% referente Recibo nº 126/2024 - Recebemos Thais Azevedo Enoki Liarte - Projeto FAPESP: 2022/04046-4 - Serviços prestados: uso das técnicas de absorção óptica de luz, fluorescência estática, espalhamento dinâmico de luz e potencial Zeta, Junto ao laboratório de BioMembranas do Depto de FGE-IF"/>
    <s v="Sim"/>
    <m/>
    <n v="561.6"/>
    <n v="0"/>
    <n v="0"/>
    <n v="10"/>
    <x v="8"/>
    <x v="0"/>
  </r>
  <r>
    <x v="0"/>
    <d v="2024-10-31T00:00:00"/>
    <n v="4522"/>
    <s v="DIR"/>
    <s v="Recibo Tesouraria"/>
    <s v="Ref 10% da taxa administração - Recibo 127/2024 - Recebemos de Fundação Est. Agrários Luiz Queiroz - FEALQ - PROJETO Nº 104999 - Prestação de serviço de análise SAXS, junto ao laboratório de Cristalografia do depto. FAP-IF."/>
    <s v="Sim"/>
    <m/>
    <n v="100"/>
    <n v="0"/>
    <n v="0"/>
    <n v="10"/>
    <x v="8"/>
    <x v="0"/>
  </r>
  <r>
    <x v="0"/>
    <d v="2024-11-18T00:00:00"/>
    <n v="4534"/>
    <s v="DIR"/>
    <s v="Recibo Tesouraria"/>
    <s v="Recibo 129/2024 - Recebemos de Taísa Veloso Bezerra referente de cartão de visitante"/>
    <s v="Sim"/>
    <m/>
    <n v="20"/>
    <n v="0"/>
    <n v="0"/>
    <n v="11"/>
    <x v="9"/>
    <x v="0"/>
  </r>
  <r>
    <x v="0"/>
    <d v="2024-11-21T00:00:00"/>
    <n v="4537"/>
    <s v="DIR"/>
    <s v="Créditos Tesouraria"/>
    <s v="Ajustes de lançamentos referente as despesas realizadas no Grupo do Tesouro do processo de adiantamento nº : 24.1.183.43.7, mas lançados nos RI dos professores - GOs 18577, 18574, 18636, 18621, 18608, 18625, 18635 e 18662 - Contrapartida Diretoria -- RORÇ BÁSICO GO 18715"/>
    <s v="Sim"/>
    <m/>
    <n v="4689.1000000000004"/>
    <n v="0"/>
    <n v="0"/>
    <n v="11"/>
    <x v="9"/>
    <x v="0"/>
  </r>
  <r>
    <x v="0"/>
    <d v="2024-11-21T00:00:00"/>
    <n v="4538"/>
    <s v="DIR"/>
    <s v="Créditos Tesouraria"/>
    <s v="Ajustes de lançamentos referente as despesas realizadas no Grupo do Tesouro do processo de adiantamento nº : 24.1.219.43.1, mas lançados nos RI do professor - GO 18649 - Contrapartida Diretoria - RORÇ - ADM GO 18649"/>
    <s v="Sim"/>
    <m/>
    <n v="3300"/>
    <n v="0"/>
    <n v="0"/>
    <n v="11"/>
    <x v="9"/>
    <x v="0"/>
  </r>
  <r>
    <x v="0"/>
    <d v="2024-12-04T00:00:00"/>
    <n v="4550"/>
    <s v="DIR"/>
    <s v="Créditos Tesouraria"/>
    <s v="Ajustes de lançamentos referente as despesas realizadas no Grupo do Tesouro do processo de adiantamento nº : 24.1.225.43.1, mas lançados nos RI dos professores - GOs 18685, 18714 e 18722 - Contrapartida Diretoria - ROÇ Básico GO 18763"/>
    <s v="Sim"/>
    <m/>
    <n v="1236.8399999999999"/>
    <n v="0"/>
    <n v="0"/>
    <n v="12"/>
    <x v="10"/>
    <x v="0"/>
  </r>
  <r>
    <x v="0"/>
    <d v="2024-12-06T00:00:00"/>
    <n v="4552"/>
    <s v="DIR"/>
    <s v="Transposição interna"/>
    <s v="Saldo transportado do RI - Fuad - GO 18767"/>
    <s v="Sim"/>
    <m/>
    <n v="71339.33"/>
    <n v="0"/>
    <n v="0"/>
    <n v="12"/>
    <x v="10"/>
    <x v="0"/>
  </r>
  <r>
    <x v="1"/>
    <d v="2024-02-02T00:00:00"/>
    <n v="4305"/>
    <s v="DIR"/>
    <s v="Saldo do Exercício Anterior"/>
    <s v="Saldo remanescente 2023 no Grupo Básico: 43.000"/>
    <s v="Sim"/>
    <m/>
    <n v="16316.13"/>
    <n v="0"/>
    <n v="0"/>
    <n v="2"/>
    <x v="0"/>
    <x v="1"/>
  </r>
  <r>
    <x v="2"/>
    <d v="2024-02-02T00:00:00"/>
    <n v="4292"/>
    <s v="DIR"/>
    <s v="Saldo do Exercício Anterior"/>
    <s v="Devolução de Economia Orçamentária 2023 - Grupo 400 Apoio à Viagens Didáticas e Atividades de Campo - REMANEJAMENTO 50047644 / 2024"/>
    <s v="Sim"/>
    <m/>
    <n v="812.41"/>
    <n v="0"/>
    <n v="0"/>
    <n v="2"/>
    <x v="0"/>
    <x v="0"/>
  </r>
  <r>
    <x v="3"/>
    <d v="2024-02-01T00:00:00"/>
    <n v="4287"/>
    <s v="FEP"/>
    <s v="Saldo do Exercício Anterior"/>
    <s v="Saldo remanescente 2023 - GRUPO 57 - Projetos Especiais - REMANEJAMENTO 50661260 / 2023 - Auxílio financeiro p/ distribuição de bolsas de Pós-doc p/ posterior seleção de bolsistas - prorrogação de dois meses das bolsas PD-JP que se encerram em nov ou dezembro/23 Supervisor: Julio Antonio Larrea Jimenez/ IF Pós-doc: Nathália Leal Marinho Cos"/>
    <s v="Sim"/>
    <m/>
    <n v="16958.400000000001"/>
    <n v="0"/>
    <n v="0"/>
    <n v="2"/>
    <x v="0"/>
    <x v="2"/>
  </r>
  <r>
    <x v="3"/>
    <d v="2024-02-01T00:00:00"/>
    <n v="4288"/>
    <s v="FEP"/>
    <s v="Saldo do Exercício Anterior"/>
    <s v="Saldo remanescente 2023 - GRUPO 57 - Projetos Especiais - REMANEJAMENTO 50661260 / 2023 - RESERVA TÉCNICA - prorrogação de dois meses das bolsas PD-JP que se encerram em nov ou dezembro/23 Supervisor: Julio Antonio Larrea Jimenez/ IF Pós-doc: Nathália Leal Marinho Cos"/>
    <s v="Sim"/>
    <m/>
    <n v="1695.84"/>
    <n v="0"/>
    <n v="0"/>
    <n v="2"/>
    <x v="0"/>
    <x v="2"/>
  </r>
  <r>
    <x v="3"/>
    <d v="2024-02-01T00:00:00"/>
    <n v="4289"/>
    <s v="FEP"/>
    <s v="Saldo do Exercício Anterior"/>
    <s v="Saldo remanescente 2023 - Valor referente aproximadamente a 15 dias de janeiro de 2023 que não foi pago (R$ 4.102,48) + a diferença de R$ 1,00 (Um Real) pago a menos por mês, totalizando R$ 11,00 para ser pago em 2024."/>
    <s v="Sim"/>
    <m/>
    <n v="4113.84"/>
    <n v="0"/>
    <n v="0"/>
    <n v="2"/>
    <x v="0"/>
    <x v="2"/>
  </r>
  <r>
    <x v="3"/>
    <d v="2024-02-01T00:00:00"/>
    <n v="4290"/>
    <s v="FEP"/>
    <s v="Saldo do Exercício Anterior"/>
    <s v="Saldo remanescente 2023 - Grupo 057 - Projetos Especiais - Referente Reserva Técnica Referente para a bolsista Pós Doc Nathália Leal Marinho conforme termo de outorga."/>
    <s v="Sim"/>
    <m/>
    <n v="7825.4"/>
    <n v="0"/>
    <n v="0"/>
    <n v="2"/>
    <x v="0"/>
    <x v="2"/>
  </r>
  <r>
    <x v="3"/>
    <d v="2024-02-08T00:00:00"/>
    <n v="4348"/>
    <s v="FEP"/>
    <s v="PRPI"/>
    <s v="Auxílio financeiro p/ distribuição de bolsas de Pós-doc p/ posterior seleção de bolsistas - ano 2024. REMANEJAMENTO 50097102 / 2024 - O complemento do valro esta na GC 4349."/>
    <s v="Sim"/>
    <m/>
    <n v="84792"/>
    <n v="0"/>
    <n v="0"/>
    <n v="2"/>
    <x v="0"/>
    <x v="2"/>
  </r>
  <r>
    <x v="3"/>
    <d v="2024-02-08T00:00:00"/>
    <n v="4349"/>
    <s v="FEP"/>
    <s v="PRPI"/>
    <s v="Grupo 057 Projetos Especiais - REMANEJAMENTO 50097102 / 2024 - Valor referente a reserva técnica - Complemento da GC 4348"/>
    <s v="Sim"/>
    <m/>
    <n v="8479.2000000000007"/>
    <n v="0"/>
    <n v="0"/>
    <n v="2"/>
    <x v="0"/>
    <x v="2"/>
  </r>
  <r>
    <x v="4"/>
    <d v="2024-02-02T00:00:00"/>
    <n v="4306"/>
    <s v="FEP"/>
    <s v="Saldo do Exercício Anterior"/>
    <s v="Saldo remanescente 2023 no Grupo Básico: 43.000"/>
    <s v="Sim"/>
    <m/>
    <n v="857.83"/>
    <n v="0"/>
    <n v="0"/>
    <n v="2"/>
    <x v="0"/>
    <x v="1"/>
  </r>
  <r>
    <x v="4"/>
    <d v="2024-04-19T00:00:00"/>
    <n v="4408"/>
    <s v="FEP"/>
    <s v="Recibo de Tesouraria"/>
    <s v="Recebemos o valor da INCT/CNPq Proc. 465259/2014-6 para compra de Softwre Office Standart - 2021 LTSC (64v bits)"/>
    <s v="Sim"/>
    <m/>
    <n v="445.44"/>
    <n v="0"/>
    <n v="0"/>
    <n v="4"/>
    <x v="2"/>
    <x v="1"/>
  </r>
  <r>
    <x v="5"/>
    <d v="2024-02-01T00:00:00"/>
    <n v="4271"/>
    <s v="FEP"/>
    <s v="Saldo do Exercício Anterior"/>
    <s v="Saldo remanescente 2023 - Para evento &quot;Licenciatura em Física na USP: 30 anos de histórias, conquistas e desafios&quot; REMANEJAMENTO 50555885 / 2023 - Grupo 404 Projetos Especiais - Grad"/>
    <s v="Sim"/>
    <m/>
    <n v="10000"/>
    <n v="0"/>
    <n v="0"/>
    <n v="2"/>
    <x v="0"/>
    <x v="2"/>
  </r>
  <r>
    <x v="6"/>
    <d v="2024-01-24T00:00:00"/>
    <n v="4243"/>
    <s v="FNC"/>
    <s v="Saldo do Exercício Anterior"/>
    <s v="Saldo remanescente de 2023 - Grupo 057 Projetos Especiais - Referente Remanejamento 50410046/2023 Pagamento de &quot;Bolsa de Pós-doutorado a pesquisadoras (es) negras (os) nos termos da Resolução nº 8241 de 26/05/2022, e conforme Portaria GR 7953 de 24/03/2023 - Aluno: MAX DA SLVA FERREIRA"/>
    <s v="Sim"/>
    <m/>
    <n v="59354.400000000001"/>
    <n v="0"/>
    <n v="0"/>
    <n v="1"/>
    <x v="11"/>
    <x v="2"/>
  </r>
  <r>
    <x v="6"/>
    <d v="2024-01-24T00:00:00"/>
    <n v="4244"/>
    <s v="FNC"/>
    <s v="Saldo do Exercício Anterior"/>
    <s v="Saldo remanescente de 2023 - Referente a Reserva Técnica referente ao remanejamento 50410046/2023 para o Aluno Max da Silva Ferreira"/>
    <s v="Sim"/>
    <m/>
    <n v="10175.040000000001"/>
    <n v="0"/>
    <n v="0"/>
    <n v="1"/>
    <x v="11"/>
    <x v="2"/>
  </r>
  <r>
    <x v="6"/>
    <d v="2024-08-08T00:00:00"/>
    <n v="4480"/>
    <s v="FNC"/>
    <s v="PRIP"/>
    <s v="Pagamento de PRORROGAÇÃO da &quot;Bolsa de Pós-doutorado a pesquisadoras (es) negras (os) nos termos da Resolução nº 8241 de 26/05/2022, e conforme Portaria GR 7953 de 24/03/2023 + Reserva Técnica R$ 10.175,40 (GC 4481)- Aluno: Max da Silva Ferreira - REMANEJAMENTO 50431304 / 2024."/>
    <s v="Sim"/>
    <m/>
    <n v="101750.39999999999"/>
    <n v="0"/>
    <n v="0"/>
    <n v="8"/>
    <x v="6"/>
    <x v="2"/>
  </r>
  <r>
    <x v="6"/>
    <d v="2024-08-08T00:00:00"/>
    <n v="4481"/>
    <s v="FNC"/>
    <s v="PRIP"/>
    <s v="Reserva Técnica R$ 10.175,40 - Referente Pagamento de PRORROGAÇÃO da &quot;Bolsa de Pós-doutorado a pesquisadoras (es) negras (os) nos termos da Resolução nº 8241 de 26/05/2022, e conforme Portaria GR 7953 de 24/03/2023 - Aluno: Max da Silva Ferreira - REMANEJAMENTO 50431304 / 2024 + (GC 4480)"/>
    <s v="Sim"/>
    <m/>
    <n v="10175.040000000001"/>
    <n v="0"/>
    <n v="0"/>
    <n v="8"/>
    <x v="6"/>
    <x v="2"/>
  </r>
  <r>
    <x v="7"/>
    <d v="2024-02-02T00:00:00"/>
    <n v="4315"/>
    <s v="FNC"/>
    <s v="Saldo do Exercício Anterior"/>
    <s v="Saldo remanescente 2023"/>
    <s v="Sim"/>
    <m/>
    <n v="74579.259999999995"/>
    <n v="0"/>
    <n v="0"/>
    <n v="2"/>
    <x v="0"/>
    <x v="1"/>
  </r>
  <r>
    <x v="8"/>
    <d v="2024-02-01T00:00:00"/>
    <n v="4272"/>
    <s v="FEP"/>
    <s v="Saldo do Exercício Anterior"/>
    <s v="Devolução de Economia Orçamentária 2023. Grupo 404 - Projetos Especiais - Grad - Para conserto do aparelho de Ar Condicionado da sala PRG 0002 - Remanejamento 50178466 / 2020"/>
    <s v="Sim"/>
    <m/>
    <n v="600"/>
    <n v="0"/>
    <n v="0"/>
    <n v="2"/>
    <x v="0"/>
    <x v="2"/>
  </r>
  <r>
    <x v="9"/>
    <d v="2024-02-05T00:00:00"/>
    <n v="4319"/>
    <s v="FEP"/>
    <s v="Saldo do Exercício Anterior"/>
    <s v="Saldo remanescente 2023 - Grupo Básico 43.000"/>
    <s v="Sim"/>
    <m/>
    <n v="85361.15"/>
    <n v="0"/>
    <n v="0"/>
    <n v="2"/>
    <x v="0"/>
    <x v="1"/>
  </r>
  <r>
    <x v="10"/>
    <d v="2024-02-05T00:00:00"/>
    <n v="4321"/>
    <s v="FEP"/>
    <s v="Saldo do Exercício Anterior"/>
    <s v="Saldo remanescente 2023 - Grupo Básico 43.000"/>
    <s v="Sim"/>
    <m/>
    <n v="369.98"/>
    <n v="0"/>
    <n v="0"/>
    <n v="2"/>
    <x v="0"/>
    <x v="1"/>
  </r>
  <r>
    <x v="11"/>
    <d v="2024-02-01T00:00:00"/>
    <n v="4267"/>
    <s v="FNC"/>
    <s v="Saldo do Exercício Anterior"/>
    <s v="Devolução de Economia Orçamentária 2023. Grupo 057 - Projetos Especiais - REMANEJAMENTO 50294581 / 2021 - Edital de Apoio a Projetos Integrados de Pesquisa em Áreas Estratégicas (PIPAE) - Ano 2021. Portaria PRP 822/21"/>
    <s v="Sim"/>
    <m/>
    <n v="122053.92"/>
    <n v="0"/>
    <n v="0"/>
    <n v="2"/>
    <x v="0"/>
    <x v="2"/>
  </r>
  <r>
    <x v="12"/>
    <d v="2024-04-01T00:00:00"/>
    <n v="4379"/>
    <s v="FMT"/>
    <s v="Saldo do Exercício Anterior"/>
    <s v="Devolução de Economia Orçamentária 2023.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30592.14"/>
    <n v="0"/>
    <n v="0"/>
    <n v="4"/>
    <x v="2"/>
    <x v="2"/>
  </r>
  <r>
    <x v="13"/>
    <d v="2024-02-01T00:00:00"/>
    <n v="4276"/>
    <s v="FMA"/>
    <s v="Saldo do Exercício Anterior"/>
    <s v="Devolução de Economia Orçamentária 2023. Grupo: 057 - Projetos Especiais - REMANEJAMENTO 50678561 / 2019 - Auxílio financeiro ao Prof. Luis Raul Weber Abramo, tendo em vista o resultado do Edital PRPG 14/2019 - Prêmio Vídeo Pós-Graduação USP"/>
    <s v="Sim"/>
    <m/>
    <n v="1000"/>
    <n v="0"/>
    <n v="0"/>
    <n v="2"/>
    <x v="0"/>
    <x v="2"/>
  </r>
  <r>
    <x v="14"/>
    <d v="2024-02-05T00:00:00"/>
    <n v="4325"/>
    <s v="FAP"/>
    <s v="Saldo do Exercício Anterior"/>
    <s v="Saldo remanescente 2023 - Grupo: 43.000"/>
    <s v="Sim"/>
    <m/>
    <n v="7976.94"/>
    <n v="0"/>
    <n v="0"/>
    <n v="2"/>
    <x v="0"/>
    <x v="1"/>
  </r>
  <r>
    <x v="15"/>
    <d v="2024-10-09T00:00:00"/>
    <n v="4504"/>
    <s v="FEP"/>
    <s v="PRIP"/>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2000"/>
    <n v="0"/>
    <n v="0"/>
    <n v="10"/>
    <x v="8"/>
    <x v="2"/>
  </r>
  <r>
    <x v="16"/>
    <d v="2024-02-01T00:00:00"/>
    <n v="4277"/>
    <s v="FGE"/>
    <s v="Saldo do Exercício Anterior"/>
    <s v="Saldo remanescente 2023 - GRUPO 057 Projetos Especiais - Auxílio financeiro para apoio ao XV Workshop em Física Molecular e Espectroscopia (WFME) - REMANEJAMENTO 50524904 / 2023"/>
    <s v="Sim"/>
    <m/>
    <n v="470"/>
    <n v="0"/>
    <n v="0"/>
    <n v="2"/>
    <x v="0"/>
    <x v="2"/>
  </r>
  <r>
    <x v="17"/>
    <d v="2024-02-02T00:00:00"/>
    <n v="4309"/>
    <s v="FNC"/>
    <s v="Saldo do Exercício Anterior"/>
    <s v="Saldo remanescente 2023"/>
    <s v="Sim"/>
    <m/>
    <n v="263959.3"/>
    <n v="0"/>
    <n v="0"/>
    <n v="2"/>
    <x v="0"/>
    <x v="1"/>
  </r>
  <r>
    <x v="18"/>
    <d v="2024-02-01T00:00:00"/>
    <n v="4280"/>
    <s v="FNC"/>
    <s v="Saldo do Exercício Anterior"/>
    <s v="Devolução de Economia Orçamentária 2023. Grupo 206 - Infraestrutura de Pesquisa e Biotérios - Auxilio financeiro PRPI. Edital de Apoio a Propostas Estratégicas para Infraestrutura de Pesquisa da USP - 2022. Outorgado(a): Prof.(a) Dr.(a) Nemitala Added / IFUSP. Remanejamento N° 2022 50511789"/>
    <s v="Sim"/>
    <m/>
    <n v="11020"/>
    <n v="0"/>
    <n v="0"/>
    <n v="2"/>
    <x v="0"/>
    <x v="2"/>
  </r>
  <r>
    <x v="19"/>
    <d v="2024-02-01T00:00:00"/>
    <n v="4281"/>
    <s v="FNC"/>
    <s v="Saldo do Exercício Anterior"/>
    <s v="Devolução de Economia Orçamentária 2023. Grupo: 605 - Apoio aos Programas de Pós-Graduação"/>
    <s v="Sim"/>
    <m/>
    <n v="1696.93"/>
    <n v="0"/>
    <n v="0"/>
    <n v="2"/>
    <x v="0"/>
    <x v="2"/>
  </r>
  <r>
    <x v="20"/>
    <d v="2024-02-01T00:00:00"/>
    <n v="4285"/>
    <s v="FGE"/>
    <s v="Saldo do Exercício Anterior"/>
    <s v="Devolução de Economia Orçamentária 2023. Grupo: 404 - Projetos Especiais Graduação - 21° Encontro USP Escola - REMANEJAMENTO 50268980 / 2021"/>
    <s v="Sim"/>
    <m/>
    <n v="3669.23"/>
    <n v="0"/>
    <n v="0"/>
    <n v="2"/>
    <x v="0"/>
    <x v="2"/>
  </r>
  <r>
    <x v="21"/>
    <d v="2024-02-05T00:00:00"/>
    <n v="4328"/>
    <s v="FMT"/>
    <s v="Saldo do Exercício Anterior"/>
    <s v="Saldo remanescente do Exercício 2023 - Grupo Básico 43.000"/>
    <s v="Sim"/>
    <m/>
    <n v="715.14"/>
    <n v="0"/>
    <n v="0"/>
    <n v="2"/>
    <x v="0"/>
    <x v="1"/>
  </r>
  <r>
    <x v="22"/>
    <d v="2024-01-31T00:00:00"/>
    <n v="4247"/>
    <s v="FAP"/>
    <s v="Saldo do Exercício Anterior"/>
    <s v="Saldo do Exercício 2022. RESERVA TÉCNICA Grupo 057 - Projetos Especiais - Edital Programa USP Sustentabilidade 2022 (USPSusten) REMANEJAMENTO 50412403 / 2022"/>
    <s v="Sim"/>
    <m/>
    <n v="10175.040000000001"/>
    <n v="0"/>
    <n v="0"/>
    <n v="1"/>
    <x v="11"/>
    <x v="2"/>
  </r>
  <r>
    <x v="22"/>
    <d v="2024-01-31T00:00:00"/>
    <n v="4248"/>
    <s v="FAP"/>
    <s v="Saldo do Exercício Anterior"/>
    <s v="Saldo do Exercício 2023. RESERVA TÉCNICA - Rem. 50490767/2023 - Edital Programa USP Sustentabilidade 2022 (USPSusten). Bolsista: Carolina Cristina Fernandes - Grupo 057 - Projetos Especiais"/>
    <s v="Sim"/>
    <m/>
    <n v="10175.040000000001"/>
    <n v="0"/>
    <n v="0"/>
    <n v="1"/>
    <x v="11"/>
    <x v="2"/>
  </r>
  <r>
    <x v="22"/>
    <d v="2024-01-31T00:00:00"/>
    <n v="4249"/>
    <s v="FAP"/>
    <s v="Saldo do Exercício Anterior"/>
    <s v="Saldo do Exercício 2023 - Bolsa 01/01/2024 a 31/08/2024 - Rem. 50490767/2023 - Edital Programa USP Sustentabilidade 2022 (USPSusten). Bolsista: Carolina Cristina Fernandes. Supervisor: Paulo Eduardo Artaxo Netto . Período de 01/09/2023 a 31/08/2024. Bolsa R$ 101.750,40 e Reserva Técnica R$ 10.175,04. - Grupo 057 - Projetos Especiais"/>
    <s v="Sim"/>
    <m/>
    <n v="67833.600000000006"/>
    <n v="0"/>
    <n v="0"/>
    <n v="1"/>
    <x v="11"/>
    <x v="2"/>
  </r>
  <r>
    <x v="23"/>
    <d v="2024-02-01T00:00:00"/>
    <n v="4282"/>
    <s v="FGE"/>
    <s v="Saldo 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0"/>
    <x v="2"/>
  </r>
  <r>
    <x v="24"/>
    <d v="2024-02-01T00:00:00"/>
    <n v="4284"/>
    <s v="FGE"/>
    <s v="Saldo do Exercício Anterior"/>
    <s v="Saldo remanescente 2023 - Grupo 057 - Projetos Especiais - Referente 23º Encontro USP Escola Remanejamento 50239983 / 2023"/>
    <s v="Sim"/>
    <m/>
    <n v="1932.32"/>
    <n v="0"/>
    <n v="0"/>
    <n v="2"/>
    <x v="0"/>
    <x v="2"/>
  </r>
  <r>
    <x v="24"/>
    <d v="2024-06-10T00:00:00"/>
    <n v="4443"/>
    <s v="DIR"/>
    <s v="PRCEU"/>
    <s v="Grupo 057 Projetos Especiais - 24º Encontro USP Escola - Remanejamento 50285049 / 2024"/>
    <s v="Sim"/>
    <m/>
    <n v="9700"/>
    <n v="0"/>
    <n v="0"/>
    <n v="6"/>
    <x v="4"/>
    <x v="2"/>
  </r>
  <r>
    <x v="25"/>
    <d v="2024-11-11T00:00:00"/>
    <n v="4526"/>
    <s v="DIR"/>
    <s v="PRCEU"/>
    <s v="Recursos para 25º Encontro USP Escola - Grupo 057 - Projetos Especiais - REMANEJAMENTO 50578623 / 2024"/>
    <s v="Sim"/>
    <m/>
    <n v="12200"/>
    <n v="0"/>
    <n v="0"/>
    <n v="11"/>
    <x v="9"/>
    <x v="0"/>
  </r>
  <r>
    <x v="26"/>
    <d v="2024-02-01T00:00:00"/>
    <n v="4286"/>
    <s v="FMA"/>
    <s v="Saldo do Exercício Anterior"/>
    <s v="Devolução de Economia Orçamentária 2023. Grupo: 513 - Progr. Inst. de Apoio a Novos Docentes - Edital 2013. Aut. GR - Proc.16.1.12371.1.4"/>
    <s v="Sim"/>
    <m/>
    <n v="431.48"/>
    <n v="0"/>
    <n v="0"/>
    <n v="2"/>
    <x v="0"/>
    <x v="2"/>
  </r>
  <r>
    <x v="27"/>
    <d v="2024-01-29T00:00:00"/>
    <n v="4245"/>
    <s v="DIR"/>
    <s v="Créditos Tesouraria"/>
    <s v="Ajustes de lançamentos referente as despesas realizadas no Grupo da Receita do processo de adiantamento nº : 23.1.592.43.3, mas lançados nos RORÇ BÁSCA dos departamentos - GOs 17684, 17709 e 17710, Contrapartida RI DIR ADM - GO 17808"/>
    <s v="Sim"/>
    <m/>
    <n v="1070"/>
    <n v="0"/>
    <n v="0"/>
    <n v="1"/>
    <x v="11"/>
    <x v="0"/>
  </r>
  <r>
    <x v="27"/>
    <d v="2024-02-01T00:00:00"/>
    <n v="4250"/>
    <s v="DIR"/>
    <s v="Abertura do Exercício 2024"/>
    <s v="Orçamento 2024"/>
    <s v="Sim"/>
    <m/>
    <n v="1785111"/>
    <n v="0"/>
    <n v="0"/>
    <n v="2"/>
    <x v="0"/>
    <x v="0"/>
  </r>
  <r>
    <x v="27"/>
    <d v="2024-02-05T00:00:00"/>
    <n v="4344"/>
    <s v="DIR"/>
    <s v="Transposição interna"/>
    <s v="Ref. a estorno do valor relativo ao Remanejamento N° 2024 50090540 efetuado por equivoco - fale conosco 252756 - REMANEJAMENTO 50091708 / 2024 - GO 17853"/>
    <s v="Sim"/>
    <m/>
    <n v="18830.099999999999"/>
    <n v="0"/>
    <n v="0"/>
    <n v="2"/>
    <x v="0"/>
    <x v="0"/>
  </r>
  <r>
    <x v="27"/>
    <d v="2024-02-07T00:00:00"/>
    <n v="4347"/>
    <s v="DIR"/>
    <s v="Reitoria - Estagiário"/>
    <s v="Solicitação 692/2023 - Remanejamento 50093107 / 2024 de recurso para estágio do aluno Gabriela Pinheiro de Moraes."/>
    <s v="Sim"/>
    <m/>
    <n v="4650"/>
    <n v="0"/>
    <n v="0"/>
    <n v="2"/>
    <x v="0"/>
    <x v="0"/>
  </r>
  <r>
    <x v="27"/>
    <d v="2024-02-21T00:00:00"/>
    <n v="4359"/>
    <s v="DIR"/>
    <s v="Reitoria - Estagiário"/>
    <s v="Solicitação 1553/2022 - Remanejamento de recurso para estágio do aluno Laura Fragoso Goncalves da Conceição. - REMANEJAMENTO 50107221 / 2024"/>
    <s v="Sim"/>
    <m/>
    <n v="674.27"/>
    <n v="0"/>
    <n v="0"/>
    <n v="2"/>
    <x v="0"/>
    <x v="0"/>
  </r>
  <r>
    <x v="27"/>
    <d v="2024-03-13T00:00:00"/>
    <n v="4371"/>
    <s v="DIR"/>
    <s v="Reitoria - Estagiário"/>
    <s v="Solicitação 521/2023 Remanejamento 50135926 / 2024 de recurso para estágio do aluno Larissa Cunha da Silva."/>
    <s v="Sim"/>
    <m/>
    <n v="930.67"/>
    <n v="0"/>
    <n v="0"/>
    <n v="3"/>
    <x v="1"/>
    <x v="0"/>
  </r>
  <r>
    <x v="27"/>
    <d v="2024-03-13T00:00:00"/>
    <n v="4373"/>
    <s v="DIR"/>
    <s v="Reitoria - Estagiário"/>
    <s v="Solicitação 1039/2023 - Remanejamento 50135969 / 2024 de recurso para estágio do aluno Emanuelle Vieira Santos."/>
    <s v="Sim"/>
    <m/>
    <n v="12554.64"/>
    <n v="0"/>
    <n v="0"/>
    <n v="3"/>
    <x v="1"/>
    <x v="0"/>
  </r>
  <r>
    <x v="27"/>
    <d v="2024-03-15T00:00:00"/>
    <n v="4375"/>
    <s v="DIR-NITRO"/>
    <s v="FMVZ"/>
    <s v="REMANEJAMENTOS 50145565, 50145581, 50145603, 50145620, 50145646 referente respectivamente 548 litros de nitrogênio liquido-maio /2019 a janeiro/2020 - VCI, 349 litros de nitrogênio liquido-maio /2019 a janeiro/2020 - VCM, 2.369 litros de nitrogênio liquido-maio /2019 a janeiro/2020 - VPS, 1.920 litros de nitrogênio liquido-maio /2019 a janeiro/2020 - VPT e 5.144 litros de nitrogênio liquido-maio /2019 a janeiro/2020 - VRA"/>
    <s v="Sim"/>
    <m/>
    <n v="10330"/>
    <n v="0"/>
    <n v="0"/>
    <n v="3"/>
    <x v="1"/>
    <x v="0"/>
  </r>
  <r>
    <x v="27"/>
    <d v="2024-04-03T00:00:00"/>
    <n v="4391"/>
    <s v="DIR"/>
    <s v="Reitoria - Estagiário"/>
    <s v="Solicitação 17/2023 - Remanejamento 50169448/2024 de recurso para estágio do aluno Gustavo Prado da Rocha."/>
    <s v="Sim"/>
    <m/>
    <n v="1373.8"/>
    <n v="0"/>
    <n v="0"/>
    <n v="4"/>
    <x v="2"/>
    <x v="0"/>
  </r>
  <r>
    <x v="27"/>
    <d v="2024-04-03T00:00:00"/>
    <n v="4392"/>
    <s v="DIR"/>
    <s v="Reitoria - Estagiário"/>
    <s v="Solicitação 1191/2023 -Remanejamento 50169464 / 2024 de recurso para estágio do aluno Raissa Dias de Carvalho."/>
    <s v="Sim"/>
    <m/>
    <n v="462.94"/>
    <n v="0"/>
    <n v="0"/>
    <n v="4"/>
    <x v="2"/>
    <x v="0"/>
  </r>
  <r>
    <x v="27"/>
    <d v="2024-04-23T00:00:00"/>
    <n v="4412"/>
    <s v="DIR-NITRO"/>
    <s v="NITROGÊNIO"/>
    <s v="Faculdade de Odonto - Fornecimento de 351 litros de nitrogênio líquido, nos meses de janeiro a fevereiro de 2024, conforme OF.ATF.001/2024/IF - REMANEJAMENTO 50198421 / 2024 e referente ao fornecimento de de 884 litros de nitrogênio líquido, nos meses de janeiro a fevereiro de 2024, conforme OF.ATF.001/2024/IF REMANEJAMENTO 50199622 / 2024"/>
    <s v="Sim"/>
    <m/>
    <n v="1768.52"/>
    <n v="0"/>
    <n v="0"/>
    <n v="4"/>
    <x v="2"/>
    <x v="0"/>
  </r>
  <r>
    <x v="27"/>
    <d v="2024-04-26T00:00:00"/>
    <n v="4415"/>
    <s v="DIR"/>
    <s v="IQ"/>
    <s v="Remanejamento referente à requisição de material 202400104350 - Remanejamento 50203484 / 2024"/>
    <s v="Sim"/>
    <m/>
    <n v="8852.5"/>
    <n v="0"/>
    <n v="0"/>
    <n v="4"/>
    <x v="2"/>
    <x v="0"/>
  </r>
  <r>
    <x v="27"/>
    <d v="2024-04-26T00:00:00"/>
    <n v="4416"/>
    <s v="DIR"/>
    <s v="IAG"/>
    <s v="Despesas efetuadas com fornecimento de nitrogênio líquido referentes ao mês de fevereiro de 2024 - Remanejamento 50203980 / 2024"/>
    <s v="Sim"/>
    <m/>
    <n v="30"/>
    <n v="0"/>
    <n v="0"/>
    <n v="4"/>
    <x v="2"/>
    <x v="0"/>
  </r>
  <r>
    <x v="27"/>
    <d v="2024-05-07T00:00:00"/>
    <n v="4420"/>
    <s v="DIR"/>
    <s v="IGC"/>
    <s v="Repasse ao IFUSP, referente ao fornecimento de 4.214 litros de Nitrogênio Líquido para uso nos Laboratórios do IGc, durante o período de Maio a Dezembro/2021 e Fevereiro a Junho, Setembro/2022 - Remanejamento 50209261/2024"/>
    <s v="Sim"/>
    <m/>
    <n v="4214"/>
    <n v="0"/>
    <n v="0"/>
    <n v="5"/>
    <x v="3"/>
    <x v="0"/>
  </r>
  <r>
    <x v="27"/>
    <d v="2024-05-07T00:00:00"/>
    <n v="4421"/>
    <s v="DIR"/>
    <s v="Diretoria"/>
    <s v="Repasse ao IFUSP, referente ao fornecimento de Nitrogênio Líquido para uso nos Laboratórios do IGc, conforme a seguir: Jan a Fev/24 - 591 litros - R$ 591,00 + Mar/24 - 199 litros - R$ 501,48 = Total Geral R$ 1.092,48. Remanejamento 50209288 / 2024"/>
    <s v="Sim"/>
    <m/>
    <n v="1092.48"/>
    <n v="0"/>
    <n v="0"/>
    <n v="5"/>
    <x v="3"/>
    <x v="0"/>
  </r>
  <r>
    <x v="27"/>
    <d v="2024-05-29T00:00:00"/>
    <n v="4429"/>
    <s v="AAA"/>
    <s v="IFUSP"/>
    <s v="Rem. 50235807 - devolução parcial do RO50233740 - saldo não utilizado (Auxílio à professor USP para participação em defesa de tese - Prof Mauricio dos Santos Matos, nº USP 1470852)..."/>
    <s v="Sim"/>
    <m/>
    <n v="26.8"/>
    <n v="0"/>
    <n v="0"/>
    <n v="5"/>
    <x v="3"/>
    <x v="0"/>
  </r>
  <r>
    <x v="27"/>
    <d v="2024-05-29T00:00:00"/>
    <n v="4433"/>
    <s v="DIR"/>
    <s v="Reitoria - Estagiário"/>
    <s v="Rem. 50233545 - Remanejamento de recurso para estágio do aluno Júlia de Moura Reinaldo. Referente à solicitação 1128/2023..."/>
    <s v="Sim"/>
    <m/>
    <n v="24.83"/>
    <n v="0"/>
    <n v="0"/>
    <n v="5"/>
    <x v="3"/>
    <x v="0"/>
  </r>
  <r>
    <x v="27"/>
    <d v="2024-05-29T00:00:00"/>
    <n v="4434"/>
    <s v="ATA"/>
    <s v="Reitoria"/>
    <s v="Rem. 50245306 - Valor ref. ajuste no cálculo do valor inicial do Grupo Despesas com Transporte (259) 2024.(ressarcimento valor utilizado da dotação básica)..."/>
    <s v="Sim"/>
    <m/>
    <n v="3626.75"/>
    <n v="0"/>
    <n v="0"/>
    <n v="5"/>
    <x v="3"/>
    <x v="0"/>
  </r>
  <r>
    <x v="27"/>
    <d v="2024-06-13T00:00:00"/>
    <n v="4446"/>
    <s v="DIR"/>
    <s v="IQ"/>
    <s v="REMANEJAMENTO 50288803 / 2024 - Aquisição de Papel Toalha Interfolhas: 500 unidades do item 5588960 e 500 unidades do item 8183511, Ata RP 90978/2023."/>
    <s v="Sim"/>
    <m/>
    <n v="52450"/>
    <n v="0"/>
    <n v="0"/>
    <n v="6"/>
    <x v="4"/>
    <x v="0"/>
  </r>
  <r>
    <x v="27"/>
    <d v="2024-06-27T00:00:00"/>
    <n v="4451"/>
    <s v="DIR"/>
    <s v="Simpress Comercio Locacao e Servicos Ltda."/>
    <s v="Anulação Parcial da NE.00169657 - Contrato 61/2022 - RUSP - Prestação de serviço de impressão e reprografia corporativa - Exercício 2024 - DC 153641/2022."/>
    <s v="Sim"/>
    <m/>
    <n v="150000"/>
    <n v="0"/>
    <n v="0"/>
    <n v="6"/>
    <x v="4"/>
    <x v="0"/>
  </r>
  <r>
    <x v="27"/>
    <d v="2024-07-02T00:00:00"/>
    <n v="4456"/>
    <s v="DIR"/>
    <s v="Transposição interna"/>
    <s v="Ref. ao remanejamento 202450322289 realizado com valor a maior indevidamente que ora estamos regularizando REMANEJAMENTO 50323480 / 2024 - GO 18315"/>
    <s v="Sim"/>
    <m/>
    <n v="736.61"/>
    <n v="0"/>
    <n v="0"/>
    <n v="7"/>
    <x v="5"/>
    <x v="0"/>
  </r>
  <r>
    <x v="27"/>
    <d v="2024-07-05T00:00:00"/>
    <n v="4459"/>
    <s v="DIR"/>
    <s v="Reitoria"/>
    <s v="Cancelamento estágio do aluno Gabrielly Inacio de Araujo. Referente à solicitação 625/2023 - REMANEJAMENTO 50325229 / 2024"/>
    <s v="Sim"/>
    <m/>
    <n v="1639.06"/>
    <n v="0"/>
    <n v="0"/>
    <n v="7"/>
    <x v="5"/>
    <x v="0"/>
  </r>
  <r>
    <x v="27"/>
    <d v="2024-07-05T00:00:00"/>
    <n v="4460"/>
    <s v="DIR"/>
    <s v="Reitoria"/>
    <s v="Cancelamento estágio do aluno Renan Azevedo de Carvalho Silva. Referente à solicitação 723/2023 - REMANEJAMENTO 50325245 / 2024"/>
    <s v="Sim"/>
    <m/>
    <n v="1213.45"/>
    <n v="0"/>
    <n v="0"/>
    <n v="7"/>
    <x v="5"/>
    <x v="0"/>
  </r>
  <r>
    <x v="27"/>
    <d v="2024-07-05T00:00:00"/>
    <n v="4461"/>
    <s v="DIR"/>
    <s v="Reitoria"/>
    <s v="Cancelamento estágio do aluno Amanda Menezes de Souza. Referente à solicitação 1204/2023 REMANEJAMENTO 50325261 / 2024"/>
    <s v="Sim"/>
    <m/>
    <n v="18153.8"/>
    <n v="0"/>
    <n v="0"/>
    <n v="7"/>
    <x v="5"/>
    <x v="0"/>
  </r>
  <r>
    <x v="27"/>
    <d v="2024-07-29T00:00:00"/>
    <n v="4470"/>
    <s v="DIR"/>
    <s v="FCFRP"/>
    <s v="Devolução ref. remanej. 50385868 - deve ser pago pela Unidade IF - Remanejamento 50414108 / 2024"/>
    <s v="Sim"/>
    <m/>
    <n v="2864.16"/>
    <n v="0"/>
    <n v="0"/>
    <n v="7"/>
    <x v="5"/>
    <x v="0"/>
  </r>
  <r>
    <x v="27"/>
    <d v="2024-07-29T00:00:00"/>
    <n v="4471"/>
    <s v="DIR"/>
    <s v="EESC"/>
    <s v="DEVOLUÇÃO SALDO NÃO UTILIZADO, DESPESAS COM TRANSPORTE, PROF. MARCELO, CONCURSO PROF. DR. (REMANEJAMENTO 50112284) - Remanejamento 50414086 / 2024"/>
    <s v="Sim"/>
    <m/>
    <n v="14.58"/>
    <n v="0"/>
    <n v="0"/>
    <n v="7"/>
    <x v="5"/>
    <x v="0"/>
  </r>
  <r>
    <x v="27"/>
    <d v="2024-08-05T00:00:00"/>
    <n v="4473"/>
    <s v="DIR"/>
    <s v="Reitoria - Estagiário"/>
    <s v="Solicitação 811/2023 Remanejamento 50423280/2024 de recurso para estágio do aluno Aghata Achilles de Oliveira."/>
    <s v="Sim"/>
    <m/>
    <n v="1403.31"/>
    <n v="0"/>
    <n v="0"/>
    <n v="8"/>
    <x v="6"/>
    <x v="0"/>
  </r>
  <r>
    <x v="27"/>
    <d v="2024-08-05T00:00:00"/>
    <n v="4474"/>
    <s v="DIR"/>
    <s v="Reitoria - Estagiário"/>
    <s v="Solicitação 1179/2023 Remanejamento 50423301/2024 de recurso para estágio do aluno Esther Souto Santana."/>
    <s v="Sim"/>
    <m/>
    <n v="4862.1899999999996"/>
    <n v="0"/>
    <n v="0"/>
    <n v="8"/>
    <x v="6"/>
    <x v="0"/>
  </r>
  <r>
    <x v="27"/>
    <d v="2024-08-07T00:00:00"/>
    <n v="4477"/>
    <s v="DIR"/>
    <s v="Transposição interna"/>
    <s v="Referente NE.03692997 - Ata Registro de Preço - aquisições de microcomputadores - DDC 220873 - DC 70634 - (Rem. 50338169) - Compacta Comercio e Serviços Ltda - Contrapartida GO 18393 e GO 18398"/>
    <s v="Sim"/>
    <m/>
    <n v="12772"/>
    <n v="0"/>
    <n v="0"/>
    <n v="8"/>
    <x v="6"/>
    <x v="0"/>
  </r>
  <r>
    <x v="27"/>
    <d v="2024-08-07T00:00:00"/>
    <n v="4478"/>
    <s v="DIR"/>
    <s v="Transposição interna"/>
    <s v="Referente a NE.03692997 - Ata Registro de Preço - aquisições de microcomputadores - DDC 220873 - DC 70634 - (Rem. 50331202) - Compacta Comercio e Serviços Ltda - Contrapartida GO 18394 e GO 18399"/>
    <s v="Sim"/>
    <m/>
    <n v="73000"/>
    <n v="0"/>
    <n v="0"/>
    <n v="8"/>
    <x v="6"/>
    <x v="0"/>
  </r>
  <r>
    <x v="27"/>
    <d v="2024-09-03T00:00:00"/>
    <n v="4491"/>
    <s v="DIR"/>
    <s v="Reitoria - Estagiário"/>
    <s v="Solicitação 24/2024 Remanejamento 50467384 / 2024 de recurso para estágio do aluno Fernanda Nakamura Silveira."/>
    <s v="Sim"/>
    <m/>
    <n v="705.15"/>
    <n v="0"/>
    <n v="0"/>
    <n v="9"/>
    <x v="7"/>
    <x v="0"/>
  </r>
  <r>
    <x v="27"/>
    <d v="2024-09-03T00:00:00"/>
    <n v="4492"/>
    <s v="DIR"/>
    <s v="Reitoria - Estagiário"/>
    <s v="Solicitação 156/2024 Remanejamento 50467406 / 2024 de recurso para estágio do aluno Júlia de Moura Reinaldo."/>
    <s v="Sim"/>
    <m/>
    <n v="13664.94"/>
    <n v="0"/>
    <n v="0"/>
    <n v="9"/>
    <x v="7"/>
    <x v="0"/>
  </r>
  <r>
    <x v="27"/>
    <d v="2024-10-10T00:00:00"/>
    <n v="4508"/>
    <s v="DIR"/>
    <s v="Reitoria - Estagiário"/>
    <s v="Solicitação 171/2024 - Remanejamento 50530140 / 2024 de recurso para estágio do aluno Gustavo Prado da Rocha."/>
    <s v="Sim"/>
    <m/>
    <n v="2075.12"/>
    <n v="0"/>
    <n v="0"/>
    <n v="10"/>
    <x v="8"/>
    <x v="0"/>
  </r>
  <r>
    <x v="27"/>
    <d v="2024-10-10T00:00:00"/>
    <n v="4509"/>
    <s v="DIR"/>
    <s v="Reitoria - Estagiário"/>
    <s v="Solicitação 1031/2024 - REMANEJAMENTO 50530167 / 2024 de recurso para estágio do aluno Fernanda Nakamura Silveira."/>
    <s v="Sim"/>
    <m/>
    <n v="4475.3999999999996"/>
    <n v="0"/>
    <n v="0"/>
    <n v="10"/>
    <x v="8"/>
    <x v="0"/>
  </r>
  <r>
    <x v="27"/>
    <d v="2024-10-22T00:00:00"/>
    <n v="4513"/>
    <s v="DIR"/>
    <s v="CEPE - USP"/>
    <s v="Rem. 50552446. - Estorno do aluguel do campo do CEPEUSP para atividades da AAAGW...."/>
    <s v="Sim"/>
    <m/>
    <n v="16196"/>
    <n v="0"/>
    <n v="0"/>
    <n v="10"/>
    <x v="8"/>
    <x v="0"/>
  </r>
  <r>
    <x v="27"/>
    <d v="2024-10-23T00:00:00"/>
    <n v="4514"/>
    <s v="ATA"/>
    <s v="Reitoria"/>
    <s v="Rem. 50553884 - Reforço da Nota de empenho n.o 01323447 - Taxa de Resíduos Sólidos de Saúde - Exercício 2.024..."/>
    <s v="Sim"/>
    <m/>
    <n v="117.4"/>
    <n v="0"/>
    <n v="0"/>
    <n v="10"/>
    <x v="8"/>
    <x v="0"/>
  </r>
  <r>
    <x v="27"/>
    <d v="2024-10-24T00:00:00"/>
    <n v="4519"/>
    <s v="DIR"/>
    <s v="Faculdade de Odontologia"/>
    <s v="Referente a 50 caixas de papel toalha para Faculdade de Odontologia da SUP - REMANEJAMENTO 50555364 / 2024"/>
    <s v="Sim"/>
    <m/>
    <n v="3474.5"/>
    <n v="0"/>
    <n v="0"/>
    <n v="10"/>
    <x v="8"/>
    <x v="0"/>
  </r>
  <r>
    <x v="27"/>
    <d v="2024-11-06T00:00:00"/>
    <n v="4524"/>
    <s v="DIR"/>
    <s v="White Martins Gases Industriais Ltda"/>
    <s v="Anulação parcial do empenho para liberar saldo no contrato para o Instituto de Quimica - Nota de Anulação 5471890"/>
    <s v="Sim"/>
    <m/>
    <n v="18836.16"/>
    <n v="0"/>
    <n v="0"/>
    <n v="11"/>
    <x v="9"/>
    <x v="0"/>
  </r>
  <r>
    <x v="27"/>
    <d v="2024-11-11T00:00:00"/>
    <n v="4525"/>
    <s v="DIR"/>
    <s v="Reitoria - Estagiário"/>
    <s v="Solicitação 413/2024 - Remanejamento 50573400 / 2024 de recurso para estágio do aluno Luís Felipe Betinassi Martins de Souza."/>
    <s v="Sim"/>
    <m/>
    <n v="10624.34"/>
    <n v="0"/>
    <n v="0"/>
    <n v="11"/>
    <x v="9"/>
    <x v="0"/>
  </r>
  <r>
    <x v="27"/>
    <d v="2024-12-02T00:00:00"/>
    <n v="4544"/>
    <s v="DIR"/>
    <s v="Monitores Bolsistas"/>
    <s v="Saldo remanescente - Fechamento Exercício 2024"/>
    <s v="Sim"/>
    <m/>
    <n v="1106.55"/>
    <n v="0"/>
    <n v="0"/>
    <n v="12"/>
    <x v="10"/>
    <x v="0"/>
  </r>
  <r>
    <x v="27"/>
    <d v="2024-12-02T00:00:00"/>
    <n v="4545"/>
    <s v="ATA-EXPEDIENTE"/>
    <s v="E.B.C.T."/>
    <s v="NE.06036489 - Anulação parcial da NE.00169673 - Contrato 9912272510 - RUSP - Contrato de Serviços de Correio - Exercício 2024."/>
    <s v="Sim"/>
    <m/>
    <n v="12064.17"/>
    <n v="0"/>
    <n v="0"/>
    <n v="12"/>
    <x v="10"/>
    <x v="0"/>
  </r>
  <r>
    <x v="27"/>
    <d v="2024-12-02T00:00:00"/>
    <n v="4547"/>
    <s v="DIR"/>
    <s v="Monitores Bolsistas"/>
    <s v="Saldo remanescente - Fechamento do Exercício Noi anulado R$ 14.000,00 e reforçado R$ 1.400,00 = R$ 12.600,00"/>
    <s v="Sim"/>
    <m/>
    <n v="12600"/>
    <n v="0"/>
    <n v="0"/>
    <n v="12"/>
    <x v="10"/>
    <x v="0"/>
  </r>
  <r>
    <x v="27"/>
    <d v="2024-12-06T00:00:00"/>
    <n v="4553"/>
    <s v="DIR"/>
    <s v="Créditos"/>
    <s v="Créditos fechamento do Exercício 2024"/>
    <s v="Sim"/>
    <m/>
    <n v="68342.240000000005"/>
    <n v="0"/>
    <n v="0"/>
    <n v="12"/>
    <x v="10"/>
    <x v="0"/>
  </r>
  <r>
    <x v="28"/>
    <d v="2024-02-01T00:00:00"/>
    <n v="4254"/>
    <s v="DIR"/>
    <s v="Abertura do Exercício 2024"/>
    <s v="Orçamento 2024"/>
    <s v="Sim"/>
    <m/>
    <n v="1010531"/>
    <n v="0"/>
    <n v="0"/>
    <n v="2"/>
    <x v="0"/>
    <x v="0"/>
  </r>
  <r>
    <x v="28"/>
    <d v="2024-02-01T00:00:00"/>
    <n v="4259"/>
    <s v="DIR"/>
    <s v="Saldo de Exercícios Anteriores"/>
    <s v="Devolução da Economia Orçamentária 2023"/>
    <s v="Sim"/>
    <m/>
    <n v="126469.46"/>
    <n v="0"/>
    <n v="0"/>
    <n v="2"/>
    <x v="0"/>
    <x v="0"/>
  </r>
  <r>
    <x v="28"/>
    <d v="2024-04-26T00:00:00"/>
    <n v="4417"/>
    <s v="DIR"/>
    <s v="STI"/>
    <s v="Devolução do Remanejamento nº 202450206467"/>
    <s v="Sim"/>
    <m/>
    <n v="219938.3"/>
    <n v="0"/>
    <n v="0"/>
    <n v="4"/>
    <x v="2"/>
    <x v="0"/>
  </r>
  <r>
    <x v="28"/>
    <d v="2024-11-18T00:00:00"/>
    <n v="4533"/>
    <s v="DIR"/>
    <s v="Transposição interna"/>
    <s v="Referente aquisição de Notebooks para os cursos de graduação GO 17825, conforme nota de empenho 443007/2024 (GO 17825) e 130661/2024 (GO 17757). Devolução do recurso para o Grupo Orçamentário equipamentos de informática - GO 18710"/>
    <s v="Sim"/>
    <m/>
    <n v="63960"/>
    <n v="0"/>
    <n v="0"/>
    <n v="11"/>
    <x v="9"/>
    <x v="0"/>
  </r>
  <r>
    <x v="28"/>
    <d v="2024-11-27T00:00:00"/>
    <n v="4541"/>
    <s v="DIR"/>
    <s v="Transposição interna"/>
    <s v="REMANEJAMENTO 50614620 / 2024 - Ressarcimento de grupo orçamentário, em razão de despesas com aquisição de notebooks terem sido efetuados com recursos da Unidade, enquanto deveria onerar o grupo de Prog Apoio Aprimoramento do Ensino de Graduação (fale conosco 264633) - Diretoria - Prog Apoio Ensino Graduação GO 18738"/>
    <s v="Sim"/>
    <m/>
    <n v="309000"/>
    <n v="0"/>
    <n v="0"/>
    <n v="11"/>
    <x v="9"/>
    <x v="0"/>
  </r>
  <r>
    <x v="29"/>
    <d v="2024-02-01T00:00:00"/>
    <n v="4252"/>
    <s v="DIR"/>
    <s v="Abertura do Exercício 2024"/>
    <s v="Orçamento 2024"/>
    <s v="Sim"/>
    <m/>
    <n v="113793"/>
    <n v="0"/>
    <n v="0"/>
    <n v="2"/>
    <x v="0"/>
    <x v="0"/>
  </r>
  <r>
    <x v="29"/>
    <d v="2024-02-01T00:00:00"/>
    <n v="4258"/>
    <s v="DIR"/>
    <s v="Saldo do Exercício Anterior"/>
    <s v="Devolução da Economia Orçamentária 2023"/>
    <s v="Sim"/>
    <m/>
    <n v="15679.65"/>
    <n v="0"/>
    <n v="0"/>
    <n v="2"/>
    <x v="0"/>
    <x v="0"/>
  </r>
  <r>
    <x v="30"/>
    <d v="2024-02-01T00:00:00"/>
    <n v="4253"/>
    <s v="DIR"/>
    <s v="Abertura do Exercício 2024"/>
    <s v="Orçamento 2024 - Grupo 004 - Treinamento servidores"/>
    <s v="Sim"/>
    <m/>
    <n v="57118"/>
    <n v="0"/>
    <n v="0"/>
    <n v="2"/>
    <x v="0"/>
    <x v="0"/>
  </r>
  <r>
    <x v="31"/>
    <d v="2024-02-01T00:00:00"/>
    <n v="4291"/>
    <s v="FNC"/>
    <s v="Saldo do Exercício Anterior"/>
    <s v="Saldo Remanescente do Exercício 2023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50089.73"/>
    <n v="0"/>
    <n v="0"/>
    <n v="2"/>
    <x v="0"/>
    <x v="3"/>
  </r>
  <r>
    <x v="31"/>
    <d v="2024-12-02T00:00:00"/>
    <n v="4546"/>
    <s v="FNC"/>
    <s v="Marina Sparvoli de Medeiros"/>
    <s v="NE.06038341 - Anulação parcial da NE.01874389 - Bolsa Pós Doutorado - Referente de Abril a Junho Março de 2024 - Processo: 23.1.69.43.9...."/>
    <s v="Sim"/>
    <m/>
    <n v="33601"/>
    <n v="0"/>
    <n v="0"/>
    <n v="12"/>
    <x v="10"/>
    <x v="3"/>
  </r>
  <r>
    <x v="32"/>
    <d v="2024-02-05T00:00:00"/>
    <n v="4326"/>
    <s v="FAP"/>
    <s v="Saldo do Exercício Anterior"/>
    <s v="Saldo remanescente 2023 - Grupo: 43.000 -"/>
    <s v="Sim"/>
    <m/>
    <n v="2209.5500000000002"/>
    <n v="0"/>
    <n v="0"/>
    <n v="2"/>
    <x v="0"/>
    <x v="1"/>
  </r>
  <r>
    <x v="32"/>
    <d v="2024-10-31T00:00:00"/>
    <n v="4521"/>
    <s v="FAP"/>
    <s v="Recibo Tesouraria"/>
    <s v="- Recibo 127/2024 - Recebemos de Fundação Est. Agrários Luiz Queiroz - FEALQ - PROJETO Nº 104999 - Prestação de serviço de análise SAXS, junto ao laboratório de Cristalografia do depto. FAP-IF. Obs. Ref 10% da taxa administração"/>
    <s v="Sim"/>
    <m/>
    <n v="900"/>
    <n v="0"/>
    <n v="0"/>
    <n v="10"/>
    <x v="8"/>
    <x v="1"/>
  </r>
  <r>
    <x v="33"/>
    <d v="2024-03-20T00:00:00"/>
    <n v="4376"/>
    <s v="DIR"/>
    <s v="Reitoria"/>
    <s v="Recurso para pagamento da Taxa de resíduo sólidos de saúde (TRSS), exercício 2024 - Remanejamento 50153924 / 2024"/>
    <s v="Sim"/>
    <m/>
    <n v="869.28"/>
    <n v="0"/>
    <n v="0"/>
    <n v="3"/>
    <x v="1"/>
    <x v="4"/>
  </r>
  <r>
    <x v="33"/>
    <d v="2024-10-24T00:00:00"/>
    <n v="4517"/>
    <s v="ATA"/>
    <s v="Transposicao Interna"/>
    <s v="Rem. 50553884 - Reforço da Nota de empenho n.o 01323447 - Taxa de Resíduos Sólidos de Saúde - Exercício 2.024 - GO 18650 / GC 4514"/>
    <s v="Sim"/>
    <m/>
    <n v="117.4"/>
    <n v="0"/>
    <n v="0"/>
    <n v="10"/>
    <x v="8"/>
    <x v="4"/>
  </r>
  <r>
    <x v="34"/>
    <d v="2024-02-02T00:00:00"/>
    <n v="4308"/>
    <s v="FAP"/>
    <s v="Saldo do Exercício Anterior"/>
    <s v="Saldo remanescente 2023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591.16"/>
    <n v="0"/>
    <n v="0"/>
    <n v="2"/>
    <x v="0"/>
    <x v="1"/>
  </r>
  <r>
    <x v="35"/>
    <d v="2024-02-01T00:00:00"/>
    <n v="4251"/>
    <s v="DIR"/>
    <s v="Abertura do Exercício 2024"/>
    <s v="Orçamento 2024"/>
    <s v="Sim"/>
    <m/>
    <n v="1125468"/>
    <n v="0"/>
    <n v="0"/>
    <n v="2"/>
    <x v="0"/>
    <x v="0"/>
  </r>
  <r>
    <x v="35"/>
    <d v="2024-02-01T00:00:00"/>
    <n v="4260"/>
    <s v="DIR"/>
    <s v="Saldo do Exercício Anterior"/>
    <s v="Devolução da Economia Orçamentária 2023"/>
    <s v="Sim"/>
    <m/>
    <n v="149500.26"/>
    <n v="0"/>
    <n v="0"/>
    <n v="2"/>
    <x v="0"/>
    <x v="0"/>
  </r>
  <r>
    <x v="35"/>
    <d v="2024-02-02T00:00:00"/>
    <n v="4314"/>
    <s v="ATO"/>
    <s v="Transposição interna"/>
    <s v="Para empenho do contrato da Itopro - Remanejamento 50090540 / 2024 - GO 17841"/>
    <s v="Sim"/>
    <m/>
    <n v="18830.099999999999"/>
    <n v="0"/>
    <n v="0"/>
    <n v="2"/>
    <x v="0"/>
    <x v="0"/>
  </r>
  <r>
    <x v="35"/>
    <d v="2024-02-05T00:00:00"/>
    <n v="4343"/>
    <s v="DIR"/>
    <s v="Transposição interna"/>
    <s v="Transferência para Manutenção Predial Remanejamento 50090540 / 2024 Obs. já foi devolvido para a Básica Remanejamento 2024 50091708"/>
    <s v="Sim"/>
    <m/>
    <n v="18830.099999999999"/>
    <n v="0"/>
    <n v="0"/>
    <n v="2"/>
    <x v="0"/>
    <x v="0"/>
  </r>
  <r>
    <x v="35"/>
    <d v="2024-04-04T00:00:00"/>
    <n v="4394"/>
    <s v="DIR"/>
    <s v="Créditos Tesouraria"/>
    <s v="Ajustes de lançamentos referente as despesas realizadas no Grupo do Tesouro do processo de adiantamento nº 24.1.30.43.6, mas lançados nos RI dos professores - GOs 18007 e 18023 - Contrapartida Diretoria - RORÇ Diretoria Básica GO 18055"/>
    <s v="Sim"/>
    <m/>
    <n v="377.2"/>
    <n v="0"/>
    <n v="0"/>
    <n v="4"/>
    <x v="2"/>
    <x v="0"/>
  </r>
  <r>
    <x v="35"/>
    <d v="2024-04-23T00:00:00"/>
    <n v="4409"/>
    <s v="DIR"/>
    <s v="Transposição interna"/>
    <s v="Remanejamento 50183823 / 2024 - Atender empenho aquisição de lâmpadas"/>
    <s v="Sim"/>
    <m/>
    <n v="13200"/>
    <n v="0"/>
    <n v="0"/>
    <n v="4"/>
    <x v="2"/>
    <x v="0"/>
  </r>
  <r>
    <x v="35"/>
    <d v="2024-11-12T00:00:00"/>
    <n v="4527"/>
    <s v="DIR"/>
    <s v="ALGV Com. Eletr. e Serv. ADm. Ltda - ME"/>
    <s v="Fechamento do exercício 2024 - Saldo remanescente do exercício 2024 Anulação parcial"/>
    <s v="Sim"/>
    <m/>
    <n v="79117.5"/>
    <n v="0"/>
    <n v="0"/>
    <n v="11"/>
    <x v="9"/>
    <x v="0"/>
  </r>
  <r>
    <x v="35"/>
    <d v="2024-11-29T00:00:00"/>
    <n v="4543"/>
    <s v="DIR"/>
    <s v="Imperpluv Impermeabilização Pintura e Reformas EPP"/>
    <s v="Anulação Parcial NE 4688861/2024 GO 18371 - Referente Serviço de Impermeabilização de Laje da Cobertura do Edifício Adma Jafet - DC 67927/2024 - Processo: 154.00003784/2024-78 - Fechamento do Exercício de 2024. Deverá ser Empenhado na abertura do Exercício de 2025 -"/>
    <s v="Sim"/>
    <m/>
    <n v="44350"/>
    <n v="0"/>
    <n v="0"/>
    <n v="11"/>
    <x v="9"/>
    <x v="0"/>
  </r>
  <r>
    <x v="36"/>
    <d v="2024-10-18T00:00:00"/>
    <n v="4512"/>
    <s v="DIR"/>
    <s v="PRPI"/>
    <s v="GRUPO: 206 - Infraestrutura de Pesquisa e Biotérios - Atena: Edital PRPI Edital de Apoio a Propostas Estratégicas para Infraestrutura de Pesquisa- ano 2024- edição 2 (10) - REMANEJAMENTO 50547787 / 2024"/>
    <s v="Sim"/>
    <m/>
    <n v="31500"/>
    <n v="0"/>
    <n v="0"/>
    <n v="10"/>
    <x v="8"/>
    <x v="2"/>
  </r>
  <r>
    <x v="37"/>
    <d v="2024-02-05T00:00:00"/>
    <n v="4333"/>
    <s v="FEP"/>
    <s v="Saldo do Exercício Anterior"/>
    <s v="Devolução da Economia Orçamentária 2023 - Grupo: 515 - Progr. Inst. de Apoio a Novos Docentes -"/>
    <s v="Sim"/>
    <m/>
    <n v="101.6"/>
    <n v="0"/>
    <n v="0"/>
    <n v="2"/>
    <x v="0"/>
    <x v="2"/>
  </r>
  <r>
    <x v="38"/>
    <d v="2024-02-02T00:00:00"/>
    <n v="4294"/>
    <s v="DIR"/>
    <s v="Saldo do Exercício Anterior"/>
    <s v="Saldo remanescente 2023 - Grupo 12 Assinaturas de Periódicos Científicos"/>
    <s v="Sim"/>
    <m/>
    <n v="451.95"/>
    <n v="0"/>
    <n v="0"/>
    <n v="2"/>
    <x v="0"/>
    <x v="0"/>
  </r>
  <r>
    <x v="38"/>
    <d v="2024-08-07T00:00:00"/>
    <n v="4476"/>
    <s v="DIR"/>
    <s v="ABCD"/>
    <s v="Grupo: 173 - Preservação e Conservação de Materiais Bibliográficos - Programa de Preservação e Conservação de Materiais Bibliográficos 2024 - referente a solicitação Ticket 2024011531000359 - Remanejamento N° 2024 50418545."/>
    <s v="Sim"/>
    <m/>
    <n v="10429.02"/>
    <n v="0"/>
    <n v="0"/>
    <n v="8"/>
    <x v="6"/>
    <x v="0"/>
  </r>
  <r>
    <x v="39"/>
    <d v="2024-02-05T00:00:00"/>
    <n v="4318"/>
    <s v="FMA"/>
    <s v="Saldo do Exercício Anterior"/>
    <s v="Saldo remanescente 2023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2"/>
    <x v="0"/>
    <x v="1"/>
  </r>
  <r>
    <x v="40"/>
    <d v="2024-02-02T00:00:00"/>
    <n v="4310"/>
    <s v="FMT"/>
    <s v="Saldo do Exercício Anterior"/>
    <s v="Saldo remanescente 2023 no Grupo Básico: 43.000"/>
    <s v="Sim"/>
    <m/>
    <n v="111140.69"/>
    <n v="0"/>
    <n v="0"/>
    <n v="2"/>
    <x v="0"/>
    <x v="1"/>
  </r>
  <r>
    <x v="41"/>
    <d v="2024-02-01T00:00:00"/>
    <n v="4265"/>
    <s v="FMT"/>
    <s v="Saldo do Exercício Anterior"/>
    <s v="Saldo remanescente Exercício 2023 - Grupo 404 - Projetos Especiais - Grad - Programa de Laboratórios Didáticos - 2021 REMANEJAMENTO 50288867 / 2021"/>
    <s v="Sim"/>
    <m/>
    <n v="1360.39"/>
    <n v="0"/>
    <n v="0"/>
    <n v="2"/>
    <x v="0"/>
    <x v="2"/>
  </r>
  <r>
    <x v="42"/>
    <d v="2024-01-11T00:00:00"/>
    <n v="4231"/>
    <s v="DIR"/>
    <s v="Transposicao Interna"/>
    <s v="Rem. 50012964 - Dotação 2475 - 043.000 - Dotação Básica, para a Dotação 136266 - 043.259 - Despesas com Transportes, no valor de R$ 4.640,06, referente aos contrato de Serviços de Abastecimento de Combustível e Táxi - GO 17751."/>
    <s v="Sim"/>
    <m/>
    <n v="4640.0600000000004"/>
    <n v="0"/>
    <n v="0"/>
    <n v="1"/>
    <x v="11"/>
    <x v="0"/>
  </r>
  <r>
    <x v="42"/>
    <d v="2024-02-01T00:00:00"/>
    <n v="4257"/>
    <s v="DIR"/>
    <s v="Abertura do Exercício 2024"/>
    <s v="Orçamento 2024 - Grupo 259 - Transporte"/>
    <s v="Sim"/>
    <m/>
    <n v="10248"/>
    <n v="0"/>
    <n v="0"/>
    <n v="2"/>
    <x v="0"/>
    <x v="0"/>
  </r>
  <r>
    <x v="42"/>
    <d v="2024-04-29T00:00:00"/>
    <n v="4418"/>
    <s v="DIR"/>
    <s v="Transposicao Interna"/>
    <s v="Transposição Interna p/ pagamento do POOL - Transporte REMANEJAMENTO 50210480 / 2024 - GO 18124"/>
    <s v="Sim"/>
    <m/>
    <n v="264.41000000000003"/>
    <n v="0"/>
    <n v="0"/>
    <n v="4"/>
    <x v="2"/>
    <x v="0"/>
  </r>
  <r>
    <x v="42"/>
    <d v="2024-05-06T00:00:00"/>
    <n v="4419"/>
    <s v="DIR"/>
    <s v="Transposicao Interna"/>
    <s v="Transposição da básica para transporte - atender o POOL."/>
    <s v="Sim"/>
    <m/>
    <n v="135.15"/>
    <n v="0"/>
    <n v="0"/>
    <n v="5"/>
    <x v="3"/>
    <x v="0"/>
  </r>
  <r>
    <x v="42"/>
    <d v="2024-05-17T00:00:00"/>
    <n v="4425"/>
    <s v="DIR"/>
    <s v="Transposicao Interna"/>
    <s v="REMANEJAMENTO 50253287 / 2024 - Completar saldo da dotação de transporte"/>
    <s v="Sim"/>
    <m/>
    <n v="55.38"/>
    <n v="0"/>
    <n v="0"/>
    <n v="5"/>
    <x v="3"/>
    <x v="0"/>
  </r>
  <r>
    <x v="42"/>
    <d v="2024-06-19T00:00:00"/>
    <n v="4448"/>
    <s v="ATA-VEICULO"/>
    <s v="Transposicao Interna"/>
    <s v="Rem. 50301729 - pagamento de POOL. - Código: 202400001819.... Contrapartida GO 18273"/>
    <s v="Sim"/>
    <m/>
    <n v="276.58"/>
    <n v="0"/>
    <n v="0"/>
    <n v="6"/>
    <x v="4"/>
    <x v="0"/>
  </r>
  <r>
    <x v="42"/>
    <d v="2024-06-26T00:00:00"/>
    <n v="4450"/>
    <s v="DIR"/>
    <s v="Transposição interna"/>
    <s v="REMANEJAMENTO 50311341 / 2024 - Atender empenho - Pool e Multa Veículos - GO 18294"/>
    <s v="Sim"/>
    <m/>
    <n v="160"/>
    <n v="0"/>
    <n v="0"/>
    <n v="6"/>
    <x v="4"/>
    <x v="0"/>
  </r>
  <r>
    <x v="42"/>
    <d v="2024-06-28T00:00:00"/>
    <n v="4453"/>
    <s v="ATA-VEICULO"/>
    <s v="Transposicao Interna"/>
    <s v="Rem. 50318729 - para atender POOL de veiculos - Cod. 1923 / 1976 - GO 18303."/>
    <s v="Sim"/>
    <m/>
    <n v="592.67999999999995"/>
    <n v="0"/>
    <n v="0"/>
    <n v="6"/>
    <x v="4"/>
    <x v="0"/>
  </r>
  <r>
    <x v="42"/>
    <d v="2024-09-02T00:00:00"/>
    <n v="4488"/>
    <s v="ATA-VEICULO"/>
    <s v="Transposicao Interna"/>
    <s v="Rem. 50467244 - pagamento de POOL - COD&gt; 202400002413 - GO 18462..."/>
    <s v="Sim"/>
    <m/>
    <n v="128.34"/>
    <n v="0"/>
    <n v="0"/>
    <n v="9"/>
    <x v="7"/>
    <x v="0"/>
  </r>
  <r>
    <x v="42"/>
    <d v="2024-09-26T00:00:00"/>
    <n v="4499"/>
    <s v="DIR"/>
    <s v="Transposicao Interna"/>
    <s v="Rem. 50505928 - Reforço de Nota de Empenho, conforme solicitação do DA-USP, 5.o Termo de Contrato 16/2022 - USP, fornecimento de combustível - fale conosco 262193 - GO 18545 / 18547...."/>
    <s v="Sim"/>
    <m/>
    <n v="3500"/>
    <n v="0"/>
    <n v="0"/>
    <n v="9"/>
    <x v="7"/>
    <x v="0"/>
  </r>
  <r>
    <x v="42"/>
    <d v="2024-10-09T00:00:00"/>
    <n v="4507"/>
    <s v="ATA-VEICULO"/>
    <s v="Transposicao Interna"/>
    <s v="Código: 202400002973 - #31768 - Período: 04/10/2024 15:00 a 04/10/2024 17:30 (0 diária(s)), Passageiros: 1, Tipo: HÍBRIDOS E ELÉTRICOS, Atividade Didática: Não, Finalidade: Levar docente canadense ao aeroporto de GRU, esteve a convite da Profª. Rosangela Itri para ministrar Palestra do 48th Annual SBBf - GO 18597..."/>
    <s v="Sim"/>
    <m/>
    <n v="77.25"/>
    <n v="0"/>
    <n v="0"/>
    <n v="10"/>
    <x v="8"/>
    <x v="0"/>
  </r>
  <r>
    <x v="42"/>
    <d v="2024-11-13T00:00:00"/>
    <n v="4528"/>
    <s v="DIR"/>
    <s v="Trivale Instituicao de Pagamento Ltda."/>
    <s v="Serviços de gerenciamento de abastecimento de combustível em veículos e equipamentos - Anulação parcial devido ao fechamento de exercício 2024"/>
    <s v="Sim"/>
    <m/>
    <n v="4255.18"/>
    <n v="0"/>
    <n v="0"/>
    <n v="11"/>
    <x v="9"/>
    <x v="0"/>
  </r>
  <r>
    <x v="42"/>
    <d v="2024-12-11T00:00:00"/>
    <n v="4556"/>
    <s v="DIR"/>
    <s v="ASSOCIACAO DOS TAXISTAS PRIME"/>
    <s v="Anulação Parcial NE.00113449 / 2024 - Fechamento do Exercício 2024"/>
    <s v="Sim"/>
    <m/>
    <n v="1000.77"/>
    <n v="0"/>
    <n v="0"/>
    <n v="12"/>
    <x v="10"/>
    <x v="0"/>
  </r>
  <r>
    <x v="43"/>
    <d v="2024-02-05T00:00:00"/>
    <n v="4317"/>
    <s v="FEP"/>
    <s v="Saldo do Exercício Anterior"/>
    <s v="Saldo remanescente do Exercício 2023 - Grupo Básico da Receita"/>
    <s v="Sim"/>
    <m/>
    <n v="49731.76"/>
    <n v="0"/>
    <n v="0"/>
    <n v="2"/>
    <x v="0"/>
    <x v="1"/>
  </r>
  <r>
    <x v="43"/>
    <d v="2024-02-22T00:00:00"/>
    <n v="4364"/>
    <s v="FEP"/>
    <s v="Recibo Tesouraria"/>
    <s v="Recibo 24/2024 - Recebemos de Rodrigo da Silva - Proc. Fapesp: 22/03056-6 - Obs. foi cobrado 10% taxa administrativa para diretoria - GC 4365"/>
    <s v="Sim"/>
    <m/>
    <n v="4140"/>
    <n v="0"/>
    <n v="0"/>
    <n v="2"/>
    <x v="0"/>
    <x v="1"/>
  </r>
  <r>
    <x v="43"/>
    <d v="2024-04-09T00:00:00"/>
    <n v="4398"/>
    <s v="FEP"/>
    <s v="Recibo Tesouraria"/>
    <s v="Servs. Prestados de experimentos de SAXS - Projeto &quot;Estudo da coacervação de polímeros catiônicos e surfactantes aniônicos em formulações de personal care&quot; - Chamada: CNPq no 12/2020 - Recibo: 45/2024. Obs. 10% taxa administrativa - GC 4399"/>
    <s v="Sim"/>
    <m/>
    <n v="6300"/>
    <n v="0"/>
    <n v="0"/>
    <n v="4"/>
    <x v="2"/>
    <x v="1"/>
  </r>
  <r>
    <x v="43"/>
    <d v="2024-04-15T00:00:00"/>
    <n v="4406"/>
    <s v="FEP"/>
    <s v="Recibo Tesouraria"/>
    <s v="Recibo 47/2024 - Recebemos de Lambert Oréfice - Processo CNPq - 307169/2022-7 cpf: 872.441.956-72 - Finalidade: Serviços prestados de experimentos de SAXS - Obs. 10% Taxa Administrativa - GC 4407."/>
    <s v="Sim"/>
    <m/>
    <n v="1800"/>
    <n v="0"/>
    <n v="0"/>
    <n v="4"/>
    <x v="2"/>
    <x v="1"/>
  </r>
  <r>
    <x v="43"/>
    <d v="2024-11-18T00:00:00"/>
    <n v="4535"/>
    <s v="FEP"/>
    <s v="Recibo Tesouraria"/>
    <s v="Recibo 135/2024 - Recebemos de Xenocs Ins, Doação para subsidiar particiapação do Sr. Prof. Dr. Cristiano Luis Pinto de Oliveira na XIX conferência internacional de espalhamento a baixo ângulo (SAS2024) no período de 02 a 08 de novembro de 2024 em Taipei - Taiwan"/>
    <s v="Sim"/>
    <m/>
    <n v="2613.38"/>
    <n v="0"/>
    <n v="0"/>
    <n v="11"/>
    <x v="9"/>
    <x v="1"/>
  </r>
  <r>
    <x v="44"/>
    <d v="2024-02-01T00:00:00"/>
    <n v="4256"/>
    <s v="DIR"/>
    <s v="Abertura do Exercício 2024"/>
    <s v="Orçamento 2024"/>
    <s v="Sim"/>
    <m/>
    <n v="2661637"/>
    <n v="0"/>
    <n v="0"/>
    <n v="2"/>
    <x v="0"/>
    <x v="0"/>
  </r>
  <r>
    <x v="44"/>
    <d v="2024-12-06T00:00:00"/>
    <n v="4555"/>
    <s v="DIR"/>
    <s v="Créditos"/>
    <s v="Créditos fechamento do Exercício 2024"/>
    <s v="Sim"/>
    <m/>
    <n v="8962.59"/>
    <n v="0"/>
    <n v="0"/>
    <n v="12"/>
    <x v="10"/>
    <x v="0"/>
  </r>
  <r>
    <x v="45"/>
    <d v="2024-02-05T00:00:00"/>
    <n v="4332"/>
    <s v="FMT"/>
    <s v="Saldo do Exercício Anterior"/>
    <s v="Saldo remanescente 2023 - Grupo: 515 - Prog Inst de Apoio aos Novos Docentes da USP de 2020"/>
    <s v="Sim"/>
    <m/>
    <n v="615"/>
    <n v="0"/>
    <n v="0"/>
    <n v="2"/>
    <x v="0"/>
    <x v="2"/>
  </r>
  <r>
    <x v="46"/>
    <d v="2024-02-05T00:00:00"/>
    <n v="4336"/>
    <s v="FAP"/>
    <s v="Saldo do Exercício Anterior"/>
    <s v="Devolução da Economia Orçamentária 2023 - Grupo: 515 - Progr. Inst. de Apoio a Novos Docentes"/>
    <s v="Sim"/>
    <m/>
    <n v="5663.49"/>
    <n v="0"/>
    <n v="0"/>
    <n v="2"/>
    <x v="0"/>
    <x v="2"/>
  </r>
  <r>
    <x v="47"/>
    <d v="2024-02-05T00:00:00"/>
    <n v="4330"/>
    <s v="FMA"/>
    <s v="Saldo do Exercício Anterior"/>
    <s v="Saldo remanescente 2023 - REMANEJAMENTO 50159609 / 2021 - Grupo 843 - Código Convênio Santander 2018 - nº 43857 - Edital Santander e-Grad 2021"/>
    <s v="Sim"/>
    <m/>
    <n v="39850.660000000003"/>
    <n v="0"/>
    <n v="0"/>
    <n v="2"/>
    <x v="0"/>
    <x v="1"/>
  </r>
  <r>
    <x v="48"/>
    <d v="2024-08-21T00:00:00"/>
    <n v="4483"/>
    <s v="DIR-CCEX"/>
    <s v="PRCEU"/>
    <s v="Grupo: 057 - Projetos Especiais - Remanejamento 50451348 / 2024 do valor aprovado para projeto de fomento: 3079 - Laboratório de Demonstrações Ernst Wolfgang Hamburger - apoio à extensão."/>
    <s v="Sim"/>
    <m/>
    <n v="6375"/>
    <n v="0"/>
    <n v="0"/>
    <n v="8"/>
    <x v="6"/>
    <x v="2"/>
  </r>
  <r>
    <x v="49"/>
    <d v="2024-02-05T00:00:00"/>
    <n v="4334"/>
    <s v="FAP"/>
    <s v="Saldo do Exercício Anterior"/>
    <s v="Devolução da Economia Orçamentária 2023 - Grupo: 515 - Progr. Inst. de Apoio a Novos Docentes"/>
    <s v="Sim"/>
    <m/>
    <n v="550.52"/>
    <n v="0"/>
    <n v="0"/>
    <n v="2"/>
    <x v="0"/>
    <x v="2"/>
  </r>
  <r>
    <x v="50"/>
    <d v="2024-02-02T00:00:00"/>
    <n v="4311"/>
    <s v="FEP"/>
    <s v="Saldo do Exercício Anterior"/>
    <s v="Saldo remanescente 2023 no Grupo Básico: 43.000"/>
    <s v="Sim"/>
    <m/>
    <n v="19943.27"/>
    <n v="0"/>
    <n v="0"/>
    <n v="2"/>
    <x v="0"/>
    <x v="1"/>
  </r>
  <r>
    <x v="50"/>
    <d v="2024-02-19T00:00:00"/>
    <n v="4358"/>
    <s v="FEP"/>
    <s v="Recibo Tesouraria"/>
    <s v="Recibo nº 21/2024 - Claurus Technology do Brasil Ltda - Patente Processo: 22.1.6101.1.5 - 55% da base de cálculo: R$ 2.500,00 - R$ 1.375,00 - 45% Depto FEP R$ 1.125,00 e 10% Dir/Adm R$ 250,00 (GC 4357)"/>
    <s v="Sim"/>
    <m/>
    <n v="1125"/>
    <n v="0"/>
    <n v="0"/>
    <n v="2"/>
    <x v="0"/>
    <x v="1"/>
  </r>
  <r>
    <x v="51"/>
    <d v="2024-02-05T00:00:00"/>
    <n v="4322"/>
    <s v="FMT"/>
    <s v="Saldo do Exercício Anterior"/>
    <s v="Saldo remanescente 2023 - Grupo Básico 43.000"/>
    <s v="Sim"/>
    <m/>
    <n v="128.66"/>
    <n v="0"/>
    <n v="0"/>
    <n v="2"/>
    <x v="0"/>
    <x v="1"/>
  </r>
  <r>
    <x v="52"/>
    <d v="2024-02-02T00:00:00"/>
    <n v="4304"/>
    <s v="DIR"/>
    <s v="Saldo do Exercício Anterior"/>
    <s v="Saldo remanescente de 2023"/>
    <s v="Sim"/>
    <m/>
    <n v="194767.21"/>
    <n v="0"/>
    <n v="0"/>
    <n v="2"/>
    <x v="0"/>
    <x v="0"/>
  </r>
  <r>
    <x v="52"/>
    <d v="2024-02-05T00:00:00"/>
    <n v="4340"/>
    <s v="DIR"/>
    <s v="Multas"/>
    <s v="Cobrança de multas de entrega em atraso"/>
    <s v="Sim"/>
    <m/>
    <n v="1379.2"/>
    <n v="0"/>
    <n v="0"/>
    <n v="2"/>
    <x v="0"/>
    <x v="0"/>
  </r>
  <r>
    <x v="53"/>
    <d v="2024-02-02T00:00:00"/>
    <n v="4302"/>
    <s v="DIR"/>
    <s v="Saldo do Exercício Anterior"/>
    <s v="Saldo remanescente de 2023"/>
    <s v="Sim"/>
    <m/>
    <n v="765.09"/>
    <n v="0"/>
    <n v="0"/>
    <n v="2"/>
    <x v="0"/>
    <x v="0"/>
  </r>
  <r>
    <x v="53"/>
    <d v="2024-04-03T00:00:00"/>
    <n v="4387"/>
    <s v="DIR"/>
    <s v="Transposição interna"/>
    <s v="Atender empenho, aquisição de material de informática REMANEJAMENTO 50167623 / 2024 - GO 18051"/>
    <s v="Sim"/>
    <m/>
    <n v="960"/>
    <n v="0"/>
    <n v="0"/>
    <n v="4"/>
    <x v="2"/>
    <x v="0"/>
  </r>
  <r>
    <x v="54"/>
    <d v="2024-02-05T00:00:00"/>
    <n v="4316"/>
    <s v="FAP"/>
    <s v="Saldo Exercício Anterior"/>
    <s v="Saldo remanescente 2023 no Grupo Básico: 43.515 Remanejamento N° 2017 50600143 - Repasse de recursos referente 2a. parcela (Edital 2017) do Programa Institucional de Apoio aos Novos Docentes."/>
    <s v="Sim"/>
    <m/>
    <n v="5000"/>
    <n v="0"/>
    <n v="0"/>
    <n v="2"/>
    <x v="0"/>
    <x v="1"/>
  </r>
  <r>
    <x v="55"/>
    <d v="2024-02-05T00:00:00"/>
    <n v="4320"/>
    <s v="FMT"/>
    <s v="Saldo do Exercício Anterior"/>
    <s v="Saldo remanescente 2023 - Grupo Básico 43.000"/>
    <s v="Sim"/>
    <m/>
    <n v="18128.07"/>
    <n v="0"/>
    <n v="0"/>
    <n v="2"/>
    <x v="0"/>
    <x v="1"/>
  </r>
  <r>
    <x v="56"/>
    <d v="2024-02-05T00:00:00"/>
    <n v="4323"/>
    <s v="FNC"/>
    <s v="Saldo do Exercício Anterior"/>
    <s v="Saldo remanescente 2023 - Ref. Repasse de recursos referente 2a. parcela (Edital 2017) do Programa Institucional de Apoio aos Novos Docentes. Grupo Grupo Básico: 515 - Remanejamento N° 2017 50600143"/>
    <s v="Sim"/>
    <m/>
    <n v="409.99"/>
    <n v="0"/>
    <n v="0"/>
    <n v="2"/>
    <x v="0"/>
    <x v="1"/>
  </r>
  <r>
    <x v="57"/>
    <d v="2024-06-06T00:00:00"/>
    <n v="4441"/>
    <s v="DIR"/>
    <s v="FD"/>
    <s v="PAPEL HIGIÊNICO PARA/DISPENSER DE 1aQUALIDADE, FOLHA DUPLA, 10CMX250M - Remanejamento N° 2024 50281809"/>
    <s v="Sim"/>
    <m/>
    <n v="51930"/>
    <n v="0"/>
    <n v="0"/>
    <n v="6"/>
    <x v="4"/>
    <x v="5"/>
  </r>
  <r>
    <x v="57"/>
    <d v="2024-08-05T00:00:00"/>
    <n v="4475"/>
    <s v="DIR"/>
    <s v="Reitoria"/>
    <s v="Aquisição de 10 computadores Lenovo, M80q Gen3, no valor unitário de R$ 7.300,00. Autorização Coordenador C2PO. REMANEJAMENTO 50331202 / 2024"/>
    <s v="Sim"/>
    <m/>
    <n v="73000"/>
    <n v="0"/>
    <n v="0"/>
    <n v="8"/>
    <x v="6"/>
    <x v="5"/>
  </r>
  <r>
    <x v="57"/>
    <d v="2024-08-29T00:00:00"/>
    <n v="4487"/>
    <s v="DIR"/>
    <s v="FCF"/>
    <s v="Referente aquisição de pilhas utilizando a ata RP 060/2023 - 156 cartelas AA e 204 cartelas AAA - Remanejamento 50462080/2024"/>
    <s v="Sim"/>
    <m/>
    <n v="2011.32"/>
    <n v="0"/>
    <n v="0"/>
    <n v="8"/>
    <x v="6"/>
    <x v="5"/>
  </r>
  <r>
    <x v="58"/>
    <d v="2024-01-19T00:00:00"/>
    <n v="4239"/>
    <s v="DIR-CCIF"/>
    <s v="ICMC"/>
    <s v="Aquisição de 23 câmeras de vigilância IP, sendo 20 para uso interno e 3 para uso externo - Instituto de Ciências Matemáticas e de Computação ICMC - Remanejamento N° 2024 50038823."/>
    <s v="Sim"/>
    <m/>
    <n v="127522.28"/>
    <n v="0"/>
    <n v="0"/>
    <n v="1"/>
    <x v="11"/>
    <x v="6"/>
  </r>
  <r>
    <x v="59"/>
    <d v="2024-02-06T00:00:00"/>
    <n v="4345"/>
    <s v="DIR-CCIF"/>
    <s v="MAC"/>
    <s v="Transferência referente a ponto de acesso à rede sem fio - WiFi 6E - 1 unidade(s) - R$12.554.50 Registro de Preços n. 58/2023 - 2023.1.538.43.9 - REMANEJAMENTO 50090183 / 2024"/>
    <s v="Sim"/>
    <m/>
    <n v="12554.5"/>
    <n v="0"/>
    <n v="0"/>
    <n v="2"/>
    <x v="0"/>
    <x v="7"/>
  </r>
  <r>
    <x v="59"/>
    <d v="2024-02-06T00:00:00"/>
    <n v="4346"/>
    <s v="DIR-CCIF"/>
    <s v="MAC"/>
    <s v="Transferência referente a Monitor de 23,8&quot; - 7 unidade(s) - R$11.935,00 Registro de Preços n. 08/2023 - 2023.1.56.43.4 - REMANEJAMENTO 50090205 / 2024"/>
    <s v="Sim"/>
    <m/>
    <n v="11935"/>
    <n v="0"/>
    <n v="0"/>
    <n v="2"/>
    <x v="0"/>
    <x v="7"/>
  </r>
  <r>
    <x v="59"/>
    <d v="2024-02-16T00:00:00"/>
    <n v="4350"/>
    <s v="DIR-CCIF"/>
    <s v="PUSP-FC"/>
    <s v="Aquisição de 06 unidades do Item 02 (Monitor de 23,8&quot;) do Pregão Eletrônico para Registro de Preços n. 08/2023 - Processo 2023.1.56.43.4. REMANEJAMENTO 50099504 / 2024"/>
    <s v="Sim"/>
    <m/>
    <n v="10230"/>
    <n v="0"/>
    <n v="0"/>
    <n v="2"/>
    <x v="0"/>
    <x v="7"/>
  </r>
  <r>
    <x v="59"/>
    <d v="2024-02-16T00:00:00"/>
    <n v="4351"/>
    <s v="DIR-CCIF"/>
    <s v="PUSP-FC"/>
    <s v="Aquisição de 03 unidades do Item 01 (Telefone sem fio com base IP) e 06 unidades do Item 02 (Telefone sem fio) do Pregão Eletrônico para Registro de Preços n. 13/2023 - Processo 2023.1.70.43.7. REMANEJAMENTO 50099520 / 2024"/>
    <s v="Sim"/>
    <m/>
    <n v="9534.9"/>
    <n v="0"/>
    <n v="0"/>
    <n v="2"/>
    <x v="0"/>
    <x v="7"/>
  </r>
  <r>
    <x v="59"/>
    <d v="2024-02-16T00:00:00"/>
    <n v="4352"/>
    <s v="DIR-CCIF"/>
    <s v="PUSP-FC"/>
    <s v="Aquisição de 10 unidades do Item 04 (Cabo UTP de 4 pares CM, Cat.6) do Pregão Eletrônico para Registro de Preços n. 19/2023 - Processo 2023.1.86.43.0. REMANEJAMENTO 50102009 / 2024"/>
    <s v="Sim"/>
    <m/>
    <n v="16683.5"/>
    <n v="0"/>
    <n v="0"/>
    <n v="2"/>
    <x v="0"/>
    <x v="7"/>
  </r>
  <r>
    <x v="59"/>
    <d v="2024-02-19T00:00:00"/>
    <n v="4353"/>
    <s v="DIR-CCIF"/>
    <s v="MAC"/>
    <s v="Remanejamento 50105768 / 2024 referente notebooks LENOVO - 3 unidade(s) - R$18.540,00 Registro de Preços n. 30/2023 - 2023.1.235.43.6"/>
    <s v="Sim"/>
    <m/>
    <n v="18540"/>
    <n v="0"/>
    <n v="0"/>
    <n v="2"/>
    <x v="0"/>
    <x v="7"/>
  </r>
  <r>
    <x v="59"/>
    <d v="2024-02-19T00:00:00"/>
    <n v="4354"/>
    <s v="DIR-CCIF"/>
    <s v="MAC"/>
    <s v="Remanejamento 50105806 / 2024 referente mini computador tipo 1 - LENOVO - 10 unidade(s) - R$54.720,00 Registro de Preços n. 53/2023 - 2023.1.428.43.9"/>
    <s v="Sim"/>
    <m/>
    <n v="54720"/>
    <n v="0"/>
    <n v="0"/>
    <n v="2"/>
    <x v="0"/>
    <x v="7"/>
  </r>
  <r>
    <x v="59"/>
    <d v="2024-02-19T00:00:00"/>
    <n v="4355"/>
    <s v="DIR-CCIF"/>
    <s v="MAC"/>
    <s v="Remanejamento 50105865 / 2024 referente tablet SAMSUNG S8 - 1 unidade(s) - R$8.889,00 Registro de Preços n. 24/2023 - 2023.1.117.43.3"/>
    <s v="Sim"/>
    <m/>
    <n v="8889"/>
    <n v="0"/>
    <n v="0"/>
    <n v="2"/>
    <x v="0"/>
    <x v="7"/>
  </r>
  <r>
    <x v="59"/>
    <d v="2024-02-22T00:00:00"/>
    <n v="4360"/>
    <s v="DIR-CCIF"/>
    <s v="IAG"/>
    <s v="Ref. a 01 (um) Computador mini tipo 2 para Profa. Daniela Brandt da AGG - Registro de Preço do IF - FALE CONOSCO 253330 REMANEJAMENTO 50109143 / 2024"/>
    <s v="Sim"/>
    <m/>
    <n v="7300"/>
    <n v="0"/>
    <n v="0"/>
    <n v="2"/>
    <x v="0"/>
    <x v="7"/>
  </r>
  <r>
    <x v="59"/>
    <d v="2024-02-22T00:00:00"/>
    <n v="4361"/>
    <s v="DIR-CCIF"/>
    <s v="PUSP-FC"/>
    <s v="Aquisição de 02 unidades do Item 01 (Notebook) do Pregão Eletrônico para Registro de Preços n. 30/2023 - Processo 2023.1.235.43.6. REMANEJAMENTO 50109941 / 2024"/>
    <s v="Sim"/>
    <m/>
    <n v="12360"/>
    <n v="0"/>
    <n v="0"/>
    <n v="2"/>
    <x v="0"/>
    <x v="7"/>
  </r>
  <r>
    <x v="59"/>
    <d v="2024-02-22T00:00:00"/>
    <n v="4362"/>
    <s v="DIR-CCIF"/>
    <s v="PUSP-FC"/>
    <s v="Aquisição de 05 unidades do Item 01 (Computador Desktop) e 04 unidades do Item 02 (Computador mini - tipo 1) do Pregão Eletrônico para Registro de Preços n. 53/2023 - Processo 2023.1.428.43.9. REMANEJAMENTO 50109968 / 2024"/>
    <s v="Sim"/>
    <m/>
    <n v="47398"/>
    <n v="0"/>
    <n v="0"/>
    <n v="2"/>
    <x v="0"/>
    <x v="7"/>
  </r>
  <r>
    <x v="59"/>
    <d v="2024-02-22T00:00:00"/>
    <n v="4363"/>
    <s v="DIR-CCIF"/>
    <s v="IG"/>
    <s v="Repasse p/IFUSP, referente a aquisição de 05(cinco) Monitores de Vídeo, LED, 23,8&quot;. - REMANEJAMENTO 50113183 / 2024"/>
    <s v="Sim"/>
    <m/>
    <n v="8525"/>
    <n v="0"/>
    <n v="0"/>
    <n v="2"/>
    <x v="0"/>
    <x v="7"/>
  </r>
  <r>
    <x v="59"/>
    <d v="2024-02-29T00:00:00"/>
    <n v="4366"/>
    <s v="DIR-CCIF"/>
    <s v="IRI"/>
    <s v="Aquisição de 1 tablet, referente ao Pregão Eletrônico para Registro de Preços nº 24/2023 - IF-USP (proc. 2023.1.117.43.3). Remanejamento N° 2024 50122220 - Instituto de Relações Internacionais"/>
    <s v="Sim"/>
    <m/>
    <n v="8889"/>
    <n v="0"/>
    <n v="0"/>
    <n v="2"/>
    <x v="0"/>
    <x v="7"/>
  </r>
  <r>
    <x v="59"/>
    <d v="2024-04-02T00:00:00"/>
    <n v="4380"/>
    <s v="DIR-CCIF"/>
    <s v="MAC"/>
    <s v="Remanejamento referente fonte de alimentação 450W - 04 unidades - Registro de Preço n°61 de 2023 - 2023.1.557.43.3. REMANEJAMENTO 50164489 / 2024"/>
    <s v="Sim"/>
    <m/>
    <n v="272.72000000000003"/>
    <n v="0"/>
    <n v="0"/>
    <n v="4"/>
    <x v="2"/>
    <x v="7"/>
  </r>
  <r>
    <x v="59"/>
    <d v="2024-04-02T00:00:00"/>
    <n v="4381"/>
    <s v="DIR-CCIF"/>
    <s v="MAC"/>
    <s v="Remanejamento referente - Adaptadores de rede sem fio externo (USB) - 05 unidades - Registro de Preço n°61 de 2023 - 2023.1.557.43.3 - REMANEJAMENTO 50164586 / 2024"/>
    <s v="Sim"/>
    <m/>
    <n v="1240"/>
    <n v="0"/>
    <n v="0"/>
    <n v="4"/>
    <x v="2"/>
    <x v="7"/>
  </r>
  <r>
    <x v="59"/>
    <d v="2024-04-02T00:00:00"/>
    <n v="4382"/>
    <s v="DIR-CCIF"/>
    <s v="MAC"/>
    <s v="Remanejamento referente Placa de rede sem fio interna - 05 unidades - Registro de Preço n°61 de 2023 - 2023.1.557.43.3 REMANEJAMENTO 50164608 / 2024"/>
    <s v="Sim"/>
    <m/>
    <n v="2840"/>
    <n v="0"/>
    <n v="0"/>
    <n v="4"/>
    <x v="2"/>
    <x v="7"/>
  </r>
  <r>
    <x v="59"/>
    <d v="2024-04-02T00:00:00"/>
    <n v="4383"/>
    <s v="DIR-CCIF"/>
    <s v="MAC"/>
    <s v="Remanejamento COMPLEMENTAR - referente fonte de alimentação 450W - 04 unidades - Registro de Preço n°61 de 2023 - 2023.1.557.43.3 - REMANEJAMENTO 50164624 / 2024"/>
    <s v="Sim"/>
    <m/>
    <n v="818.16"/>
    <n v="0"/>
    <n v="0"/>
    <n v="4"/>
    <x v="2"/>
    <x v="7"/>
  </r>
  <r>
    <x v="59"/>
    <d v="2024-04-03T00:00:00"/>
    <n v="4386"/>
    <s v="DIR-CCIF"/>
    <s v="IGC"/>
    <s v="Repasse p/IFUSP, referente as aquisições de 50 patch cords cat 6 de 3 metros. REMANEJAMENTO 50166325 / 2024"/>
    <s v="Sim"/>
    <m/>
    <n v="2938.5"/>
    <n v="0"/>
    <n v="0"/>
    <n v="4"/>
    <x v="2"/>
    <x v="7"/>
  </r>
  <r>
    <x v="59"/>
    <d v="2024-04-08T00:00:00"/>
    <n v="4397"/>
    <s v="DIR"/>
    <s v="FAU"/>
    <s v="Aquisição de 6 caixas de CAbo UTP de 4 pares CM, Cat. 6. Bem 23400198. REMANEJAMENTO 50172562 / 2024"/>
    <s v="Sim"/>
    <m/>
    <n v="10010.1"/>
    <n v="0"/>
    <n v="0"/>
    <n v="4"/>
    <x v="2"/>
    <x v="7"/>
  </r>
  <r>
    <x v="59"/>
    <d v="2024-04-11T00:00:00"/>
    <n v="4402"/>
    <s v="DIR-CCIF"/>
    <s v="EF"/>
    <s v="Referente ata de registro IF - aquisição: (1) Item 05 - Patch cord Cat.6 - curto - 40 unidade(s) - (Furukawa, 35120011) - (Bem: 7832680) Valor unitário: R$ 38,84 (2) Item 07 - Patch cord Cat.6 - longo - 100 unidade(s) Valor unitário: R$ 80,69. REMANEJAMENTO 50182240 / 2024"/>
    <s v="Sim"/>
    <m/>
    <n v="9622.6"/>
    <n v="0"/>
    <n v="0"/>
    <n v="4"/>
    <x v="2"/>
    <x v="7"/>
  </r>
  <r>
    <x v="59"/>
    <d v="2024-04-11T00:00:00"/>
    <n v="4403"/>
    <s v="DIR-CCIF"/>
    <s v="CETI-SC"/>
    <s v="Referente à compra de 3 bases e 6 aparelhos VoIP sem fio, por meio de ata do Instituto de Física. REMANEJAMENTO 50183866 / 2024"/>
    <s v="Sim"/>
    <m/>
    <n v="9534.9"/>
    <n v="0"/>
    <n v="0"/>
    <n v="4"/>
    <x v="2"/>
    <x v="7"/>
  </r>
  <r>
    <x v="59"/>
    <d v="2024-04-12T00:00:00"/>
    <n v="4404"/>
    <s v="DIR-CCIF"/>
    <s v="EESC"/>
    <s v="E-Mail - Registro de Preços de Material de Cabeamento - Aquisição para EESC/USP - Remanejamento N° 202450186504"/>
    <s v="Sim"/>
    <m/>
    <n v="10931.22"/>
    <n v="0"/>
    <n v="0"/>
    <n v="4"/>
    <x v="2"/>
    <x v="7"/>
  </r>
  <r>
    <x v="59"/>
    <d v="2024-04-23T00:00:00"/>
    <n v="4411"/>
    <s v="DIR"/>
    <s v="PRPI"/>
    <s v="Para aquisição de 05 (cinco) computadores desktops, com Sistema Operacional, teclado e mouse inclusos, destinados aos novos servidores da PRPI. Registro de Preços n. 53/2023. REMANEJAMENTO 50192202 / 2024"/>
    <s v="Sim"/>
    <m/>
    <n v="25510"/>
    <n v="0"/>
    <n v="0"/>
    <n v="4"/>
    <x v="2"/>
    <x v="7"/>
  </r>
  <r>
    <x v="59"/>
    <d v="2024-05-07T00:00:00"/>
    <n v="4423"/>
    <s v="DIR"/>
    <s v="HU"/>
    <s v="Aquisição Computador desktopo - 30 unidades valor unitário R$ 5.102,00 - Remanejamentos 50227189 / 2024"/>
    <s v="Sim"/>
    <m/>
    <n v="153060"/>
    <n v="0"/>
    <n v="0"/>
    <n v="5"/>
    <x v="3"/>
    <x v="7"/>
  </r>
  <r>
    <x v="59"/>
    <d v="2024-05-29T00:00:00"/>
    <n v="4430"/>
    <s v="DIR-CCIF"/>
    <s v="CETI-SC"/>
    <s v="Rem. 50243087 - Compra de Mini computador Core i7, 32GB de RAM e 1TB de SSD."/>
    <s v="Sim"/>
    <m/>
    <n v="7300"/>
    <n v="0"/>
    <n v="0"/>
    <n v="5"/>
    <x v="3"/>
    <x v="7"/>
  </r>
  <r>
    <x v="59"/>
    <d v="2024-07-24T00:00:00"/>
    <n v="4464"/>
    <s v="DIR-CCIF"/>
    <s v="PRPI"/>
    <s v="Rem. 50345440 - Aquisição de 04 notebooks para a PRPI - Pregão Eletrônico para Registro de Preços n. 30/2023 - Valor unitário: R$6.180,00 - Marca/Modelo: Lenovo / E14 Gen5 - Bem: 9704531..."/>
    <s v="Sim"/>
    <m/>
    <n v="24720"/>
    <n v="0"/>
    <n v="0"/>
    <n v="7"/>
    <x v="5"/>
    <x v="7"/>
  </r>
  <r>
    <x v="59"/>
    <d v="2024-07-24T00:00:00"/>
    <n v="4465"/>
    <s v="DIR-CCIF"/>
    <s v="FZEA - Pirassununga"/>
    <s v="Rem. 50394964 - Aquisição de notebooks constantes da Ata de Registro de Preços do Instituto de Física da USP: Item 01 - Notebook - 23 unidade(s) - R$6.180,00. Autorização diretor: 23/07/2024..."/>
    <s v="Sim"/>
    <m/>
    <n v="142140"/>
    <n v="0"/>
    <n v="0"/>
    <n v="7"/>
    <x v="5"/>
    <x v="7"/>
  </r>
  <r>
    <x v="59"/>
    <d v="2024-08-23T00:00:00"/>
    <n v="4484"/>
    <s v="DIR-CCIF"/>
    <s v="MAC"/>
    <s v="Conforme autorização da direção, segue valores para prover aquisição. Registro de Preços n. 61/2023 - Processo 2023.1.557.43.3 Item 04 - WebCam USB - 6 unidades - R$620,00 - Total - R$ 3.720,00 - REMANEJAMENTO 50454002 / 2024"/>
    <s v="Sim"/>
    <m/>
    <n v="3720"/>
    <n v="0"/>
    <n v="0"/>
    <n v="8"/>
    <x v="6"/>
    <x v="7"/>
  </r>
  <r>
    <x v="59"/>
    <d v="2024-08-23T00:00:00"/>
    <n v="4485"/>
    <s v="DIR-CCIF"/>
    <s v="MAC"/>
    <s v="Conforme autorização da direção, segue valores para prover aquisição. Registro de Preços n. 53/2023 - Processo 2023.1.428.43.9 Item 01 - Computador desktop - 6 unidades - R$5.102,00 - Total: R$ 30.612,00 - REMANEJAMENTO 50454029 / 2024"/>
    <s v="Sim"/>
    <m/>
    <n v="30612"/>
    <n v="0"/>
    <n v="0"/>
    <n v="8"/>
    <x v="6"/>
    <x v="7"/>
  </r>
  <r>
    <x v="59"/>
    <d v="2024-08-23T00:00:00"/>
    <n v="4486"/>
    <s v="DIR-CCIF"/>
    <s v="MAC"/>
    <s v="Conforme autorização da direção, segue valores para prover aquisição. Registro de Preços n. 61/2023 - Processo 2023.1.557.43.3 - Item 07 - Disco interno SSD de 480GB - 20 unidades - R$180,00 - Total: R$ 3.600,00 - REMANEJAMENTO 50454045 / 2024"/>
    <s v="Sim"/>
    <m/>
    <n v="3600"/>
    <n v="0"/>
    <n v="0"/>
    <n v="8"/>
    <x v="6"/>
    <x v="7"/>
  </r>
  <r>
    <x v="59"/>
    <d v="2024-09-26T00:00:00"/>
    <n v="4500"/>
    <s v="DIR"/>
    <s v="Reitoria"/>
    <s v="Aquisição de um mini computador tipo 2 -ata de registro de preços 53/2023 - Processo 2023.1.428.43.9 - REMANEJAMENTO 50497542 / 2024"/>
    <s v="Sim"/>
    <m/>
    <n v="7300"/>
    <n v="0"/>
    <n v="0"/>
    <n v="9"/>
    <x v="7"/>
    <x v="7"/>
  </r>
  <r>
    <x v="59"/>
    <d v="2024-09-26T00:00:00"/>
    <n v="4501"/>
    <s v="DIR"/>
    <s v="IO"/>
    <s v="Para aquisição de computador item 1 computador desktop junto ao IF - REMANEJAMENTO 50497887 / 2024"/>
    <s v="Sim"/>
    <m/>
    <n v="5102"/>
    <n v="0"/>
    <n v="0"/>
    <n v="9"/>
    <x v="7"/>
    <x v="7"/>
  </r>
  <r>
    <x v="59"/>
    <d v="2024-09-26T00:00:00"/>
    <n v="4502"/>
    <s v="DIR"/>
    <s v="IO"/>
    <s v="Aquisição de equipamentos junto ao IF para atender novos docentes do IOUSP (Fale Conosco 261993) - REMANEJAMENTO 50498247 / 2024"/>
    <s v="Sim"/>
    <m/>
    <n v="26620"/>
    <n v="0"/>
    <n v="0"/>
    <n v="9"/>
    <x v="7"/>
    <x v="7"/>
  </r>
  <r>
    <x v="59"/>
    <d v="2024-10-09T00:00:00"/>
    <n v="4505"/>
    <s v="DIR-CCIF"/>
    <s v="IAG"/>
    <s v="Aquisição de insumos de informática - Pregão Eletrônico - RP n° 61/2023 - IF - REMANEJAMENTO 50525465 / 2024"/>
    <s v="Sim"/>
    <m/>
    <n v="35482.199999999997"/>
    <n v="0"/>
    <n v="0"/>
    <n v="10"/>
    <x v="8"/>
    <x v="7"/>
  </r>
  <r>
    <x v="59"/>
    <d v="2024-10-30T00:00:00"/>
    <n v="4520"/>
    <s v="DIR-CCIF"/>
    <s v="PUSP-SC"/>
    <s v="Referente a aquisição de produtos para esta PUSP-SC - Pregão Eletrônico para Registro de Preços n. 19/2023 - Processo 2023.1.86.43.0. REMANEJAMENTO 50143783 / 2024"/>
    <s v="Sim"/>
    <m/>
    <n v="28049.46"/>
    <n v="0"/>
    <n v="0"/>
    <n v="10"/>
    <x v="8"/>
    <x v="7"/>
  </r>
  <r>
    <x v="59"/>
    <d v="2024-11-05T00:00:00"/>
    <n v="4523"/>
    <s v="DIR-CCIF"/>
    <s v="FEA"/>
    <s v="Cobertura aquisição de material de informática - Sistema de Registro de Preços nº 00055/2023 - IF. - Processo: 23.1.00442.43.1 - Compra: 202300194226 - REMANEJAMENTO 50566064 / 2024"/>
    <s v="Sim"/>
    <m/>
    <n v="423235"/>
    <n v="0"/>
    <n v="0"/>
    <n v="11"/>
    <x v="9"/>
    <x v="7"/>
  </r>
  <r>
    <x v="59"/>
    <d v="2024-11-13T00:00:00"/>
    <n v="4529"/>
    <s v="DIR-CCIF"/>
    <s v="FEA"/>
    <s v="Complemento cobertura aquisição de material de informática - Sistema de Registro de Preços no 00055/2023 - IF. - Processo: 23.1.00442.43.1 - Compra: 202300194226 - Remanejamento N° 2024 50590003"/>
    <s v="Sim"/>
    <m/>
    <n v="1390"/>
    <n v="0"/>
    <n v="0"/>
    <n v="11"/>
    <x v="9"/>
    <x v="7"/>
  </r>
  <r>
    <x v="59"/>
    <d v="2024-11-13T00:00:00"/>
    <n v="4530"/>
    <s v="DIR-CCIF"/>
    <s v="CETI-SC"/>
    <s v="Aquisição de 4 webcam e 3 ssd de 1TB, por meio de ata de registro de preços do Instituto de Física. Remanejamento N° 2024 50592286"/>
    <s v="Sim"/>
    <m/>
    <n v="4019"/>
    <n v="0"/>
    <n v="0"/>
    <n v="11"/>
    <x v="9"/>
    <x v="7"/>
  </r>
  <r>
    <x v="59"/>
    <d v="2024-11-13T00:00:00"/>
    <n v="4531"/>
    <s v="DIR-CCIF"/>
    <s v="CETI-SC"/>
    <s v="Aquisição de 2 minicomputadores i5 tipo 1, por meio de ata de registro de preços do Instituto de Física - Remanejamento N° 2024 50592260."/>
    <s v="Sim"/>
    <m/>
    <n v="10944"/>
    <n v="0"/>
    <n v="0"/>
    <n v="11"/>
    <x v="9"/>
    <x v="7"/>
  </r>
  <r>
    <x v="59"/>
    <d v="2024-11-14T00:00:00"/>
    <n v="4532"/>
    <s v="DIR-CCIF"/>
    <s v="Reitoria"/>
    <s v="Aquisição de Computador mini - tipo 2 - 1 unidade(s) - 1. Marca/Modelo: Lenovo, M80q Gen3 2. Sistema Operacional: Windows 11 3. Processador: Intel Core 17 12700T Remanejamento N° 2024 50593444"/>
    <s v="Sim"/>
    <m/>
    <n v="7300"/>
    <n v="0"/>
    <n v="0"/>
    <n v="11"/>
    <x v="9"/>
    <x v="7"/>
  </r>
  <r>
    <x v="59"/>
    <d v="2024-11-22T00:00:00"/>
    <n v="4539"/>
    <s v="DIR-CCIF"/>
    <s v="Reitoria"/>
    <s v="Remanejamento 50603229/2024 Aquisição de Computador mini - tipo 2 - 1 unidade(s) - 1. Marca/Modelo: Lenovo, M80q Gen3 2. Sistema Operacional: Windows 11 3. Processador: Intel Core 17 12700T"/>
    <s v="Sim"/>
    <m/>
    <n v="7300"/>
    <n v="0"/>
    <n v="0"/>
    <n v="11"/>
    <x v="9"/>
    <x v="7"/>
  </r>
  <r>
    <x v="59"/>
    <d v="2024-11-22T00:00:00"/>
    <n v="4540"/>
    <s v="DIR-CCIF"/>
    <s v="IO"/>
    <s v="Aquisição de insumos de informática - fale conosco 261725 - REMANEJAMENTO 50488489 / 2024"/>
    <s v="Sim"/>
    <m/>
    <n v="14633.8"/>
    <n v="0"/>
    <n v="0"/>
    <n v="11"/>
    <x v="9"/>
    <x v="7"/>
  </r>
  <r>
    <x v="60"/>
    <d v="2024-02-02T00:00:00"/>
    <n v="4312"/>
    <s v="FEP"/>
    <s v="Saldo do Exercício Anterior"/>
    <s v="Saldo remanescente 2023 no Grupo Básico: 43.000"/>
    <s v="Sim"/>
    <m/>
    <n v="5000"/>
    <n v="0"/>
    <n v="0"/>
    <n v="2"/>
    <x v="0"/>
    <x v="1"/>
  </r>
  <r>
    <x v="61"/>
    <d v="2024-02-05T00:00:00"/>
    <n v="4339"/>
    <s v="FNC"/>
    <s v="Saldo do Exercício Anterior"/>
    <s v="Saldo remanescente 2023 - Grupo: 43.000 - Referente a venda SAMPA CHIPS"/>
    <s v="Sim"/>
    <m/>
    <n v="225293.53"/>
    <n v="0"/>
    <n v="0"/>
    <n v="2"/>
    <x v="0"/>
    <x v="1"/>
  </r>
  <r>
    <x v="61"/>
    <d v="2024-09-20T00:00:00"/>
    <n v="4494"/>
    <s v="FNC"/>
    <s v="Recibo Tesouraria"/>
    <s v="Recebemos de Jefferson Science Associates LLC - USA (Marcelo Gameiro Munhoz - IF) referente a venda de 2.520 Sampa V5 Chips - Recibo nº 112/2024"/>
    <s v="Sim"/>
    <m/>
    <n v="480319.1"/>
    <n v="0"/>
    <n v="0"/>
    <n v="9"/>
    <x v="7"/>
    <x v="1"/>
  </r>
  <r>
    <x v="61"/>
    <d v="2024-09-23T00:00:00"/>
    <n v="4498"/>
    <s v="FNC"/>
    <s v="Recibo Tesouraria"/>
    <s v="Reembolso pelo cancelamento de passagem aérea CGB/GRU (Heráclio Tavares) em 30/06/2024, Conforme Fatura nº 22223 de 03/06/2024 - Meru Viagens - Recibo 113/2024 - Prof. Ivã Gurgel"/>
    <s v="Sim"/>
    <m/>
    <n v="407.34"/>
    <n v="0"/>
    <n v="0"/>
    <n v="9"/>
    <x v="7"/>
    <x v="1"/>
  </r>
  <r>
    <x v="62"/>
    <d v="2024-04-03T00:00:00"/>
    <n v="4390"/>
    <s v="FEP"/>
    <s v="AUCANI"/>
    <s v="Grupo: 849 - Convênio Santander 2022 - 47834 - Edital Aucani 1852 UGPN Conference 2024 - Programa Santander-USP de Mobilidade Internacional - ref. 1 bolsa de intercâmbio - Remanejamento 50168727/2024"/>
    <s v="Sim"/>
    <m/>
    <n v="14000"/>
    <n v="0"/>
    <n v="0"/>
    <n v="4"/>
    <x v="2"/>
    <x v="1"/>
  </r>
  <r>
    <x v="63"/>
    <d v="2024-02-01T00:00:00"/>
    <n v="4262"/>
    <s v="FMA"/>
    <s v="Saldo do Exercício Anterior"/>
    <s v="Saldo remanescente Exercício 2023 - Grupo 57 - Projetos Especiais - Edital de Apoio a Novos Docentes 2019 - REMANEJAMENTO 50611408 / 2019"/>
    <s v="Sim"/>
    <m/>
    <n v="5140"/>
    <n v="0"/>
    <n v="0"/>
    <n v="2"/>
    <x v="0"/>
    <x v="2"/>
  </r>
  <r>
    <x v="64"/>
    <d v="2024-01-23T00:00:00"/>
    <n v="4241"/>
    <s v="FEP"/>
    <s v="Saldo de Exercícios Anteriores"/>
    <s v="Devolução de saldo do Exercício 2023 - Grupo 057 Projetos Especiais - Valor empenhado se refere: *Janeiro 2023 que foi pago a menor R$ 4.113,84 *O valor de R$ 1,00 pago a menor de março de 2023 a janeiro de 2024 totalizando R$ 11,00. *Janeiro de 2024 - R$ 8.479,20 *Fevereiro de 2024 - R$ 8.479,20 Total= R$ 21.072,24"/>
    <s v="Sim"/>
    <m/>
    <n v="21072.240000000002"/>
    <n v="0"/>
    <n v="0"/>
    <n v="1"/>
    <x v="11"/>
    <x v="2"/>
  </r>
  <r>
    <x v="64"/>
    <d v="2024-01-23T00:00:00"/>
    <n v="4242"/>
    <s v="FEP"/>
    <s v="Saldo do Exercício anterior"/>
    <s v="Devolução de saldo do Exercício 2023 - Grupo 057 Projetos Especiais - Reserva Técnica"/>
    <s v="Sim"/>
    <m/>
    <n v="8675.74"/>
    <n v="0"/>
    <n v="0"/>
    <n v="1"/>
    <x v="11"/>
    <x v="2"/>
  </r>
  <r>
    <x v="64"/>
    <d v="2024-03-06T00:00:00"/>
    <n v="4367"/>
    <s v="FEP"/>
    <s v="Bolsista Pós Doc"/>
    <s v="Complemento da GC 4368 - Grupo 057 - Projetos Especiais - Auxílio financeiro p/ distribuição de bolsas de Pós-doc p/ posterior seleção de bolsistas - ano 2024. Supervisor(a): Prof(a). Dr(a). Valentina Martelli / IF - REMANEJAMENTO 50132986 / 2024"/>
    <s v="Sim"/>
    <m/>
    <n v="84792"/>
    <n v="0"/>
    <n v="0"/>
    <n v="3"/>
    <x v="1"/>
    <x v="2"/>
  </r>
  <r>
    <x v="64"/>
    <d v="2024-03-06T00:00:00"/>
    <n v="4368"/>
    <s v="FEP"/>
    <s v="Reserva Técnica"/>
    <s v="Complemento da GC 4367 Grupo 057 - Projetos Especiais - Auxílio financeiro p/ distribuição de bolsas de Pós-doc p/ posterior seleção de bolsistas - ano 2024. Supervisor(a): Prof(a). Dr(a). Valentina Martelli / IF - REMANEJAMENTO 50132986 / 2024"/>
    <s v="Sim"/>
    <m/>
    <n v="8479.2000000000007"/>
    <n v="0"/>
    <n v="0"/>
    <n v="3"/>
    <x v="1"/>
    <x v="2"/>
  </r>
  <r>
    <x v="64"/>
    <d v="2024-12-02T00:00:00"/>
    <n v="4548"/>
    <s v="FEP"/>
    <s v="Bolsitas Pós Doc"/>
    <s v="Bolsista Mariana Saraiva Leão Lima - encerrou o encerramento da bolsa em maio de 2024 para receber pela FAPESP - Saldo residual"/>
    <s v="Sim"/>
    <m/>
    <n v="59354.400000000001"/>
    <n v="0"/>
    <n v="0"/>
    <n v="12"/>
    <x v="10"/>
    <x v="2"/>
  </r>
  <r>
    <x v="65"/>
    <d v="2024-02-02T00:00:00"/>
    <n v="4307"/>
    <s v="DIR"/>
    <s v="Saldo do Exercício Anterior"/>
    <s v="Saldo remanescente 2023 no Grupo Básico: 43.000 - (R$ 19.957,05 Valor referente ao overhead dos projetos administrados pela FUSP, conforme saldo apurado pela Fundação em 31/12/2022 (parcela da Unidade - REMANEJAMENTO 50369020 / 2023 - Nº Projeto 3801 - Nome Projeto: 3801 - REPSOL/IF - Tipo de Projeto: PETROLÍFERA - ANP PRESTCONTAS)"/>
    <s v="Sim"/>
    <m/>
    <n v="21529.51"/>
    <n v="0"/>
    <n v="0"/>
    <n v="2"/>
    <x v="0"/>
    <x v="1"/>
  </r>
  <r>
    <x v="66"/>
    <d v="2024-02-05T00:00:00"/>
    <n v="4338"/>
    <s v="FAP"/>
    <s v="Saldo do Exercício Anterior"/>
    <s v="Saldo remanescente 2023 - - Convênio Vencido em 2020 - Transferido do Convênio Santander em 2020 para Grupo Básico da Receita"/>
    <s v="Sim"/>
    <m/>
    <n v="2325.9699999999998"/>
    <n v="0"/>
    <n v="0"/>
    <n v="2"/>
    <x v="0"/>
    <x v="1"/>
  </r>
  <r>
    <x v="67"/>
    <d v="2024-02-01T00:00:00"/>
    <n v="4268"/>
    <s v="AAA-CG"/>
    <s v="Saldo do Exercício Anterior"/>
    <s v="Devolução de Economia Orçamentária 2023. Grupo 43.404 - Projetos Especiais - Grad - REMANEJAMENTO 50066420 / 2020"/>
    <s v="Sim"/>
    <m/>
    <n v="880.2"/>
    <n v="0"/>
    <n v="0"/>
    <n v="2"/>
    <x v="0"/>
    <x v="2"/>
  </r>
  <r>
    <x v="68"/>
    <d v="2024-02-05T00:00:00"/>
    <n v="4331"/>
    <s v="FNC"/>
    <s v="Saldo do Exercício Anterior"/>
    <s v="Saldo remanescente 2023 - Recibos de Tesouraria nº 6/2021 e 155/2023"/>
    <s v="Sim"/>
    <m/>
    <n v="23339.37"/>
    <n v="0"/>
    <n v="0"/>
    <n v="2"/>
    <x v="0"/>
    <x v="1"/>
  </r>
  <r>
    <x v="68"/>
    <d v="2024-09-02T00:00:00"/>
    <n v="4489"/>
    <s v="FAP"/>
    <s v="Recibo Tesouraria"/>
    <s v="Recibo 104/2024 - Recebemos de IAEA - International Atomic Energy Agency - Finalidade: Prest. Servs. de apoio à pesquisa e colaboração Cientifica intitulado &quot;Development and Application of Ion Beam Techniques for materiais Irradation and Characterrization relevant to fusion technology&quot; Juntoi ao laboratório do LAMFI de dpto de Física Aplicada do IFUSP, sob coordenação do Sr. Prof. Tiago Fiorini da Silva. Obs. 30% foi repassado do para a Diretoria - GC 4490"/>
    <s v="Sim"/>
    <m/>
    <n v="17356.5"/>
    <n v="0"/>
    <n v="0"/>
    <n v="9"/>
    <x v="7"/>
    <x v="1"/>
  </r>
  <r>
    <x v="69"/>
    <d v="2024-03-15T00:00:00"/>
    <n v="4374"/>
    <s v="DIR-CCEX"/>
    <s v="PRCEU"/>
    <s v="Remanejamento 50145387 / 2024 para atender Solicitação de Recursos para o Evento Masterclasses Hands On Particle Physics de fornecimento de refeição aos particiantes, conforme OF.DIF.011/2024 de 22/02/2024."/>
    <s v="Sim"/>
    <m/>
    <n v="4208"/>
    <n v="0"/>
    <n v="0"/>
    <n v="3"/>
    <x v="1"/>
    <x v="8"/>
  </r>
  <r>
    <x v="70"/>
    <d v="2024-05-07T00:00:00"/>
    <n v="4422"/>
    <s v="DIR-CCEX"/>
    <s v="Reitoria"/>
    <s v="Aux. Fin.- realização Simpósio Comemorativo &quot;Dos Raios Cósmicos às Partículas Elementares: 90 anos USP, 100 anos de César Lattes e 70 anos do CERN&quot;. Aut. Vice-Reitora. Remanejamentos 50214982 / 2024."/>
    <s v="Sim"/>
    <m/>
    <n v="32400"/>
    <n v="0"/>
    <n v="0"/>
    <n v="5"/>
    <x v="3"/>
    <x v="8"/>
  </r>
  <r>
    <x v="71"/>
    <d v="2024-02-01T00:00:00"/>
    <n v="4266"/>
    <s v="FNC"/>
    <s v="Saldo do Exercício Anterior"/>
    <s v="Devolução de Economia Orçamentária 2023 - Grupo: 404 - Projetos Especiais - Grad - REMANEJAMENTO 50283466 / 2021 Programa de Laboratórios Didáticos - 2021 - Coordenador(a) - Prof(a). Dr(a). José Fernando Diniz Chubaci"/>
    <s v="Sim"/>
    <m/>
    <n v="238981.96"/>
    <n v="0"/>
    <n v="0"/>
    <n v="2"/>
    <x v="0"/>
    <x v="2"/>
  </r>
  <r>
    <x v="72"/>
    <d v="2024-02-02T00:00:00"/>
    <n v="4295"/>
    <s v="DIR"/>
    <s v="Reitoria"/>
    <s v="Remanejamento 50041867 / 2024 - Saldo remanescente 2023 REMANEJAMENTO - 50708088 / 2023 - Grupo 57 - Projetos Especiais - Recurso para atender execução de obras urgentes no IF: Cobertura Edifício Oscar Sala e Reforma Laboratório Edif. HEPIC. Aut. Mag. Reitor"/>
    <s v="Sim"/>
    <m/>
    <n v="2481154.71"/>
    <n v="0"/>
    <n v="0"/>
    <n v="2"/>
    <x v="0"/>
    <x v="0"/>
  </r>
  <r>
    <x v="73"/>
    <d v="2024-01-22T00:00:00"/>
    <n v="4240"/>
    <s v="DIR"/>
    <s v="Saldo do Exercício Anterior"/>
    <s v="Devolução de Economia Orçamentária 2023 - Referente Grupo Orçamentário: 43.246 - Programa de Bolsas Intercâmbio Internacional - Edital AUCANI 1725/2023 - Prog. Bolsas de Intercâmbio Internacional para Alunos de Graduação USP 2023- modalidade Mérito Acadêmico - ref. cota Unidade. (Portaria GR 6640/2015) - REMANEJAMENTO 50243069 / 2023"/>
    <s v="Sim"/>
    <m/>
    <n v="28000"/>
    <n v="0"/>
    <n v="0"/>
    <n v="1"/>
    <x v="11"/>
    <x v="0"/>
  </r>
  <r>
    <x v="73"/>
    <d v="2024-05-29T00:00:00"/>
    <n v="4432"/>
    <s v="DIR"/>
    <s v="AUCANI"/>
    <s v="Grupo 246 - Programa de Bolsas Intercâmbio Internacional - Rem. 50239985 - Edital AUCANI 1915/2024 - Prog. Bolsas de Intercâmbio Internacional para os Alunos de Graduação USP - Mérito Acadêmico 2024 (Portaria GR 6640/2015) - ref. cota Unidade - Proc. 22.1.14155.1.3..."/>
    <s v="Sim"/>
    <m/>
    <n v="112000"/>
    <n v="0"/>
    <n v="0"/>
    <n v="5"/>
    <x v="3"/>
    <x v="0"/>
  </r>
  <r>
    <x v="73"/>
    <d v="2024-06-05T00:00:00"/>
    <n v="4436"/>
    <s v="DIR"/>
    <s v="AUCANI"/>
    <s v="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6"/>
    <x v="4"/>
    <x v="0"/>
  </r>
  <r>
    <x v="73"/>
    <d v="2024-12-02T00:00:00"/>
    <n v="4549"/>
    <s v="DIR"/>
    <s v="Bolsistas Intercâmbio Internacional de Graduação"/>
    <s v="Saldo residual do fechamento do Exercício 2024"/>
    <s v="Sim"/>
    <m/>
    <n v="56000"/>
    <n v="0"/>
    <n v="0"/>
    <n v="12"/>
    <x v="10"/>
    <x v="0"/>
  </r>
  <r>
    <x v="74"/>
    <d v="2024-02-01T00:00:00"/>
    <n v="4270"/>
    <s v="DIR"/>
    <s v="Saldo do Exercício Anterior"/>
    <s v="Devolução de Economia Orçamentária 2023 - REMANEJAMENTO 50042586 / 2023"/>
    <s v="Sim"/>
    <m/>
    <n v="691.4"/>
    <n v="0"/>
    <n v="0"/>
    <n v="2"/>
    <x v="0"/>
    <x v="2"/>
  </r>
  <r>
    <x v="75"/>
    <d v="2024-02-02T00:00:00"/>
    <n v="4298"/>
    <s v="DIR"/>
    <s v="Saldo do Exercício Anterior"/>
    <s v="Saldo remanescente 2023 - Grupo 019 Recuperação, segurança e risco"/>
    <s v="Sim"/>
    <m/>
    <n v="30724.76"/>
    <n v="0"/>
    <n v="0"/>
    <n v="2"/>
    <x v="0"/>
    <x v="0"/>
  </r>
  <r>
    <x v="76"/>
    <d v="2024-02-05T00:00:00"/>
    <n v="4337"/>
    <s v="FNC"/>
    <s v="Saldo do Exercício Anterior"/>
    <s v="Saldo remanescente 2023 - Rem. 50460440 - Portaria PRPI 861 / 2022 - Programa de Apoio aos Novos Docentes da USP - 2022 / 2023 - (043.000 - Básica)."/>
    <s v="Sim"/>
    <m/>
    <n v="13972.2"/>
    <n v="0"/>
    <n v="0"/>
    <n v="2"/>
    <x v="0"/>
    <x v="8"/>
  </r>
  <r>
    <x v="77"/>
    <d v="2024-02-01T00:00:00"/>
    <n v="4274"/>
    <s v="FAP"/>
    <s v="Saldo do Exercício Anterior"/>
    <s v="Saldo remanescente 2023 - Grupo: 515 - Prog Inst de Apoio aos Novos Docentes da USP - REMANEJAMENTO 50183023 / 2023 Edital PRPI Programa de Apoio a Novos Docentes- ano 2023- edição 1 (148)"/>
    <s v="Sim"/>
    <m/>
    <n v="35000"/>
    <n v="0"/>
    <n v="0"/>
    <n v="2"/>
    <x v="0"/>
    <x v="2"/>
  </r>
  <r>
    <x v="78"/>
    <d v="2024-02-01T00:00:00"/>
    <n v="4278"/>
    <s v="FMA"/>
    <s v="Saldo do Exercício Anterior"/>
    <s v="Devolução de Economia Orçamentária 2023. Grupo 057 - Projetos Especiais - Rem. 50475448 - Portaria PRPI 861 / 2022 - Programa de Apoio aos Novos Docentes da USP - 2022 / 2023"/>
    <s v="Sim"/>
    <m/>
    <n v="12361.94"/>
    <n v="0"/>
    <n v="0"/>
    <n v="2"/>
    <x v="0"/>
    <x v="2"/>
  </r>
  <r>
    <x v="79"/>
    <d v="2024-03-07T00:00:00"/>
    <n v="4369"/>
    <s v="FEP"/>
    <s v="IFSC"/>
    <s v="Pagamento de Diárias a Prof. Nathália Beretta Tomazio, Ministrou palestra junto a programação do Ciência por Elas 2024.REMANEJAMENTO 50132668 / 2024"/>
    <s v="Sim"/>
    <m/>
    <n v="795.6"/>
    <n v="0"/>
    <n v="0"/>
    <n v="3"/>
    <x v="1"/>
    <x v="8"/>
  </r>
  <r>
    <x v="79"/>
    <d v="2024-05-29T00:00:00"/>
    <n v="4431"/>
    <s v="FEP"/>
    <s v="IFSC"/>
    <s v="Rem. 50246400 - Diárias à Profa. Nathália Beretta Tomazio - Participação 1º Simpósio Regional de Fotônica (SiRFoton) no IFSC, nos dias 16 e 17/05/24."/>
    <s v="Sim"/>
    <m/>
    <n v="530.4"/>
    <n v="0"/>
    <n v="0"/>
    <n v="5"/>
    <x v="3"/>
    <x v="8"/>
  </r>
  <r>
    <x v="80"/>
    <d v="2024-02-05T00:00:00"/>
    <n v="4324"/>
    <s v="FGE"/>
    <s v="Saldo do Exercício Anterior"/>
    <s v="Saldo remanescente 2023 - Grupo: 43.000"/>
    <s v="Sim"/>
    <m/>
    <n v="1165"/>
    <n v="0"/>
    <n v="0"/>
    <n v="2"/>
    <x v="0"/>
    <x v="1"/>
  </r>
  <r>
    <x v="80"/>
    <d v="2024-05-29T00:00:00"/>
    <n v="4426"/>
    <s v="FGE"/>
    <s v="Recibo Tesouraria"/>
    <s v="Recibo nº 64/2024 - Prestação de serviços de: &quot;uso da técnica de espalhamento dinâmico de luz (DLS) do Lab. de BioMembranas - DFGE&quot; - Recebemos de Selma Isabel Rodrigues - Processo FAPESP: 2022/13713-4"/>
    <s v="Sim"/>
    <m/>
    <n v="3900"/>
    <n v="0"/>
    <n v="0"/>
    <n v="5"/>
    <x v="3"/>
    <x v="1"/>
  </r>
  <r>
    <x v="80"/>
    <d v="2024-10-24T00:00:00"/>
    <n v="4515"/>
    <s v="FGE"/>
    <s v="Recibo Tesouraria"/>
    <s v="Recibo nº 126/2024 - Recebemos Thais Azevedo Enoki Liarte - Projeto FAPESP: 2022/04046-4 - Serviços prestados: uso das técnicas de absorção óptica de luz, fluorescência estática, espalhamento dinâmico de luz e potencial Zeta, Junto ao laboratório de BioMembranas do Depto de FGE-IF - Obs descontado taxa administrativa Diretoria"/>
    <s v="Sim"/>
    <m/>
    <n v="5054.3999999999996"/>
    <n v="0"/>
    <n v="0"/>
    <n v="10"/>
    <x v="8"/>
    <x v="1"/>
  </r>
  <r>
    <x v="81"/>
    <d v="2024-02-02T00:00:00"/>
    <n v="4299"/>
    <s v="DIR"/>
    <s v="Saldo do Exercício Anterior"/>
    <s v="Saldo remanescente 2023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0"/>
    <x v="0"/>
  </r>
  <r>
    <x v="82"/>
    <d v="2024-02-05T00:00:00"/>
    <n v="4327"/>
    <s v="FNC"/>
    <s v="Saldo do Exercício Anterior"/>
    <s v="Saldo remanescente 2023 - Grupo: 43.000"/>
    <s v="Sim"/>
    <m/>
    <n v="736.61"/>
    <n v="0"/>
    <n v="0"/>
    <n v="2"/>
    <x v="0"/>
    <x v="1"/>
  </r>
  <r>
    <x v="82"/>
    <d v="2024-07-02T00:00:00"/>
    <n v="4457"/>
    <s v="FNC"/>
    <s v="Transposição interna"/>
    <s v="Estorno referente a GO 18313 (Para cobrir despesa de Diárias Contrapartida GO 18312 e GC 4455)"/>
    <s v="Sim"/>
    <m/>
    <n v="736.61"/>
    <n v="0"/>
    <n v="0"/>
    <n v="7"/>
    <x v="5"/>
    <x v="1"/>
  </r>
  <r>
    <x v="83"/>
    <d v="2024-02-01T00:00:00"/>
    <n v="4273"/>
    <s v="FAP"/>
    <s v="Saldo do Exercício Anterior"/>
    <s v="Saldo remanescente 2023 - Grupo 057 Projetos Especiais - Projeto de fomento 2561 - Fisica para todos - Remanejamento 50244901 / 2023"/>
    <s v="Sim"/>
    <m/>
    <n v="2594.42"/>
    <n v="0"/>
    <n v="0"/>
    <n v="2"/>
    <x v="0"/>
    <x v="2"/>
  </r>
  <r>
    <x v="83"/>
    <d v="2024-02-05T00:00:00"/>
    <n v="4335"/>
    <s v="FAP"/>
    <s v="Saldo do Exercício Anterior"/>
    <s v="Saldo Remanescente 2023 - Grupo: 515 - Progr. Inst. de Apoio a Novos Docentes - Devolução da Economia Orçamentária 2020"/>
    <s v="Sim"/>
    <m/>
    <n v="213.4"/>
    <n v="0"/>
    <n v="0"/>
    <n v="2"/>
    <x v="0"/>
    <x v="2"/>
  </r>
  <r>
    <x v="84"/>
    <d v="2024-02-01T00:00:00"/>
    <n v="4269"/>
    <s v="AAA-CPG"/>
    <s v="Saldo do Exercício Anterior"/>
    <s v="Saldo remanescente 2023 - 057 Projetos Especiais - Apoio financeiro às Disciplinas ministradas em Inglês do PPG em Física REMANEJAMENTO 50265984 / 2023"/>
    <s v="Sim"/>
    <m/>
    <n v="10000"/>
    <n v="0"/>
    <n v="0"/>
    <n v="2"/>
    <x v="0"/>
    <x v="2"/>
  </r>
  <r>
    <x v="85"/>
    <d v="2024-02-01T00:00:00"/>
    <n v="4279"/>
    <s v="FNC"/>
    <s v="Saldo do Exercício Anterior"/>
    <s v="Saldo remanescente 2023 - Grupo 515 - Prog Inst de Apoio aos Novos Docentes da USP - REMANEJAMENTO 50183066 / 2023 - Edital PRPI Programa de Apoio a Novos Docentes- ano 2023- edição 1 (39)"/>
    <s v="Sim"/>
    <m/>
    <n v="9468.75"/>
    <n v="0"/>
    <n v="0"/>
    <n v="2"/>
    <x v="0"/>
    <x v="2"/>
  </r>
  <r>
    <x v="85"/>
    <d v="2024-07-02T00:00:00"/>
    <n v="4454"/>
    <s v="FNC"/>
    <s v="Transposição interna"/>
    <s v="Transposição para o Grupo 515 - Novos Docentes para Cobrir despesa de Diárias Remanejamento N° 2024 50322289 - GO 18311 e GO 18312"/>
    <s v="Sim"/>
    <m/>
    <n v="6277.33"/>
    <n v="0"/>
    <n v="0"/>
    <n v="7"/>
    <x v="5"/>
    <x v="2"/>
  </r>
  <r>
    <x v="86"/>
    <d v="2024-02-01T00:00:00"/>
    <n v="4263"/>
    <s v="FMA"/>
    <s v="Saldo do Exercício Anterior"/>
    <s v="Saldo remanescente 2023 - Grupo 57 Projetos Especiais - Auxílio financeiro do edital p/ distribuição de bolsas de Pós-doc p/ posterior seleção de bolsistas - ano 2022. (pago em 19/06/23 por autorização do Pró-Reitor). Ref: 01 bolsa PD por 12 meses - REMANEJAMENTO 50336326 / 2023 - O restante do valor esta GC 4264"/>
    <s v="Sim"/>
    <m/>
    <n v="59354.400000000001"/>
    <n v="0"/>
    <n v="0"/>
    <n v="2"/>
    <x v="0"/>
    <x v="2"/>
  </r>
  <r>
    <x v="86"/>
    <d v="2024-02-01T00:00:00"/>
    <n v="4264"/>
    <s v="FMA"/>
    <s v="Saldo do Exercício Anterior"/>
    <s v="Saldo Remanescente 2023 - Grupo 57 Projetos Especiais - Reserva técnica. Referente Auxílio financeiro do edital p/ distribuição de bolsas de Pós-doc p/ posterior seleção de bolsistas - ano 2022. (pago em 19/06/23 por autorização do Pró-Reitor). - - REMANEJAMENTO 50336326 / 2023 - O restante do valor esta GC 4263"/>
    <s v="Sim"/>
    <m/>
    <n v="10175.4"/>
    <n v="0"/>
    <n v="0"/>
    <n v="2"/>
    <x v="0"/>
    <x v="2"/>
  </r>
  <r>
    <x v="87"/>
    <d v="2024-02-05T00:00:00"/>
    <n v="4329"/>
    <s v="FEP"/>
    <s v="Saldo do Exercício Anterior"/>
    <s v="Saldo remanescente do Exercício 2023 - Grupo Básico 43.000"/>
    <s v="Sim"/>
    <m/>
    <n v="98823.46"/>
    <n v="0"/>
    <n v="0"/>
    <n v="2"/>
    <x v="0"/>
    <x v="1"/>
  </r>
  <r>
    <x v="87"/>
    <d v="2024-04-03T00:00:00"/>
    <n v="4384"/>
    <s v="FEP"/>
    <s v="EDUS"/>
    <s v="Acertos de direitos autorais 2º semestre 2023 - Remanejamentos 5016825/2024 - Obs 10% taxa administrativa Diretoria GC 4385"/>
    <s v="Sim"/>
    <m/>
    <n v="2562.41"/>
    <n v="0"/>
    <n v="0"/>
    <n v="4"/>
    <x v="2"/>
    <x v="1"/>
  </r>
  <r>
    <x v="87"/>
    <d v="2024-09-26T00:00:00"/>
    <n v="4503"/>
    <s v="DIR"/>
    <s v="EDUSP"/>
    <s v="Acertos de direitos autorais nacionais contratuais referentes às vendas do 1º semestre de 2024 REMANEJAMENTO 50504883 / 2024"/>
    <s v="Sim"/>
    <m/>
    <n v="2105.2800000000002"/>
    <n v="0"/>
    <n v="0"/>
    <n v="9"/>
    <x v="7"/>
    <x v="1"/>
  </r>
  <r>
    <x v="88"/>
    <d v="2024-02-01T00:00:00"/>
    <n v="4283"/>
    <s v="FNC"/>
    <s v="Saldo do Exercício Anterior"/>
    <s v="Saldo remanescente 2023 Grupo: 515 - Prog Inst de Apoio aos Novos Docentes da USP - Atena: Edital PRPI Programa de Apoio a Novos Docentes- ano 2023- edição 2 (82) - REMANEJAMENTO 50592047 / 2023"/>
    <s v="Sim"/>
    <m/>
    <n v="50000"/>
    <n v="0"/>
    <n v="0"/>
    <n v="2"/>
    <x v="0"/>
    <x v="2"/>
  </r>
  <r>
    <x v="89"/>
    <d v="2024-02-01T00:00:00"/>
    <n v="4255"/>
    <s v="DIR"/>
    <s v="Abertura do Exercício 2024"/>
    <s v="Orçamento 2024 - Grupo 021 Reformas"/>
    <s v="Sim"/>
    <m/>
    <n v="299350"/>
    <n v="0"/>
    <n v="0"/>
    <n v="2"/>
    <x v="0"/>
    <x v="0"/>
  </r>
  <r>
    <x v="89"/>
    <d v="2024-06-05T00:00:00"/>
    <n v="4435"/>
    <s v="DIR"/>
    <s v="Reitoria"/>
    <s v="Grupo 21 - Reformas - Complemento recurso atendendo solicitação IF para recuperação e reforma dos passeios e escadas internas do Instituto, aut. Mag. Reitor em Out/2022 (reembolso autorizado CODAGE) - REMANEJAMENTO 50265765 / 2024"/>
    <s v="Sim"/>
    <m/>
    <n v="95371.73"/>
    <n v="0"/>
    <n v="0"/>
    <n v="6"/>
    <x v="4"/>
    <x v="0"/>
  </r>
  <r>
    <x v="90"/>
    <d v="2024-02-01T00:00:00"/>
    <n v="4275"/>
    <s v="FAP"/>
    <s v="Saldo do Exercício Anterior"/>
    <s v="Devolução de Economia Orçamentária 2023. - Grupo 57 - Projetos Especiais - Rem. 50475405/2022 - Portaria PRPI 861 / 2022 - Programa de Apoio aos Novos Docentes da USP - 2022 / 2023"/>
    <s v="Sim"/>
    <m/>
    <n v="4845.2"/>
    <n v="0"/>
    <n v="0"/>
    <n v="2"/>
    <x v="0"/>
    <x v="2"/>
  </r>
  <r>
    <x v="91"/>
    <d v="2024-03-28T00:00:00"/>
    <n v="4377"/>
    <s v="FNC"/>
    <s v="Recibo Tesouraria"/>
    <s v="Recebemos de Márcia de Almeida Rizzutto referente Aquisição de software (office Standard - 2021 LTSC 64 BITS) Número Recibo: 39/2024."/>
    <s v="Sim"/>
    <m/>
    <n v="445.44"/>
    <n v="0"/>
    <n v="0"/>
    <n v="3"/>
    <x v="1"/>
    <x v="1"/>
  </r>
  <r>
    <x v="92"/>
    <d v="2024-04-03T00:00:00"/>
    <n v="4388"/>
    <s v="DIR"/>
    <s v="Reitoria"/>
    <s v="Recurso para atender reforma da cobertura do Edifício Física Experimental. Aut. Mag. Reitor - REMANEJAMENTO 50167984 / 2024 - Grupo Orçamentário 057 - Projetos Especiais"/>
    <s v="Sim"/>
    <m/>
    <n v="392119.81"/>
    <n v="0"/>
    <n v="0"/>
    <n v="4"/>
    <x v="2"/>
    <x v="0"/>
  </r>
  <r>
    <x v="92"/>
    <d v="2024-11-29T00:00:00"/>
    <n v="4542"/>
    <s v="FEP"/>
    <s v="Imperpluv Impermeabilização Pintura e Reformas EPP"/>
    <s v="Anulação Parcial da NE 4892981/2024 GO 18428 - Referente reforma da cobertura FEP - DC 52164 - Processo: 154.00002672/2024-08 - Fechamento do Exercício 2024 - Valor será empenhado na abertura do Exercício 2025."/>
    <s v="Sim"/>
    <m/>
    <n v="240000"/>
    <n v="0"/>
    <n v="0"/>
    <n v="11"/>
    <x v="9"/>
    <x v="0"/>
  </r>
  <r>
    <x v="93"/>
    <d v="2024-04-08T00:00:00"/>
    <n v="4396"/>
    <s v="DIR"/>
    <s v="PRPI"/>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10000"/>
    <n v="0"/>
    <n v="0"/>
    <n v="4"/>
    <x v="2"/>
    <x v="0"/>
  </r>
  <r>
    <x v="94"/>
    <d v="2024-04-10T00:00:00"/>
    <n v="4400"/>
    <s v="FEP"/>
    <s v="PRPI"/>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4"/>
    <x v="2"/>
    <x v="2"/>
  </r>
  <r>
    <x v="95"/>
    <d v="2024-04-10T00:00:00"/>
    <n v="4401"/>
    <s v="FMA"/>
    <s v="PRPI"/>
    <s v="Grupo: 515 - Prog Inst de Apoio aos Novos Docentes da USP - Edital PRPI Programa de Apoio a Novos Docentes- ano 2024- edição 1 (87) - REMANEJAMENTO 50182541 / 2024 - Prazo para utilização 2 anos (data prevista Abril/2024)"/>
    <s v="Sim"/>
    <m/>
    <n v="50000"/>
    <n v="0"/>
    <n v="0"/>
    <n v="4"/>
    <x v="2"/>
    <x v="2"/>
  </r>
  <r>
    <x v="96"/>
    <d v="2024-04-23T00:00:00"/>
    <n v="4413"/>
    <s v="FMT"/>
    <s v="PRPI"/>
    <s v="GRUPO 515 - Prog Inst de Apoio aos Novos Docentes da USP - REMANEJAMENTO 50200604 / 2024 - Atena: Edital PRPI Programa de Apoio a Novos Docentes- ano 2024- edição 1 (106) - Outorgado: Prof.(a) Dr.(a) Germano Maioli Penello / IF"/>
    <s v="Sim"/>
    <m/>
    <n v="50000"/>
    <n v="0"/>
    <n v="0"/>
    <n v="4"/>
    <x v="2"/>
    <x v="2"/>
  </r>
  <r>
    <x v="97"/>
    <d v="2024-04-24T00:00:00"/>
    <n v="4414"/>
    <s v="FAP"/>
    <s v="STI"/>
    <s v="Solicitação de Equipamento 200.023602 - Software Office Standard - 2021 LTSC (64 bits) - Remanejamento N° 202450203581 / Recibo Tesouraria 56/2024"/>
    <s v="Sim"/>
    <m/>
    <n v="445.44"/>
    <n v="0"/>
    <n v="0"/>
    <n v="4"/>
    <x v="2"/>
    <x v="1"/>
  </r>
  <r>
    <x v="98"/>
    <d v="2024-06-06T00:00:00"/>
    <n v="4437"/>
    <s v="FMT"/>
    <s v="PRPI"/>
    <s v="Grupo 515 - - Prog Inst de Apoio aos Novos Docentes da USP - Atena: Edital PRPI Programa de Apoio a Novos Docentes- ano 2024- edição 1 (28) REMANEJAMENTO 50279480 / 2024"/>
    <s v="Sim"/>
    <m/>
    <n v="50000"/>
    <n v="0"/>
    <n v="0"/>
    <n v="6"/>
    <x v="4"/>
    <x v="2"/>
  </r>
  <r>
    <x v="99"/>
    <d v="2024-06-06T00:00:00"/>
    <n v="4438"/>
    <s v="FEP"/>
    <s v="PRPI"/>
    <s v="Grupo 515 - Prog Inst de Apoio aos Novos Docentes da USP - Atena: Edital PRPI Programa de Apoio a Novos Docentes- ano 2024- edição 1 (119) - REMANEJAMENTO 50279561 / 2024"/>
    <s v="Sim"/>
    <m/>
    <n v="50000"/>
    <n v="0"/>
    <n v="0"/>
    <n v="6"/>
    <x v="4"/>
    <x v="2"/>
  </r>
  <r>
    <x v="100"/>
    <d v="2024-06-06T00:00:00"/>
    <n v="4439"/>
    <s v="FGE"/>
    <s v="PRPI"/>
    <s v="Grupo 515 Prog Inst de Apoio aos Novos Docentes da USP - Atena: Edital PRPI Programa de Apoio a Novos Docentes- ano 2024- edição 1 (127) REMANEJAMENTO 50279588 / 2024"/>
    <s v="Sim"/>
    <m/>
    <n v="50000"/>
    <n v="0"/>
    <n v="0"/>
    <n v="6"/>
    <x v="4"/>
    <x v="2"/>
  </r>
  <r>
    <x v="101"/>
    <d v="2024-06-06T00:00:00"/>
    <n v="4440"/>
    <s v="FMA"/>
    <s v="PRPI"/>
    <s v="Grupo 57 - Projetos Especiais - Auxílio financeiro p/ distribuição de bolsas de Pós-doc p/ posterior seleção de bolsistas - ano 2024 - REMANEJAMENTO 50281248 / 2024"/>
    <s v="Sim"/>
    <m/>
    <n v="111925.44"/>
    <n v="0"/>
    <n v="0"/>
    <n v="6"/>
    <x v="4"/>
    <x v="2"/>
  </r>
  <r>
    <x v="102"/>
    <d v="2024-06-13T00:00:00"/>
    <n v="4447"/>
    <s v="FMT"/>
    <s v="PRPG"/>
    <s v="Grupo 57 - Projetos Especiais - Auxílio financeiro para o evento &quot;São Paulo School of Advanced Science on Quantum Materials&quot;, solicitação da Profa. Kaline RAbelo Coutinho - REMANEJAMENTO 50292886 / 2024"/>
    <s v="Sim"/>
    <m/>
    <n v="10000"/>
    <n v="0"/>
    <n v="0"/>
    <n v="6"/>
    <x v="4"/>
    <x v="2"/>
  </r>
  <r>
    <x v="103"/>
    <d v="2024-06-27T00:00:00"/>
    <n v="4452"/>
    <s v="FMT"/>
    <s v="PRCEU"/>
    <s v="Ref. diárias do Prof. Daniel R. Cornejo - Participação do Fórum das 3 Universidades Estaduais Paulistas - Agudos - REMANEJAMENTO 50314448 / 2024"/>
    <s v="Sim"/>
    <m/>
    <n v="530.4"/>
    <n v="0"/>
    <n v="0"/>
    <n v="6"/>
    <x v="4"/>
    <x v="8"/>
  </r>
  <r>
    <x v="104"/>
    <d v="2024-07-03T00:00:00"/>
    <n v="4458"/>
    <s v="DIR"/>
    <s v="PRG"/>
    <s v="Grupo 406 - Prog Apoio Aprimoramento do Ensino de Graduação - Ref. implementação do Programa de Apoio ao Aprimoramento do Ensino de Graduação da Universidade. Aut. Mag. Reitor / Pró-G - REMANEJAMENTO 50323226 / 2024"/>
    <s v="Sim"/>
    <m/>
    <n v="3918395.49"/>
    <n v="0"/>
    <n v="0"/>
    <n v="7"/>
    <x v="5"/>
    <x v="0"/>
  </r>
  <r>
    <x v="105"/>
    <d v="2024-07-24T00:00:00"/>
    <n v="4463"/>
    <s v="FMT"/>
    <s v="PRPI - USP"/>
    <s v="Grupo: 057 Projetos Especiais - Rem. 50368920 - Atena: Edital PRPI Edital para distribuição de bolsas do Programa FGA- ano 2024- edição 2 (22) - Outorgado: Prof. (a) Dr.(a) Gustavo Martini Dalpian / IF..."/>
    <s v="Sim"/>
    <m/>
    <n v="101750.39999999999"/>
    <n v="0"/>
    <n v="0"/>
    <n v="7"/>
    <x v="5"/>
    <x v="2"/>
  </r>
  <r>
    <x v="106"/>
    <d v="2024-07-24T00:00:00"/>
    <n v="4466"/>
    <s v="FAP"/>
    <s v="Reitoria"/>
    <s v="Rem. 50339947 - Aquisição de 5 computadores Lenovo M80q Gen3 I5, no valor unitário de R$ 5.472,00. Valor total: R$ 27.360,00. Autorização Coordenador CEAS - Centro Estudos Amazônia Sustentável..."/>
    <s v="Sim"/>
    <m/>
    <n v="27360"/>
    <n v="0"/>
    <n v="0"/>
    <n v="7"/>
    <x v="5"/>
    <x v="7"/>
  </r>
  <r>
    <x v="106"/>
    <d v="2024-07-24T00:00:00"/>
    <n v="4467"/>
    <s v="FAP"/>
    <s v="Reitoria"/>
    <s v="Rem. 50338908 - Aquisição de 4 computadores Lenovo M80q Gen3, sendo dois I5 no valor unitário de R$ 5.472,00 e dois I7 no valor unitário de R$ 7.300,00. Valor total: R$ 25.544,00. Autorização Coordenador STAC - Centro Estudos Agricultura Tropical Sustentável...."/>
    <s v="Sim"/>
    <m/>
    <n v="25544"/>
    <n v="0"/>
    <n v="0"/>
    <n v="7"/>
    <x v="5"/>
    <x v="7"/>
  </r>
  <r>
    <x v="106"/>
    <d v="2024-07-24T00:00:00"/>
    <n v="4468"/>
    <s v="FAP"/>
    <s v="Reitoria"/>
    <s v="Rem. 50340309 - Aquisição de um computador Lenovo M80q Gen3 I5. Autorização Coordenador CeIAAM - Centro Estudos Intelig. Artificial e Aprend. Máquina..."/>
    <s v="Sim"/>
    <m/>
    <n v="5472"/>
    <n v="0"/>
    <n v="0"/>
    <n v="7"/>
    <x v="5"/>
    <x v="7"/>
  </r>
  <r>
    <x v="107"/>
    <d v="2024-07-24T00:00:00"/>
    <n v="4469"/>
    <s v="FAP"/>
    <s v="Reitoria"/>
    <s v="Rem. 50338169 - Aquisição de 2 computadores Lenovo M80q Gen3, sendo um I5 no valor de R$ 5.472,00 e outro I7 no valor de R$ 7.300,00. Valor total: R$ 12.772,00. Autorização Coordenador RCGI - Centro Estudos Gases de Efeito Estufa..."/>
    <s v="Sim"/>
    <m/>
    <n v="12772"/>
    <n v="0"/>
    <n v="0"/>
    <n v="7"/>
    <x v="5"/>
    <x v="8"/>
  </r>
  <r>
    <x v="108"/>
    <d v="2024-08-19T00:00:00"/>
    <n v="4482"/>
    <s v="DIR"/>
    <s v="Reitoria"/>
    <s v="Recurso para realização do Simpósio &quot;90 Anos de física na USP: Revisitando o Passado e Pensando o Futuro&quot;. Aut. Mag. Reitor - REMANEJAMENTO 50447103 / 2024 - Grupo 057 - Projetos Especiais"/>
    <s v="Sim"/>
    <m/>
    <n v="50526.080000000002"/>
    <n v="0"/>
    <n v="0"/>
    <n v="8"/>
    <x v="6"/>
    <x v="0"/>
  </r>
  <r>
    <x v="109"/>
    <d v="2024-10-14T00:00:00"/>
    <n v="4510"/>
    <s v="DIR"/>
    <s v="Reitoria"/>
    <s v="Grupo 57 - Projetos Especiais - Recurso para contratação Projeto Executivo Fusão das Bibliotecas e aumento quantidade salas de aulas IF/IAG. Aut. Mag. Reitor - REMANEJAMENTO 50534820 / 2024"/>
    <s v="Sim"/>
    <m/>
    <n v="1100000"/>
    <n v="0"/>
    <n v="0"/>
    <n v="10"/>
    <x v="8"/>
    <x v="0"/>
  </r>
  <r>
    <x v="110"/>
    <d v="2024-10-24T00:00:00"/>
    <n v="4518"/>
    <s v="DIR"/>
    <s v="AUCANI"/>
    <s v="Grupo: 849 - Convênio Santander 2022 - 47834 - Edital Aucani 1939 Programa Santander-USP de Mobilidade Internacional - Internacionalização com Inclusão - Mulheres na Pós-graduação - ref. 1 bolsa de R$ 20.000,00 - Remanejamento 50552829/2024"/>
    <s v="Sim"/>
    <m/>
    <n v="20000"/>
    <n v="0"/>
    <n v="0"/>
    <n v="10"/>
    <x v="8"/>
    <x v="0"/>
  </r>
  <r>
    <x v="111"/>
    <d v="2024-12-06T00:00:00"/>
    <n v="4551"/>
    <s v="DIR"/>
    <s v="Show de Física"/>
    <s v="Cobrir saldo negativo - GO 18766"/>
    <s v="Sim"/>
    <m/>
    <n v="2777.98"/>
    <n v="0"/>
    <n v="0"/>
    <n v="12"/>
    <x v="10"/>
    <x v="0"/>
  </r>
  <r>
    <x v="112"/>
    <d v="2024-12-20T00:00:00"/>
    <n v="4557"/>
    <s v="FEP"/>
    <s v="Recibo Tesouraria"/>
    <s v="Devolução de saldo não gasto - Recibo 148/2024 - Referente a NE.05288069 - Pagamento a despachante aduaneiro AIRPHOENIX SERVIÇOS INTERNACIONAIS LTDA. para equipamento de espalhamento de Raio X - DC 61961 - Xenocs Inc. - GO 18647"/>
    <s v="Sim"/>
    <m/>
    <n v="3751.61"/>
    <n v="0"/>
    <n v="0"/>
    <n v="12"/>
    <x v="10"/>
    <x v="1"/>
  </r>
  <r>
    <x v="0"/>
    <d v="2024-01-29T00:00:00"/>
    <n v="17808"/>
    <s v="DIR"/>
    <s v="Débitos Tesouraria"/>
    <s v="Ajustes de lançamentos referente as despesas realizadas no Grupo da Receita do processo de adiantamento nº : 23.1.592.43.3, mas lançados nos RORÇ BÁSCA dos departamentos - GOs 17684, 17709 e 17710, Contrapartida Diretoria - RORÇ BÁSICO - GC 4245"/>
    <s v="Sim"/>
    <n v="1070"/>
    <m/>
    <n v="1070"/>
    <n v="0"/>
    <n v="1"/>
    <x v="11"/>
    <x v="0"/>
  </r>
  <r>
    <x v="0"/>
    <d v="2024-02-19T00:00:00"/>
    <n v="17888"/>
    <s v="DIR"/>
    <s v="Reitoria"/>
    <s v="REMANEJAMENTO 50104400 / 2024 - INSS Multa/Juros - EFD-Reinf recolhido com atraso, competência 11/2023."/>
    <s v="Sim"/>
    <n v="464.43"/>
    <m/>
    <n v="464.43"/>
    <n v="0"/>
    <n v="2"/>
    <x v="0"/>
    <x v="0"/>
  </r>
  <r>
    <x v="0"/>
    <d v="2024-03-05T00:00:00"/>
    <n v="17960"/>
    <s v="DIR"/>
    <s v="Reitoria"/>
    <s v="Ressarcimento de horas extras de diversos servidores do IF, exercício 2023, conforme autorização da CODAGE. REMANEJAMENTO 50123260 / 2024"/>
    <s v="Sim"/>
    <n v="5309.04"/>
    <m/>
    <n v="5309.04"/>
    <n v="0"/>
    <n v="3"/>
    <x v="1"/>
    <x v="0"/>
  </r>
  <r>
    <x v="0"/>
    <d v="2024-03-05T00:00:00"/>
    <n v="17961"/>
    <s v="DIR"/>
    <s v="Reitoria"/>
    <s v="INSS Multa/Juros - eSocial recolhido com atraso, competência 01/2024. REMANEJAMENTO 50125726 / 2024"/>
    <s v="Sim"/>
    <n v="24.71"/>
    <m/>
    <n v="24.71"/>
    <n v="0"/>
    <n v="3"/>
    <x v="1"/>
    <x v="0"/>
  </r>
  <r>
    <x v="0"/>
    <d v="2024-04-03T00:00:00"/>
    <n v="18051"/>
    <s v="DIR"/>
    <s v="Transposição interna"/>
    <s v="Atender empenho, aquisição de material de informática REMANEJAMENTO 50167623 / 2024 - GC 4387"/>
    <s v="Sim"/>
    <n v="960"/>
    <m/>
    <n v="960"/>
    <n v="0"/>
    <n v="4"/>
    <x v="2"/>
    <x v="0"/>
  </r>
  <r>
    <x v="0"/>
    <d v="2024-06-13T00:00:00"/>
    <n v="18262"/>
    <s v="DIR"/>
    <s v="Reitoria"/>
    <s v="INSS Multa/Juros - EFD-Reinf recolhido com atraso, competência 02/2024. - REMANEJAMENTO 50290220 / 2024"/>
    <s v="Sim"/>
    <n v="238.68"/>
    <m/>
    <n v="238.68"/>
    <n v="0"/>
    <n v="6"/>
    <x v="4"/>
    <x v="0"/>
  </r>
  <r>
    <x v="0"/>
    <d v="2024-07-02T00:00:00"/>
    <n v="18316"/>
    <s v="DIR"/>
    <s v="Transposição interna"/>
    <s v="Estorno referente a GC 4456 (Para cobrir despesa de Diárias Contrapartida GO 18312 e GC 4455)"/>
    <s v="Sim"/>
    <n v="736.61"/>
    <m/>
    <n v="736.61"/>
    <n v="0"/>
    <n v="7"/>
    <x v="5"/>
    <x v="0"/>
  </r>
  <r>
    <x v="0"/>
    <d v="2024-09-05T00:00:00"/>
    <n v="18469"/>
    <s v="DIR"/>
    <s v="Prefeitura de São Paulo"/>
    <s v="Referente ao ISS da NFSe 14255 - Empresa 1 Nova São José Resíduos Ltda que não foi retido na Liquidação 3629608/2024 - NE 4252869/2024"/>
    <s v="Sim"/>
    <n v="99"/>
    <m/>
    <n v="99"/>
    <n v="0"/>
    <n v="9"/>
    <x v="7"/>
    <x v="0"/>
  </r>
  <r>
    <x v="0"/>
    <d v="2024-09-18T00:00:00"/>
    <n v="18502"/>
    <s v="DIR"/>
    <s v="PRIP"/>
    <s v="Tickets para almoço de alunos Referente ao 48th SBBF 2024 - Data: 03/10 e 04/10/2024, quantidade de participantes 153 - Remanejamento N° 2024 50494225"/>
    <s v="Sim"/>
    <n v="3060"/>
    <m/>
    <n v="3060"/>
    <n v="0"/>
    <n v="9"/>
    <x v="7"/>
    <x v="0"/>
  </r>
  <r>
    <x v="0"/>
    <d v="2024-09-19T00:00:00"/>
    <n v="18514"/>
    <s v="DIR-CCEX"/>
    <s v="Auxílio financeiro Aluno"/>
    <s v="Ajuda de Custos a colaboradores Eventuais:Tays Mariana, Mariana Barbosa, David de Araújo, Luiz Felipe de Oliveira, Christian Simões, João Rafael, Manuella de Oliveira, Joaão Paulo de Carvalho e Guilherme dos Santos - NE: 4459870, 4459960, 4460020, 4460089, 4460100, 4460135, 4460160, 4460216 e 4460232"/>
    <s v="Sim"/>
    <n v="1163.74"/>
    <m/>
    <n v="1163.74"/>
    <n v="0"/>
    <n v="9"/>
    <x v="7"/>
    <x v="0"/>
  </r>
  <r>
    <x v="0"/>
    <d v="2024-09-19T00:00:00"/>
    <n v="18507"/>
    <s v="DIR-CCEX"/>
    <s v="Auxílio financeiro Aluno"/>
    <s v="Ajuda de Custos a colaboradores Eventuais Wellington Araújo, Joaquim Souza, Gustavo de Morais, Leonardo Novais e Jacqueline Santos NE: 579448,579561, 579707, 579855 e 579944"/>
    <s v="Sim"/>
    <n v="3000"/>
    <m/>
    <n v="3000"/>
    <n v="0"/>
    <n v="9"/>
    <x v="7"/>
    <x v="0"/>
  </r>
  <r>
    <x v="0"/>
    <d v="2024-09-19T00:00:00"/>
    <n v="18508"/>
    <s v="DIR-CCEX"/>
    <s v="Auxílio financeiro Aluno"/>
    <s v="Ajuda de Custos a colaboradores Eventuais Bruna de Moraes Paulo e Alejandro Lopez Guilhermino NE: 2383699 e 2383745"/>
    <s v="Sim"/>
    <n v="240"/>
    <m/>
    <n v="240"/>
    <n v="0"/>
    <n v="9"/>
    <x v="7"/>
    <x v="0"/>
  </r>
  <r>
    <x v="0"/>
    <d v="2024-09-19T00:00:00"/>
    <n v="18509"/>
    <s v="DIR-CCEX"/>
    <s v="Auxílio financeiro Aluno"/>
    <s v="NE: 2749863 Ajuda de Custos a colaboradores Eventuais Jacqueline Teixeira Santos"/>
    <s v="Sim"/>
    <n v="360"/>
    <m/>
    <n v="360"/>
    <n v="0"/>
    <n v="9"/>
    <x v="7"/>
    <x v="0"/>
  </r>
  <r>
    <x v="0"/>
    <d v="2024-09-19T00:00:00"/>
    <n v="18510"/>
    <s v="DIR-CCEX"/>
    <s v="Auxílio financeiro Aluno"/>
    <s v="NE: 3017610 e 3017629, Ajuda de Custos a colaboradores Eventuais: Bruna de Moraes Paulo e Alejandro Guilhermino"/>
    <s v="Sim"/>
    <n v="240"/>
    <m/>
    <n v="240"/>
    <n v="0"/>
    <n v="9"/>
    <x v="7"/>
    <x v="0"/>
  </r>
  <r>
    <x v="0"/>
    <d v="2024-09-19T00:00:00"/>
    <n v="18511"/>
    <s v="DIR-CCEX"/>
    <s v="Auxílio financeiro Aluno"/>
    <s v="NE: 3269377, 3269407, 3269989, 3270030, 3270111, 3270138, 3270170, 3270278, 3270367, 3270448 e 3543630 Alejandro Guilhermino, Bruna Moraes, Carla Ribeiro Rocha, Gabriel Almeida, Jacqueline Teixeira, João Pedro Berthault, Keiser Montano, Nathan Oliveira, Nicole Bomfim, Renata Oliveira e Matheus De Olivieira"/>
    <s v="Sim"/>
    <n v="6600"/>
    <m/>
    <n v="6600"/>
    <n v="0"/>
    <n v="9"/>
    <x v="7"/>
    <x v="0"/>
  </r>
  <r>
    <x v="0"/>
    <d v="2024-09-19T00:00:00"/>
    <n v="18512"/>
    <s v="DIR-CCEX"/>
    <s v="Auxílio financeiro Aluno"/>
    <s v="NE: 3634490 e 3634555 Ajuda de Custos a colaboradores Eventuais : Bruna de Moraes Paulo e Alejandro Guilhermino"/>
    <s v="Sim"/>
    <n v="240"/>
    <m/>
    <n v="240"/>
    <n v="0"/>
    <n v="9"/>
    <x v="7"/>
    <x v="0"/>
  </r>
  <r>
    <x v="0"/>
    <d v="2024-09-19T00:00:00"/>
    <n v="18513"/>
    <s v="DIR-CCEX"/>
    <s v="Auxílio financeiro Aluno"/>
    <s v="NE: 3718678 e 3718686 Ajuda de Custos a colaboradores Eventuais Bruna de Moraes Paulo e Alejandro Guilhermino Período: 22/08/2024 NE: 4261345 e 4261396 Ajuda de Custos a colaboradores Eventuais Bruna De Moraes Paulo e Alejandro Guilhermino Período : 14/09/2024 NE: 4380034 e 4380050 Ajuda de Custos a colaboradores Eventuais Bruna de Moraes Paulo e Alejandro Guilhermino Período: 19/09/2024"/>
    <s v="Sim"/>
    <n v="720"/>
    <m/>
    <n v="720"/>
    <n v="0"/>
    <n v="9"/>
    <x v="7"/>
    <x v="0"/>
  </r>
  <r>
    <x v="0"/>
    <d v="2024-09-26T00:00:00"/>
    <n v="18546"/>
    <s v="DIR"/>
    <s v="Reitoria"/>
    <s v="Ressarcimento de horas extras de diversos servidores do IF, 1º semestre/2024, conforme autorização da CODAGE - REMANEJAMENTO 50499383 / 2024"/>
    <s v="Sim"/>
    <n v="13860.49"/>
    <m/>
    <n v="13860.49"/>
    <n v="0"/>
    <n v="9"/>
    <x v="7"/>
    <x v="0"/>
  </r>
  <r>
    <x v="0"/>
    <d v="2024-10-18T00:00:00"/>
    <n v="18632"/>
    <s v="DIR"/>
    <s v="Prefeitura do Municipio de São Paulo"/>
    <s v="Referente ao pagto. de ISS atrasado das NFS-e 13.806 - R$ 1.694,97 (R$ 106,34) e 13.830 - R$ 1.980,00 (R$ 122,79) - NE 4969895 - Empresa 1 Nova São José Resíduos Ltda, os pagamentos foram efetuados pela tesouraria. GC 4511 - Proc. 24.1.110.43.0"/>
    <s v="Sim"/>
    <n v="229.13"/>
    <m/>
    <n v="229.13"/>
    <n v="0"/>
    <n v="10"/>
    <x v="8"/>
    <x v="0"/>
  </r>
  <r>
    <x v="0"/>
    <d v="2024-10-18T00:00:00"/>
    <n v="18633"/>
    <s v="DIR"/>
    <s v="Prefeitura do Municipio de São Paulo"/>
    <s v="Referente ao pagto. de ISS atrasado das NFS-e 14.040 - R$ 1.980,00 (R$ 121,17) - NE 4970001 - Empresa 1 Nova São José Resíduos Ltda, o pagamento foi efetuado pela tesouraria. GC 4511 - Proc. 24.1.126.43.3"/>
    <s v="Sim"/>
    <n v="121.17"/>
    <m/>
    <n v="121.17"/>
    <n v="0"/>
    <n v="10"/>
    <x v="8"/>
    <x v="0"/>
  </r>
  <r>
    <x v="0"/>
    <d v="2024-11-11T00:00:00"/>
    <n v="18688"/>
    <s v="DIR"/>
    <s v="Reitoria"/>
    <s v="INSS Multa/Juros - eSocial recolhido com atraso, competência 08/2024 - REMANEJAMENTO 50582981 / 2024"/>
    <s v="Sim"/>
    <n v="261.02999999999997"/>
    <m/>
    <n v="261.02999999999997"/>
    <n v="0"/>
    <n v="11"/>
    <x v="9"/>
    <x v="0"/>
  </r>
  <r>
    <x v="0"/>
    <d v="2024-12-04T00:00:00"/>
    <n v="18762"/>
    <s v="DIR"/>
    <s v="JOSE ROBERTO DOS SANTOS"/>
    <s v="Serviço de troca de miolo da fechadura, sala de informática (2001) Ed. Principal."/>
    <s v="Sim"/>
    <n v="180"/>
    <m/>
    <n v="180"/>
    <n v="0"/>
    <n v="12"/>
    <x v="10"/>
    <x v="0"/>
  </r>
  <r>
    <x v="0"/>
    <d v="2024-12-05T00:00:00"/>
    <n v="18764"/>
    <s v="DIR"/>
    <s v="iran mamedes de amorim"/>
    <s v="Reembolso da compra emergencial de coletes para o Laboratório de Demonstrações."/>
    <s v="Sim"/>
    <n v="367.5"/>
    <m/>
    <n v="367.5"/>
    <n v="0"/>
    <n v="12"/>
    <x v="10"/>
    <x v="0"/>
  </r>
  <r>
    <x v="0"/>
    <d v="2024-12-06T00:00:00"/>
    <n v="18765"/>
    <s v="ATA-VEICULO"/>
    <s v="Z.A. DIGITAL DE SAO PAULO SISTEMA DE EST"/>
    <s v="Pagamento para utilização da Zona Azul para os carros oficiais do IFUSP."/>
    <s v="Sim"/>
    <n v="159"/>
    <m/>
    <n v="159"/>
    <n v="0"/>
    <n v="12"/>
    <x v="10"/>
    <x v="0"/>
  </r>
  <r>
    <x v="0"/>
    <d v="2024-12-11T00:00:00"/>
    <n v="18782"/>
    <s v="DIR"/>
    <s v="Café Fidelissima"/>
    <s v="Compra de 10 pacotes de café em grão para máquina da Diretoria no valor R$ 819,90 (oitocentos e dezenove reais e noventa centavos)"/>
    <s v="Sim"/>
    <n v="819.9"/>
    <m/>
    <n v="819.9"/>
    <n v="0"/>
    <n v="12"/>
    <x v="10"/>
    <x v="0"/>
  </r>
  <r>
    <x v="0"/>
    <d v="2024-12-16T00:00:00"/>
    <n v="18794"/>
    <s v="ATA"/>
    <s v="RAFAEL MEDEIRO DA SILVA"/>
    <s v="Troca da bateria para o carro oficial RENAULT/MASTER BUS12 DCI placa: DJP-5640 - PATRIMÔNIO; 043009207 Bateria CRAL que está atualmente tem 18 meses de garantia, foi comprada em 2022, durou 24 meses Obs:Valor: R$ 729,50 levando a carcaça paga R$ 50,00 fica R$ 679,90"/>
    <s v="Sim"/>
    <n v="679.9"/>
    <m/>
    <n v="679.9"/>
    <n v="0"/>
    <n v="12"/>
    <x v="10"/>
    <x v="0"/>
  </r>
  <r>
    <x v="2"/>
    <d v="2024-03-01T00:00:00"/>
    <n v="17945"/>
    <s v="ATA-VEICULO"/>
    <s v="Reitoria - POOL"/>
    <s v="#27756 - Período: 13/12/2023 12:55 a 13/12/2023 18:50 (0 diária(s)), Passageiros: 1, Tipo: AUTOMÓVEL, Atividade Didática: Sim, Finalidade: O motivo da viagem é representar o Diretor Científico da FAPESP e a Diretoria do IFUSP na cerimônia de inauguração do cluster Coaraci&quot; de processamento de alto desempenho (HPC), a se realizar no próximo dia 13 de dezembro pp às 15h30m."/>
    <s v="Sim"/>
    <n v="115.23"/>
    <m/>
    <n v="115.23"/>
    <n v="0"/>
    <n v="3"/>
    <x v="1"/>
    <x v="0"/>
  </r>
  <r>
    <x v="2"/>
    <d v="2024-03-01T00:00:00"/>
    <n v="17946"/>
    <s v="ATA-VEICULO"/>
    <s v="Reitoria - POOL"/>
    <s v="#27716 - Período: 13/12/2023 08:25 a 13/12/2023 16:30 (1 diária(s)), Passageiros: 2, Tipo: AUTOMÓVEL, Atividade Didática: Sim, Finalidade: Compra de insumos emergenciais aos Laboratórios Didáticos Destino: Rua Santa Ifigênia, Rua Florêncio de Abreu, Rua Clélia..."/>
    <s v="Sim"/>
    <n v="110.77"/>
    <m/>
    <n v="110.77"/>
    <n v="0"/>
    <n v="3"/>
    <x v="1"/>
    <x v="0"/>
  </r>
  <r>
    <x v="2"/>
    <d v="2024-04-29T00:00:00"/>
    <n v="18126"/>
    <s v="ATA-VEICULO"/>
    <s v="Reitoria - POOL"/>
    <s v="REM. 50210707 - #29027 - Período: 16/04/2024 09:00 a 16/04/2024 13:00 (0 diária(s)), Passageiros: 2, Tipo: AUTOMÓVEL, Atividade Didática: Sim, Finalidade: Motivo da Solicitação: Visita técnica.."/>
    <s v="Sim"/>
    <n v="69.23"/>
    <m/>
    <n v="69.23"/>
    <n v="0"/>
    <n v="4"/>
    <x v="2"/>
    <x v="0"/>
  </r>
  <r>
    <x v="2"/>
    <d v="2024-10-22T00:00:00"/>
    <n v="18641"/>
    <s v="ATA-VEICULO"/>
    <s v="Reitoria - POOL"/>
    <s v="Rem. 50553442 - Código: 202400003284 - Descrição: #31408 - Período: 21/10/2024 07:00 a 21/10/2024 14:30 (1 diária(s)), Passageiros: 4, Tipo: AUTOMÓVEL, Atividade Didática: Sim, Finalidade: Realizar um evento do Ciência no Parque na Semana de Física de Licenciatura..."/>
    <s v="Sim"/>
    <n v="158.05000000000001"/>
    <m/>
    <n v="158.05000000000001"/>
    <n v="0"/>
    <n v="10"/>
    <x v="8"/>
    <x v="0"/>
  </r>
  <r>
    <x v="2"/>
    <d v="2024-11-12T00:00:00"/>
    <n v="18693"/>
    <s v="ATA-VEICULO"/>
    <s v="Reitoria - POOL"/>
    <s v="Código: 202400003562 - #32268 - Período: 11/11/2024 07:00 a 11/11/2024 17:00 (1 diária(s)), Passageiros: 1, Tipo: HÍBRIDOS E ELÉTRICOS, Atividade Didática: Sim, Finalidade: Levar bomba de vácuo para manutenção (Pequena)..."/>
    <s v="Sim"/>
    <n v="135.18"/>
    <m/>
    <n v="135.18"/>
    <n v="0"/>
    <n v="11"/>
    <x v="9"/>
    <x v="0"/>
  </r>
  <r>
    <x v="3"/>
    <d v="2024-01-23T00:00:00"/>
    <n v="17798"/>
    <s v="FEP"/>
    <s v="Nathália Leal Marinho Costa"/>
    <s v="Bolsista Pós Doc do programa de estímulo à supervisão de pós doutorando pro jovens pesquisadores - Processo: 22.1.745.43.3 - NE 380641 / 2023"/>
    <s v="Sim"/>
    <n v="21072.240000000002"/>
    <m/>
    <n v="21072.240000000002"/>
    <n v="0"/>
    <n v="1"/>
    <x v="11"/>
    <x v="2"/>
  </r>
  <r>
    <x v="3"/>
    <d v="2024-02-08T00:00:00"/>
    <n v="17869"/>
    <s v="FEP"/>
    <s v="Nathália Leal Marinho Costa"/>
    <s v="Pgto de pós doc Nathália Leal Marinho Costa referente de Março a Dezembro 2024 - NE 380641/2024 - 22.1.745.43.3"/>
    <s v="Sim"/>
    <n v="84792"/>
    <m/>
    <n v="84792"/>
    <n v="0"/>
    <n v="2"/>
    <x v="0"/>
    <x v="2"/>
  </r>
  <r>
    <x v="3"/>
    <d v="2024-03-22T00:00:00"/>
    <n v="17999"/>
    <s v="FEP"/>
    <s v="Nathália Leal Marinho Costa ( Nº USP: 14454100 )"/>
    <s v="Taxa de inscrição pela participação e apresentação de trabalho científico no Encontro de Outono da Sociedade Brasileira de Física - EOSBF2024) , durante o período de 19 à 23/05/2024 - Universidade Federal de Santa Catarina ( Florianópolis/SC) ."/>
    <s v="Sim"/>
    <n v="900"/>
    <m/>
    <n v="900"/>
    <n v="0"/>
    <n v="3"/>
    <x v="1"/>
    <x v="2"/>
  </r>
  <r>
    <x v="3"/>
    <d v="2024-03-28T00:00:00"/>
    <n v="18028"/>
    <s v="FEP"/>
    <s v="Reserva Técnica Nathália Leal Marinho Costa"/>
    <s v="Participação de congresso em Florianópolis na Universidade Federal de Santa Catarina - NE 1362604/2024 - Processo: 24.1.45.43.3 - G.O. Atualizada em 11/06/2024"/>
    <s v="Sim"/>
    <n v="1689.34"/>
    <m/>
    <n v="1689.34"/>
    <n v="0"/>
    <n v="3"/>
    <x v="1"/>
    <x v="2"/>
  </r>
  <r>
    <x v="3"/>
    <d v="2024-04-04T00:00:00"/>
    <n v="18054"/>
    <s v="FEP"/>
    <s v="Nathália Leal Marinho Costa ( Nº USP: 14454100 )"/>
    <s v="Pagamento pela taxa de inscrição pela participação e apresentação de trabalho científico no International Conference on Magnetism - ICM2024 ( Palazzo della Cultura e dei Congressi - Bologna - Itália 30/06 - 05/07/2024 )."/>
    <s v="Sim"/>
    <n v="3788.23"/>
    <m/>
    <n v="3788.23"/>
    <n v="0"/>
    <n v="4"/>
    <x v="2"/>
    <x v="2"/>
  </r>
  <r>
    <x v="3"/>
    <d v="2024-04-19T00:00:00"/>
    <n v="18094"/>
    <s v="FEP"/>
    <s v="Meru Viagens"/>
    <s v="Passagem aérea para Pós Doc Nathália Costa para participação para o Brazilian Physics Society Autumn Meeting no período de 19 para 23/05/2024 - FT 20808"/>
    <s v="Sim"/>
    <n v="1143.6300000000001"/>
    <m/>
    <n v="1143.6300000000001"/>
    <n v="0"/>
    <n v="4"/>
    <x v="2"/>
    <x v="2"/>
  </r>
  <r>
    <x v="3"/>
    <d v="2024-05-10T00:00:00"/>
    <n v="18164"/>
    <s v="DIR"/>
    <s v="MERU VIAGENS EIRELI"/>
    <s v="Aquisição de passagem aérea Fatura 21625 - aluna pós doc Nathália Leal Marinho - Bolonha Itália"/>
    <s v="Sim"/>
    <n v="6702.88"/>
    <m/>
    <n v="6702.88"/>
    <n v="0"/>
    <n v="5"/>
    <x v="3"/>
    <x v="2"/>
  </r>
  <r>
    <x v="3"/>
    <d v="2024-05-14T00:00:00"/>
    <n v="18176"/>
    <s v="FEP"/>
    <s v="Nathalia Leal Marinho Costa"/>
    <s v="NE.02195124 - Participação do congresso &quot;Internacional Conference on Magnetism 2024 (ICM - 2024)&quot; - 30/06 a 05/07/2024 - Bolonha - Itália..."/>
    <s v="Sim"/>
    <n v="2263.15"/>
    <m/>
    <n v="2263.15"/>
    <n v="0"/>
    <n v="5"/>
    <x v="3"/>
    <x v="2"/>
  </r>
  <r>
    <x v="3"/>
    <d v="2024-10-01T00:00:00"/>
    <n v="18565"/>
    <s v="FEP"/>
    <s v="PRPI - USP"/>
    <s v="Rem. 50513580 - Devolução parcial do Rem. 50611300 - Apoio a Novos Docentes..."/>
    <s v="Sim"/>
    <n v="0.87"/>
    <m/>
    <n v="0.87"/>
    <n v="0"/>
    <n v="10"/>
    <x v="8"/>
    <x v="2"/>
  </r>
  <r>
    <x v="3"/>
    <d v="2024-12-13T00:00:00"/>
    <n v="18788"/>
    <s v="FEP"/>
    <s v="Avaco Com Importação e Exportação Ltda - EPP"/>
    <s v="Aquisição de materiais/produtos de uso imediato na montagem de experimentos no Lab. LQMEC, do depto. de Física Experimental do IF."/>
    <s v="Sim"/>
    <n v="1429.43"/>
    <m/>
    <n v="1429.43"/>
    <n v="0"/>
    <n v="12"/>
    <x v="10"/>
    <x v="2"/>
  </r>
  <r>
    <x v="4"/>
    <d v="2024-04-19T00:00:00"/>
    <n v="18089"/>
    <s v="FEP"/>
    <s v="STI"/>
    <s v="Solicitação N° 92880 - Solictitante Juliana Maria Peçanha - FEP Equipamento 043.017987 - Softqere Office Standart- Rem. 202450195406"/>
    <s v="Sim"/>
    <n v="445.44"/>
    <m/>
    <n v="445.44"/>
    <n v="0"/>
    <n v="4"/>
    <x v="2"/>
    <x v="1"/>
  </r>
  <r>
    <x v="4"/>
    <d v="2024-04-19T00:00:00"/>
    <n v="18088"/>
    <s v="FEP"/>
    <s v="STI"/>
    <s v="Solicitação N° 92880 - Solictitante Juliana Maria Peçanha - FEP Equipamento 043.017987 - Softqere Office Standart- Rem. 202450195406"/>
    <s v="Sim"/>
    <n v="445.44"/>
    <m/>
    <n v="445.44"/>
    <n v="0"/>
    <n v="4"/>
    <x v="2"/>
    <x v="1"/>
  </r>
  <r>
    <x v="6"/>
    <d v="2024-01-24T00:00:00"/>
    <n v="17801"/>
    <s v="FNC"/>
    <s v="Max da Silva Ferreira"/>
    <s v="Bolsa Pós Doutorado a pesquisadores negras (os) RESOLUAÇÃO 8241/2022 Portaria GR 7953 24/03/2023 - Exercício 2024 - NE 432200/2024"/>
    <s v="Sim"/>
    <n v="59354.400000000001"/>
    <m/>
    <n v="59354.400000000001"/>
    <n v="0"/>
    <n v="1"/>
    <x v="11"/>
    <x v="2"/>
  </r>
  <r>
    <x v="6"/>
    <d v="2024-08-08T00:00:00"/>
    <n v="18402"/>
    <s v="FNC"/>
    <s v="Max da Silva Ferreira"/>
    <s v="Referente Pagamento de PRORROGAÇÃO da &quot;Bolsa de Pós-doutorado a pesquisadoras (es) negras (os) nos termos da Resolução nº 8241 de 26/05/2022, e conforme Portaria GR 7953 de 24/03/2023 - Referente de Agosto a Dezembro de 2024."/>
    <s v="Sim"/>
    <n v="42396"/>
    <m/>
    <n v="42396"/>
    <n v="0"/>
    <n v="8"/>
    <x v="6"/>
    <x v="2"/>
  </r>
  <r>
    <x v="6"/>
    <d v="2024-09-26T00:00:00"/>
    <n v="18542"/>
    <s v="FNC"/>
    <s v="Max da Silva Ferreira"/>
    <s v="Taxa de inscrição para participação no International Joint Conference RADIO 2024, na cidade do Rio de Janeiro de 14/10/2024 a 18/10/2024"/>
    <s v="Sim"/>
    <n v="1500"/>
    <m/>
    <n v="1500"/>
    <n v="0"/>
    <n v="9"/>
    <x v="7"/>
    <x v="2"/>
  </r>
  <r>
    <x v="6"/>
    <d v="2024-09-27T00:00:00"/>
    <n v="18552"/>
    <s v="FNC"/>
    <s v="Max da Silva Ferreira"/>
    <s v="NE 4735231 Pagamento auxílio finaceiro a Estudante - Participação de evento Internacional"/>
    <s v="Sim"/>
    <n v="3500"/>
    <m/>
    <n v="3500"/>
    <n v="0"/>
    <n v="9"/>
    <x v="7"/>
    <x v="2"/>
  </r>
  <r>
    <x v="7"/>
    <d v="2024-08-12T00:00:00"/>
    <n v="18409"/>
    <s v="FNC-DOS"/>
    <s v="Nancy K. Umisedo"/>
    <s v="Reembolso devido a aquisição de bens de consumo para suprir a falta no estoque do almoxarifado e necessários para a execução dos experimentos no laboratório."/>
    <s v="Sim"/>
    <n v="94.99"/>
    <m/>
    <n v="94.99"/>
    <n v="0"/>
    <n v="8"/>
    <x v="6"/>
    <x v="1"/>
  </r>
  <r>
    <x v="7"/>
    <d v="2024-11-25T00:00:00"/>
    <n v="18731"/>
    <s v="FNC-DOS"/>
    <s v="Reserva"/>
    <s v="ANULADO - FIM DO EXERCÍCIO 2024 - CRACHA EM PVC (SERVICOS GERAIS/SERVICOS GRAFICOS E REPROGRAFICOS/SERVICO DE PRODUCAO E IMPRESSAO DE IDENTIFICADOR DR 5938667"/>
    <s v="Sim"/>
    <n v="0"/>
    <m/>
    <n v="0"/>
    <n v="0"/>
    <n v="11"/>
    <x v="9"/>
    <x v="1"/>
  </r>
  <r>
    <x v="9"/>
    <d v="2024-02-02T00:00:00"/>
    <n v="17837"/>
    <s v="FEP"/>
    <s v="Carlo Roberto Marques"/>
    <s v="Compra emergencial para repor base dos experimentos e tampo de balcão usados no Show de Física."/>
    <s v="Sim"/>
    <n v="997.6"/>
    <m/>
    <n v="997.6"/>
    <n v="0"/>
    <n v="2"/>
    <x v="0"/>
    <x v="1"/>
  </r>
  <r>
    <x v="9"/>
    <d v="2024-02-23T00:00:00"/>
    <n v="17919"/>
    <s v="FEP"/>
    <s v="Maria Aparecida de O. M. Olivieri"/>
    <s v="Reembolso para a sra. Maria Aparecida de O. M. Olivieri, referente a compra imediata de diversos materiais, conforme notas fiscais. Para utilização na seceretaria do Shiow de Física, deste Instituto."/>
    <s v="Sim"/>
    <n v="547.25"/>
    <m/>
    <n v="547.25"/>
    <n v="0"/>
    <n v="2"/>
    <x v="0"/>
    <x v="1"/>
  </r>
  <r>
    <x v="9"/>
    <d v="2024-03-01T00:00:00"/>
    <n v="17941"/>
    <s v="ATF"/>
    <s v="Carlo Roberto Marques"/>
    <s v="Para manutenção dos experimentos e bancadas do Show de Física"/>
    <s v="Sim"/>
    <n v="994.4"/>
    <m/>
    <n v="994.4"/>
    <n v="0"/>
    <n v="3"/>
    <x v="1"/>
    <x v="1"/>
  </r>
  <r>
    <x v="9"/>
    <d v="2024-04-01T00:00:00"/>
    <n v="18039"/>
    <s v="FEP"/>
    <s v="Carlo Roberto Marques"/>
    <s v="compra emergencial de materiais para confecção e manutenção de experimentos."/>
    <s v="Sim"/>
    <n v="995.76"/>
    <m/>
    <n v="995.76"/>
    <n v="0"/>
    <n v="4"/>
    <x v="2"/>
    <x v="1"/>
  </r>
  <r>
    <x v="9"/>
    <d v="2024-04-11T00:00:00"/>
    <n v="18071"/>
    <s v="FEP"/>
    <s v="Maria Aparecida de O. M. Olivieri"/>
    <s v="Reembolso para a sra. Maria Aparecida de O. M. Olivieri, referente a compra imediata de salgadinhos e fósforos, conforme cupom fiscal em anexo, para utilização diárias nas apresentações do Show de Física deste Instituto."/>
    <s v="Sim"/>
    <n v="360.26"/>
    <m/>
    <n v="360.26"/>
    <n v="0"/>
    <n v="4"/>
    <x v="2"/>
    <x v="1"/>
  </r>
  <r>
    <x v="9"/>
    <d v="2024-04-25T00:00:00"/>
    <n v="18108"/>
    <s v="FEP"/>
    <s v="Carlos roberto Marques"/>
    <s v="Manutenção dos experimentos"/>
    <s v="Sim"/>
    <n v="999.6"/>
    <m/>
    <n v="999.6"/>
    <n v="0"/>
    <n v="4"/>
    <x v="2"/>
    <x v="1"/>
  </r>
  <r>
    <x v="9"/>
    <d v="2024-05-09T00:00:00"/>
    <n v="18160"/>
    <s v="FEP"/>
    <s v="Maria Aparecida de O. M. Olivieri"/>
    <s v="Reembolso para a sra. Maria A O. Marques Olivieri, referente a compra de café para uso utilização junto a secretaria do Show de Física deste Instituto."/>
    <s v="Sim"/>
    <n v="363"/>
    <m/>
    <n v="363"/>
    <n v="0"/>
    <n v="5"/>
    <x v="3"/>
    <x v="1"/>
  </r>
  <r>
    <x v="9"/>
    <d v="2024-05-28T00:00:00"/>
    <n v="18199"/>
    <s v="FEP"/>
    <s v="Carlos Roberto Marques"/>
    <s v="Compra emergencial para manutenção dos experimentos"/>
    <s v="Sim"/>
    <n v="1006.2"/>
    <m/>
    <n v="1006.2"/>
    <n v="0"/>
    <n v="5"/>
    <x v="3"/>
    <x v="1"/>
  </r>
  <r>
    <x v="9"/>
    <d v="2024-07-01T00:00:00"/>
    <n v="18306"/>
    <s v="ATF"/>
    <s v="Carlos roberto Marques"/>
    <s v="Compra emergencial para manutenção dos experimentos e prateleiras"/>
    <s v="Sim"/>
    <n v="991.79"/>
    <m/>
    <n v="991.79"/>
    <n v="0"/>
    <n v="7"/>
    <x v="5"/>
    <x v="1"/>
  </r>
  <r>
    <x v="9"/>
    <d v="2024-07-02T00:00:00"/>
    <n v="18309"/>
    <s v="FEP"/>
    <s v="Maria Aparecida de O. M. Olivieri"/>
    <s v="Reembolso para a sra. Maria Aparecida de O. M. olivieri, referente a compra imediata de café, conforme cupom nº 9715 da WMB Supermercados do Brasil Ltda. - para uso na secretaria do Show de Física deste Instituto."/>
    <s v="Sim"/>
    <n v="312.01"/>
    <m/>
    <n v="312.01"/>
    <n v="0"/>
    <n v="7"/>
    <x v="5"/>
    <x v="1"/>
  </r>
  <r>
    <x v="9"/>
    <d v="2024-07-23T00:00:00"/>
    <n v="18352"/>
    <s v="FEP"/>
    <s v="Carlos roberto Marques"/>
    <s v="Compra para manutenção e reparo dos experimentos."/>
    <s v="Sim"/>
    <n v="995.6"/>
    <m/>
    <n v="995.6"/>
    <n v="0"/>
    <n v="7"/>
    <x v="5"/>
    <x v="1"/>
  </r>
  <r>
    <x v="9"/>
    <d v="2024-07-23T00:00:00"/>
    <n v="18353"/>
    <s v="FEP"/>
    <s v="Carlos roberto Marques"/>
    <s v="Compra para manutenção e reparo dos experimentos."/>
    <s v="Sim"/>
    <n v="995.6"/>
    <m/>
    <n v="995.6"/>
    <n v="0"/>
    <n v="7"/>
    <x v="5"/>
    <x v="1"/>
  </r>
  <r>
    <x v="9"/>
    <d v="2024-08-30T00:00:00"/>
    <n v="18460"/>
    <s v="FEP"/>
    <s v="Carlos Roberto |Marques"/>
    <s v="Compra para manutenção e reparo dos experimentos."/>
    <s v="Sim"/>
    <n v="976.49"/>
    <m/>
    <n v="976.49"/>
    <n v="0"/>
    <n v="8"/>
    <x v="6"/>
    <x v="1"/>
  </r>
  <r>
    <x v="9"/>
    <d v="2024-09-02T00:00:00"/>
    <n v="18464"/>
    <s v="DIR"/>
    <s v="Fábrica de Artefatos de Latex São Roque LTDA"/>
    <s v="Aquisição de balões que serão utilizados na montagem de experimentos no Show de Física"/>
    <s v="Sim"/>
    <n v="1606.06"/>
    <m/>
    <n v="1606.06"/>
    <n v="0"/>
    <n v="9"/>
    <x v="7"/>
    <x v="1"/>
  </r>
  <r>
    <x v="9"/>
    <d v="2024-09-12T00:00:00"/>
    <n v="18481"/>
    <s v="FEP"/>
    <s v="R.P.P Uniformes"/>
    <s v="Uso imediato pelos monitores que apresentam o Show de Física no IFUSP"/>
    <s v="Sim"/>
    <n v="874"/>
    <m/>
    <n v="874"/>
    <n v="0"/>
    <n v="9"/>
    <x v="7"/>
    <x v="1"/>
  </r>
  <r>
    <x v="9"/>
    <d v="2024-12-06T00:00:00"/>
    <n v="18767"/>
    <s v="DIR"/>
    <s v="Transposição interna"/>
    <s v="Saldo repassado para Diretoria RI Adm - GC 4552"/>
    <s v="Sim"/>
    <n v="72345.53"/>
    <m/>
    <n v="72345.53"/>
    <n v="0"/>
    <n v="12"/>
    <x v="10"/>
    <x v="1"/>
  </r>
  <r>
    <x v="11"/>
    <d v="2024-01-24T00:00:00"/>
    <n v="17804"/>
    <s v="FNC"/>
    <s v="Reserva Inexigibilidade - Inviabilidade de Compet"/>
    <s v="ANULADO FIM DE EXERCÍCIO 2024 Aquisição de sistemas de suporte e manipulação de substrato - Importação - DC 217862/2023 - Processo:23.1.526.43.0"/>
    <s v="Sim"/>
    <n v="0"/>
    <m/>
    <n v="0"/>
    <n v="0"/>
    <n v="1"/>
    <x v="11"/>
    <x v="2"/>
  </r>
  <r>
    <x v="12"/>
    <d v="2024-04-01T00:00:00"/>
    <n v="18044"/>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7592.14"/>
    <m/>
    <n v="7592.14"/>
    <n v="0"/>
    <n v="4"/>
    <x v="2"/>
    <x v="2"/>
  </r>
  <r>
    <x v="15"/>
    <d v="2024-11-12T00:00:00"/>
    <n v="18699"/>
    <s v="DIR"/>
    <s v="IAG"/>
    <s v="Referente serviço de buffet tipo 2 para 20 pessoas - Remanejamento N° 2024 50589188"/>
    <s v="Sim"/>
    <n v="464"/>
    <m/>
    <n v="464"/>
    <n v="0"/>
    <n v="11"/>
    <x v="9"/>
    <x v="2"/>
  </r>
  <r>
    <x v="17"/>
    <d v="2024-02-26T00:00:00"/>
    <n v="17928"/>
    <s v="FNC"/>
    <s v="Jose Fernando Diniz Chubaci"/>
    <s v="Resistências de Kanthal niquel/cromo para reposição e conserto dos fornos do Laboratório de Cristais Iônicos, Filmes Finos e Datação. Foram realizadas aquisições para satisfazer todas as necessidades do momento."/>
    <s v="Sim"/>
    <n v="222.52"/>
    <m/>
    <n v="222.52"/>
    <n v="0"/>
    <n v="2"/>
    <x v="0"/>
    <x v="1"/>
  </r>
  <r>
    <x v="17"/>
    <d v="2024-05-27T00:00:00"/>
    <n v="18196"/>
    <s v="FNC"/>
    <s v="Jose Fernando Diniz Chubaci"/>
    <s v="Aquisição de rodizios para manutenção de cadeira do laboratório LACIFID."/>
    <s v="Sim"/>
    <n v="174.5"/>
    <m/>
    <n v="174.5"/>
    <n v="0"/>
    <n v="5"/>
    <x v="3"/>
    <x v="1"/>
  </r>
  <r>
    <x v="17"/>
    <d v="2024-07-11T00:00:00"/>
    <n v="18333"/>
    <s v="FNC"/>
    <s v="Diárias"/>
    <s v="Pgto Diária N° 202400061 - Jose Fernando Diniz Chubaci - Destino: Cancún/-México Convênio: 0 Saida Prevista: 18/08/2024 - 00:01 Término Prevista: 24/08/2024 - 23:59 Diárias Internacionais: 7 - Finalidade da Diária: Participação do 32nd International Materials Researh Congress 2024, a ser realizado de 18 a 23 de agosto de 2024 em Cancún, México com apresentação do trabalho Characterization of thin gallium oxide films."/>
    <s v="Sim"/>
    <n v="12087.26"/>
    <m/>
    <n v="12087.26"/>
    <n v="0"/>
    <n v="7"/>
    <x v="5"/>
    <x v="1"/>
  </r>
  <r>
    <x v="17"/>
    <d v="2024-07-29T00:00:00"/>
    <n v="18369"/>
    <s v="FNC"/>
    <s v="Transposicao Interna - Meru Viagens"/>
    <s v="Passagens aéreas - participação do 32nd International Materials Research Congress 2024 - Prof. José F. D. Chubaci - 18 a 23/08/2024 - Cancun - México - DDC 160420 - Fatura 23180..."/>
    <s v="Sim"/>
    <n v="8760.7199999999993"/>
    <m/>
    <n v="8760.7199999999993"/>
    <n v="0"/>
    <n v="7"/>
    <x v="5"/>
    <x v="1"/>
  </r>
  <r>
    <x v="17"/>
    <d v="2024-08-26T00:00:00"/>
    <n v="18446"/>
    <s v="FNC"/>
    <s v="Jose Fernando Diniz Chubaci"/>
    <s v="Pagamento da taxa de inscrição de participação do 32º International Materials Research Congress realizado na cidade de Cancún, México de 18 a 23 de agosto de 2024. Nesse congresso apresentei o trabalho &quot;CHARACTERIZATION OF THIN GALLIUM OXIDE FILMS&quot; como Invited Talk. A taxa de inscrição foi no valor de US$ 550 (quinhentos e cinquenta dolares americanos) que podem ser convertidos para reais em torno de R$ 3150,00 (três mis e cento e cinquenta reais)."/>
    <s v="Sim"/>
    <n v="3004.43"/>
    <m/>
    <n v="3004.43"/>
    <n v="0"/>
    <n v="8"/>
    <x v="6"/>
    <x v="1"/>
  </r>
  <r>
    <x v="17"/>
    <d v="2024-09-26T00:00:00"/>
    <n v="18540"/>
    <s v="FNC"/>
    <s v="José Fernando Diniz Chubaci"/>
    <s v="Nitrogênio gasoso comum para uso no leitor de termoluminescência do Laboratório de Cristais Iônicos, Filmes Finos e Datação (LACIFID)."/>
    <s v="Sim"/>
    <n v="550"/>
    <m/>
    <n v="550"/>
    <n v="0"/>
    <n v="9"/>
    <x v="7"/>
    <x v="1"/>
  </r>
  <r>
    <x v="17"/>
    <d v="2024-10-22T00:00:00"/>
    <n v="18636"/>
    <s v="FNC"/>
    <s v="Jose Fernando Diniz Chubaci"/>
    <s v="Aquisição de 3 litros de alcool isopropilico PA para utilização no Laboratório de Cristais Iônicos, Filmes Finos e Datação."/>
    <s v="Sim"/>
    <n v="354.48"/>
    <m/>
    <n v="354.48"/>
    <n v="0"/>
    <n v="10"/>
    <x v="8"/>
    <x v="1"/>
  </r>
  <r>
    <x v="22"/>
    <d v="2024-01-31T00:00:00"/>
    <n v="17827"/>
    <s v="FAP"/>
    <s v="Carolina Cristina Fernandes"/>
    <s v="Bolsa 01/01/2024 a 31/08/2024 Edital Programa USP Sustentabilidade 2022 (USPSusten). Bolsista: Grupo 057 - Projetos Especiais"/>
    <s v="Sim"/>
    <n v="67833.600000000006"/>
    <m/>
    <n v="67833.600000000006"/>
    <n v="0"/>
    <n v="1"/>
    <x v="11"/>
    <x v="2"/>
  </r>
  <r>
    <x v="22"/>
    <d v="2024-08-09T00:00:00"/>
    <n v="18407"/>
    <s v="FAP"/>
    <s v="Springer Nature Customer Service Center GmbH"/>
    <s v="PUBLICACAO DE ARTIGO INTERNACIONAL - Inexigibilidade - Inviabilidade de Compet - Reserva 3737192/2024 - Reserva Técnica Pós Doc Carolina - Grupo 057 - NE 4089186/2024"/>
    <s v="Sim"/>
    <n v="7781.09"/>
    <m/>
    <n v="7781.09"/>
    <n v="0"/>
    <n v="8"/>
    <x v="6"/>
    <x v="2"/>
  </r>
  <r>
    <x v="22"/>
    <d v="2024-08-26T00:00:00"/>
    <n v="18448"/>
    <s v="FAP"/>
    <s v="Banco do Brasil"/>
    <s v="Pgto de Taxa de fechamento de câmbio referente DC Compra 00075750/2024 - GO 18407 - NE 4104860/2024"/>
    <s v="Sim"/>
    <n v="125"/>
    <m/>
    <n v="125"/>
    <n v="0"/>
    <n v="8"/>
    <x v="6"/>
    <x v="2"/>
  </r>
  <r>
    <x v="22"/>
    <d v="2024-11-07T00:00:00"/>
    <n v="18682"/>
    <s v="FAP"/>
    <s v="Reitoria"/>
    <s v="Devolução de reserva técnica não utilizada referente ao Edital Programa USP Sustentabilidade 2022 (USPSusten) - (fale conosco 263880).REMANEJAMENTO 50579409 / 2024"/>
    <s v="Sim"/>
    <n v="12443.99"/>
    <m/>
    <n v="12443.99"/>
    <n v="0"/>
    <n v="11"/>
    <x v="9"/>
    <x v="2"/>
  </r>
  <r>
    <x v="24"/>
    <d v="2024-07-12T00:00:00"/>
    <n v="18334"/>
    <s v="FGE"/>
    <s v="Luciene Hiromi Akahoshi"/>
    <s v="Aquisição de produtos alimentícios que serão consumidos no 24º Encontro USP/ESCOLA, durante o período de 15 à 19/07/2024"/>
    <s v="Sim"/>
    <n v="1054.56"/>
    <m/>
    <n v="1054.56"/>
    <n v="0"/>
    <n v="7"/>
    <x v="5"/>
    <x v="2"/>
  </r>
  <r>
    <x v="24"/>
    <d v="2024-07-17T00:00:00"/>
    <n v="18342"/>
    <s v="FGE"/>
    <s v="Cibele Sidney"/>
    <s v="Aquisição de materiais/produtos para o curso: (Neurociência e Xadrez) ministrado no 24º Encontro USP/ESCOLA, durante o período de 15 à 19/07/2024."/>
    <s v="Sim"/>
    <n v="70"/>
    <m/>
    <n v="70"/>
    <n v="0"/>
    <n v="7"/>
    <x v="5"/>
    <x v="2"/>
  </r>
  <r>
    <x v="24"/>
    <d v="2024-07-18T00:00:00"/>
    <n v="18345"/>
    <s v="FGE"/>
    <s v="Anne Louise Scarinci Perez"/>
    <s v="Aquisição de materiais/produtos para o curso: (Ciências Físicas no Ensino Fundamental) ministrado no 24º Encontro USP/ESCOLA, durante o período de 15 à 19/07/2024"/>
    <s v="Sim"/>
    <n v="70"/>
    <m/>
    <n v="70"/>
    <n v="0"/>
    <n v="7"/>
    <x v="5"/>
    <x v="2"/>
  </r>
  <r>
    <x v="24"/>
    <d v="2024-07-19T00:00:00"/>
    <n v="18346"/>
    <s v="FGE"/>
    <s v="Cassia de Oliveira Fernandez"/>
    <s v="Aquisição de produtos para o curso: &quot;Criando Visualizações e Dados com Programação em Blocos&quot;, ministrado no 24º USP/ESCOLA no período de 15 a 19/07/2024"/>
    <s v="Sim"/>
    <n v="67.099999999999994"/>
    <m/>
    <n v="67.099999999999994"/>
    <n v="0"/>
    <n v="7"/>
    <x v="5"/>
    <x v="2"/>
  </r>
  <r>
    <x v="24"/>
    <d v="2024-07-31T00:00:00"/>
    <n v="18374"/>
    <s v="FGE"/>
    <s v="Luciene Hiromi Akahoshi"/>
    <s v="Aquisição de produtos (materiais de escritórios) para o evento &quot;24º USP/ESCOLA&quot;, durante o período de 15 a 19/07/2024"/>
    <s v="Sim"/>
    <n v="298.5"/>
    <m/>
    <n v="298.5"/>
    <n v="0"/>
    <n v="7"/>
    <x v="5"/>
    <x v="2"/>
  </r>
  <r>
    <x v="24"/>
    <d v="2024-11-29T00:00:00"/>
    <n v="18750"/>
    <s v="DIR-CPESQ"/>
    <s v="Lucivaldo dos Reis Menezes"/>
    <s v="Aquisição de materiais/produtos para o curso: (Radiações e Radioatividade: Uma Proposta Interdisciplinar, que será ministrado no 25º Encontro USP/ESCOLA, durante o período de 13 à 17/01/2025,"/>
    <s v="Sim"/>
    <n v="100"/>
    <m/>
    <n v="100"/>
    <n v="0"/>
    <n v="11"/>
    <x v="9"/>
    <x v="2"/>
  </r>
  <r>
    <x v="24"/>
    <d v="2024-12-09T00:00:00"/>
    <n v="18770"/>
    <s v="FGE"/>
    <s v="Dayse Rodrigues dos Santos"/>
    <s v="Aquisição de materiais/produtos para o curso: Alinhando os estudos do inglês: do fazer docente à atualização profissional no ensino básico, que será ministrado no 25º Encontro USP/ESCOLA, durante o período de 13 à 17/01/2025,"/>
    <s v="Sim"/>
    <n v="97.9"/>
    <m/>
    <n v="97.9"/>
    <n v="0"/>
    <n v="12"/>
    <x v="10"/>
    <x v="2"/>
  </r>
  <r>
    <x v="24"/>
    <d v="2024-12-10T00:00:00"/>
    <n v="18776"/>
    <s v="FGE"/>
    <s v="Luciene Hiromi Akahoshi"/>
    <s v="Aquisição de produtos alimentícios para serem utilizados no 25º Encontro USP/ESCOLA, durante o período de 13 à 17/01/2025,"/>
    <s v="Sim"/>
    <n v="1602.62"/>
    <m/>
    <n v="1602.62"/>
    <n v="0"/>
    <n v="12"/>
    <x v="10"/>
    <x v="2"/>
  </r>
  <r>
    <x v="24"/>
    <d v="2024-12-11T00:00:00"/>
    <n v="18780"/>
    <s v="FGE"/>
    <s v="Luciene Hiromi Akahoshi"/>
    <s v="Aquisição de materiais/produtos para uso imediato no 25º Encontro USP/ESCOLA, durante o período de 13 à 17/01/2025,"/>
    <s v="Sim"/>
    <n v="233.2"/>
    <m/>
    <n v="233.2"/>
    <n v="0"/>
    <n v="12"/>
    <x v="10"/>
    <x v="2"/>
  </r>
  <r>
    <x v="24"/>
    <d v="2024-12-11T00:00:00"/>
    <n v="18781"/>
    <s v="FGE"/>
    <s v="Darcilena Martins Corrêa"/>
    <s v="Aquisição de materiais/produtos para o curso: &quot;da teoria à prática: a ludicidade em sala de aula&quot;, que será ministrado no 25º Encontro USP/ESCOLA, durante o período de 13 à 17/01/2025,"/>
    <s v="Sim"/>
    <n v="98.49"/>
    <m/>
    <n v="98.49"/>
    <n v="0"/>
    <n v="12"/>
    <x v="10"/>
    <x v="2"/>
  </r>
  <r>
    <x v="24"/>
    <d v="2024-12-13T00:00:00"/>
    <n v="18787"/>
    <s v="FEP"/>
    <s v="Luciene Hiromi Akahoshi"/>
    <s v="Aquisição de materiais/produtos que serão utilizados no 25º Encontro USP/ESCOLA, durante o período de 13 à 17/01/2025"/>
    <s v="Sim"/>
    <n v="657.14"/>
    <m/>
    <n v="657.14"/>
    <n v="0"/>
    <n v="12"/>
    <x v="10"/>
    <x v="2"/>
  </r>
  <r>
    <x v="24"/>
    <d v="2024-12-16T00:00:00"/>
    <n v="18793"/>
    <s v="FGE"/>
    <s v="Thomas Felipe Rodrigues"/>
    <s v="Aquisição de materiais/produtos para o curso: &quot;English to Face Inequalities&quot;, que será ministrado no 25º Encontro USP/ESCOLA, durante o período de 13 à 17/01/2025,"/>
    <s v="Sim"/>
    <n v="91.96"/>
    <m/>
    <n v="91.96"/>
    <n v="0"/>
    <n v="12"/>
    <x v="10"/>
    <x v="2"/>
  </r>
  <r>
    <x v="24"/>
    <d v="2024-12-17T00:00:00"/>
    <n v="18800"/>
    <s v="FGE"/>
    <s v="Carlos Kablan Cheda Moreira"/>
    <s v="Aquisição de materiais/produtos para o curso: Tecnologias Emergentes na Educação, que será ministrado no 25º Encontro USP/ESCOLA, durante o período de 13 à 17/01/2025,"/>
    <s v="Sim"/>
    <n v="100"/>
    <m/>
    <n v="100"/>
    <n v="0"/>
    <n v="12"/>
    <x v="10"/>
    <x v="2"/>
  </r>
  <r>
    <x v="27"/>
    <d v="2024-01-08T00:00:00"/>
    <n v="17729"/>
    <s v="FNC"/>
    <s v="EBCT - Empresa Brasileira de Correios e Telegrafos"/>
    <s v="Envio de SEDEX para: Prof. Marcelo A. Pavanello Rua Marechal Deodoro, 52 apto 182 - Bairro Santa Paula 09541-300 - São Caetano do Sul - SP - (Nº. Objeto: OV616979459br)"/>
    <s v="Sim"/>
    <n v="8.52"/>
    <m/>
    <n v="8.52"/>
    <n v="0"/>
    <n v="1"/>
    <x v="11"/>
    <x v="0"/>
  </r>
  <r>
    <x v="27"/>
    <d v="2024-01-10T00:00:00"/>
    <n v="17741"/>
    <s v="AAA"/>
    <s v="Instituto Nacional do Seguro Social"/>
    <s v="INSS Patronal sobre honorários de professores externos a USP - NE 91780/2023 - Processo 23.1.12.43.7"/>
    <s v="Sim"/>
    <n v="1000"/>
    <m/>
    <n v="1000"/>
    <n v="0"/>
    <n v="1"/>
    <x v="11"/>
    <x v="0"/>
  </r>
  <r>
    <x v="27"/>
    <d v="2024-01-10T00:00:00"/>
    <n v="17743"/>
    <s v="AAA"/>
    <s v="Alberto Vazquez Saa"/>
    <s v="Participação na Comissão Julgadora do Concurso par Prof.Junto ao DFMA de 08 A 10 de janeiro de 2024."/>
    <s v="Sim"/>
    <n v="1214.28"/>
    <m/>
    <n v="1214.28"/>
    <n v="0"/>
    <n v="1"/>
    <x v="11"/>
    <x v="0"/>
  </r>
  <r>
    <x v="27"/>
    <d v="2024-01-10T00:00:00"/>
    <n v="17744"/>
    <s v="AAA"/>
    <s v="Marcus Aloisio Martinez de Aguiar"/>
    <s v="Participação na Comissão Julgadora do Concurso par Prof.Junto ao DFMA de 08 A 10 de janeiro de 2024."/>
    <s v="Sim"/>
    <n v="1214.28"/>
    <m/>
    <n v="1214.28"/>
    <n v="0"/>
    <n v="1"/>
    <x v="11"/>
    <x v="0"/>
  </r>
  <r>
    <x v="27"/>
    <d v="2024-01-10T00:00:00"/>
    <n v="17745"/>
    <s v="AAA"/>
    <s v="Dimitry Melnikov"/>
    <s v="Participação na Comissão Julgadora do Concurso par Prof.Junto ao DFMA de 08 A 10 de janeiro de 2024."/>
    <s v="Sim"/>
    <n v="1214.28"/>
    <m/>
    <n v="1214.28"/>
    <n v="0"/>
    <n v="1"/>
    <x v="11"/>
    <x v="0"/>
  </r>
  <r>
    <x v="27"/>
    <d v="2024-01-11T00:00:00"/>
    <n v="17730"/>
    <s v="ATA"/>
    <s v="Correios"/>
    <s v="Envio de SEDEX com AR para: NADIA ELAINE PEREIRA CAIXA POSTAL 13504 - SÃO PAULO – SP CEP 03331-970 - (Nº.Objeto: OV616979462br)"/>
    <s v="Sim"/>
    <n v="15.92"/>
    <m/>
    <n v="15.92"/>
    <n v="0"/>
    <n v="1"/>
    <x v="11"/>
    <x v="0"/>
  </r>
  <r>
    <x v="27"/>
    <d v="2024-01-11T00:00:00"/>
    <n v="17750"/>
    <s v="ATA"/>
    <s v="E.B.C.T."/>
    <s v="NE.00809168 - Reforço da NE.00169673 - Contrato 9912272510 - RUSP - Contrato de Serviços de Correio - Exercício 2024."/>
    <s v="Sim"/>
    <n v="14400"/>
    <m/>
    <n v="14400"/>
    <n v="0"/>
    <n v="1"/>
    <x v="11"/>
    <x v="0"/>
  </r>
  <r>
    <x v="27"/>
    <d v="2024-01-11T00:00:00"/>
    <n v="17751"/>
    <s v="DIR"/>
    <s v="Transposicao Interna"/>
    <s v="Rem. 50012964 - Dotação 2475 - 043.000 - Dotação Básica, para a Dotação 136266 - 043.259 - Despesas com Transportes, no valor de R$ 4.640,06, referente aos contrato de Serviços de Abastecimento de Combustível e Táxi - GC 4231."/>
    <s v="Sim"/>
    <n v="4640.0600000000004"/>
    <m/>
    <n v="4640.0600000000004"/>
    <n v="0"/>
    <n v="1"/>
    <x v="11"/>
    <x v="0"/>
  </r>
  <r>
    <x v="27"/>
    <d v="2024-01-11T00:00:00"/>
    <n v="17747"/>
    <s v="DIR"/>
    <s v="White Martins Gases Industriais Ltda"/>
    <s v="Contrato de fornecimento de Nitrogênio Líquido e locação de tanque de criogenia Exercício 2024 - NE 104032 e 104164"/>
    <s v="Sim"/>
    <n v="38059.85"/>
    <m/>
    <n v="38059.85"/>
    <n v="0"/>
    <n v="1"/>
    <x v="11"/>
    <x v="0"/>
  </r>
  <r>
    <x v="27"/>
    <d v="2024-01-15T00:00:00"/>
    <n v="17758"/>
    <s v="DIR"/>
    <s v="Reitoria - Estagiário"/>
    <s v="Solicitação de Suplementação: 1553/2022 Setor: Diretoria Instituto de Física - Remanejamento N° 202450025241 - Solicitante: 5008157-1 Veronica Espinosa Pintos Lopes Processo: 22.1.00405.43.8 Aluno: 11237589 - Laura Fragoso Goncalves da Conceicao Data de Cadastro: 09/01/2024 08:45"/>
    <s v="Sim"/>
    <n v="18"/>
    <m/>
    <n v="18"/>
    <n v="0"/>
    <n v="1"/>
    <x v="11"/>
    <x v="0"/>
  </r>
  <r>
    <x v="27"/>
    <d v="2024-01-15T00:00:00"/>
    <n v="17759"/>
    <s v="DIR"/>
    <s v="Reitoria - Estagiário"/>
    <s v="Solicitação 17/2023 - Complementação de recurso para estágio do aluno Gustavo Prado da Rocha. Remanejamento N° 202450025527"/>
    <s v="Sim"/>
    <n v="54"/>
    <m/>
    <n v="54"/>
    <n v="0"/>
    <n v="1"/>
    <x v="11"/>
    <x v="0"/>
  </r>
  <r>
    <x v="27"/>
    <d v="2024-01-15T00:00:00"/>
    <n v="17774"/>
    <s v="DIR"/>
    <s v="Reitoria - Estagiário"/>
    <s v="Solicitação: 24/2024 - Remanejamento N° 202450113906 - Setor: Diretoria Instituto de Física Solicitante: 5008157-1 Veronica Espinosa Pintos Lopes Valor da Bolsa: 880,00 Previsão Orçamentária: 5.280,00 + 1.692,00 (auxílio transporte) Duração: 6 meses Jornada: 20 Horas Doc. Mov. Verba: 202400154110 Processo: 24.1.00019.43.2 Aluno: 11759289 - Fernanda Nakamura Silveira Data de Cadastro: 22/02/2024 12:16"/>
    <s v="Sim"/>
    <n v="6972"/>
    <m/>
    <n v="6972"/>
    <n v="0"/>
    <n v="1"/>
    <x v="11"/>
    <x v="0"/>
  </r>
  <r>
    <x v="27"/>
    <d v="2024-01-15T00:00:00"/>
    <n v="17760"/>
    <s v="DIR"/>
    <s v="Reitoria - Estagiário"/>
    <s v="Solicitação 369/2023 - Complementação de recurso para estágio do aluno Gabriel Santos Sant'Anna. Remanejamento N° 202 450025586"/>
    <s v="Sim"/>
    <n v="72"/>
    <m/>
    <n v="72"/>
    <n v="0"/>
    <n v="1"/>
    <x v="11"/>
    <x v="0"/>
  </r>
  <r>
    <x v="27"/>
    <d v="2024-01-15T00:00:00"/>
    <n v="17761"/>
    <s v="DIR"/>
    <s v="Reitoria - Estagiário"/>
    <s v="Solicitação 521/2023 - Complementação de recurso para estágio do aluno Larissa Cunha da Silva. Remanejamento N° 2024 50025667"/>
    <s v="Sim"/>
    <n v="36"/>
    <m/>
    <n v="36"/>
    <n v="0"/>
    <n v="1"/>
    <x v="11"/>
    <x v="0"/>
  </r>
  <r>
    <x v="27"/>
    <d v="2024-01-15T00:00:00"/>
    <n v="17762"/>
    <s v="DIR"/>
    <s v="Reitoria - Estagiário"/>
    <s v="Solicitação 625/2023 Complementação de recurso para estágio do aluno Gabrielly Inacio de Araujo. Remanejamento N° 2024 50025748"/>
    <s v="Sim"/>
    <n v="108"/>
    <m/>
    <n v="108"/>
    <n v="0"/>
    <n v="1"/>
    <x v="11"/>
    <x v="0"/>
  </r>
  <r>
    <x v="27"/>
    <d v="2024-01-15T00:00:00"/>
    <n v="17763"/>
    <s v="DIR"/>
    <s v="Reitoria - Estagiário"/>
    <s v="Solicitação 691/2023 - Complementação de recurso para estágio do aluno Leonardo Duarte Curralo - Remanejamento N° 2024 50026140"/>
    <s v="Sim"/>
    <n v="36"/>
    <m/>
    <n v="36"/>
    <n v="0"/>
    <n v="1"/>
    <x v="11"/>
    <x v="0"/>
  </r>
  <r>
    <x v="27"/>
    <d v="2024-01-15T00:00:00"/>
    <n v="17764"/>
    <s v="DIR"/>
    <s v="Reitoria - Estagiário"/>
    <s v="Solicitação 692/2023 Complementação de recurso para estágio do aluno Gabriela Pinheiro de Moraes. Remanejamento N° 2024 50026183"/>
    <s v="Sim"/>
    <n v="18"/>
    <m/>
    <n v="18"/>
    <n v="0"/>
    <n v="1"/>
    <x v="11"/>
    <x v="0"/>
  </r>
  <r>
    <x v="27"/>
    <d v="2024-01-15T00:00:00"/>
    <n v="17765"/>
    <s v="DIR"/>
    <s v="Reitoria - Estagiário"/>
    <s v="Solicitação 723/2023 - Complementação de recurso para estágio do aluno Renan Azevedo de Carvalho Silva. Remanejamento N° 2024 50026280."/>
    <s v="Sim"/>
    <n v="108"/>
    <m/>
    <n v="108"/>
    <n v="0"/>
    <n v="1"/>
    <x v="11"/>
    <x v="0"/>
  </r>
  <r>
    <x v="27"/>
    <d v="2024-01-15T00:00:00"/>
    <n v="17766"/>
    <s v="DIR"/>
    <s v="Reitoria - Estagiário"/>
    <s v="Solicitação 811/2023 - Complementação de recurso para estágio do aluno Aghata Achilles de Oliveira. Remanejamento N° 2024 50026345"/>
    <s v="Sim"/>
    <n v="126"/>
    <m/>
    <n v="126"/>
    <n v="0"/>
    <n v="1"/>
    <x v="11"/>
    <x v="0"/>
  </r>
  <r>
    <x v="27"/>
    <d v="2024-01-15T00:00:00"/>
    <n v="17767"/>
    <s v="DIR"/>
    <s v="Reitoria - Estagiário"/>
    <s v="Solicitação 1039/2023 Complementação de recurso para estágio do aluno Emanuelle Vieira Santos. Remanejamento N° 2024 50026388"/>
    <s v="Sim"/>
    <n v="162"/>
    <m/>
    <n v="162"/>
    <n v="0"/>
    <n v="1"/>
    <x v="11"/>
    <x v="0"/>
  </r>
  <r>
    <x v="27"/>
    <d v="2024-01-15T00:00:00"/>
    <n v="17768"/>
    <s v="DIR"/>
    <s v="Reitoria - Estagiário"/>
    <s v="Solicitação 1076/2023 - Complementação de recurso para estágio do aluno Luiza Teixeira Sodré de Carvalho. Remanejamento N° 2024 50026400"/>
    <s v="Sim"/>
    <n v="162"/>
    <m/>
    <n v="162"/>
    <n v="0"/>
    <n v="1"/>
    <x v="11"/>
    <x v="0"/>
  </r>
  <r>
    <x v="27"/>
    <d v="2024-01-15T00:00:00"/>
    <n v="17769"/>
    <s v="DIR"/>
    <s v="Reitoria - Estagiário"/>
    <s v="Solicitação 1128/2023 Complementação de recurso para estágio do aluno Júlia de Moura Reinaldo. Remanejamento N° 2024 50026426"/>
    <s v="Sim"/>
    <n v="72"/>
    <m/>
    <n v="72"/>
    <n v="0"/>
    <n v="1"/>
    <x v="11"/>
    <x v="0"/>
  </r>
  <r>
    <x v="27"/>
    <d v="2024-01-15T00:00:00"/>
    <n v="17770"/>
    <s v="DIR"/>
    <s v="Reitoria - Estagiário"/>
    <s v="Solicitação 1179/2023 Complementação de recurso para estágio do aluno Esther Souto Santana."/>
    <s v="Sim"/>
    <n v="162"/>
    <m/>
    <n v="162"/>
    <n v="0"/>
    <n v="1"/>
    <x v="11"/>
    <x v="0"/>
  </r>
  <r>
    <x v="27"/>
    <d v="2024-01-15T00:00:00"/>
    <n v="17771"/>
    <s v="DIR"/>
    <s v="Reitoria - Estagiário"/>
    <s v="Solicitação 1191/2023 Complementação de recurso para estágio do aluno Raissa Dias de Carvalho. Remanejamento N° 2024 50026469."/>
    <s v="Sim"/>
    <n v="54"/>
    <m/>
    <n v="54"/>
    <n v="0"/>
    <n v="1"/>
    <x v="11"/>
    <x v="0"/>
  </r>
  <r>
    <x v="27"/>
    <d v="2024-01-15T00:00:00"/>
    <n v="17772"/>
    <s v="DIR"/>
    <s v="Reitoria - Estagiário"/>
    <s v="Solicitação 1237/2023 - Complementação de recurso para estágio do aluno Táriky Meirelles Rocha. Remanejamento N° 2024 50026485"/>
    <s v="Sim"/>
    <n v="162"/>
    <m/>
    <n v="162"/>
    <n v="0"/>
    <n v="1"/>
    <x v="11"/>
    <x v="0"/>
  </r>
  <r>
    <x v="27"/>
    <d v="2024-01-15T00:00:00"/>
    <n v="17773"/>
    <s v="DIR"/>
    <s v="Reitoria - Estagiário"/>
    <s v="Solicitação 1643/2023 - Complementação de recurso para estágio do aluno Leonardo Duarte Curralo. Remanejamento N° 2024 50026507."/>
    <s v="Sim"/>
    <n v="18"/>
    <m/>
    <n v="18"/>
    <n v="0"/>
    <n v="1"/>
    <x v="11"/>
    <x v="0"/>
  </r>
  <r>
    <x v="27"/>
    <d v="2024-01-16T00:00:00"/>
    <n v="17776"/>
    <s v="DIR"/>
    <s v="IME"/>
    <s v="Referente ao cálculo de rateio do pool de gráficas relativos aos meses de novembro e dezembro de 2023 - Remanejamento N° 2024 50030709."/>
    <s v="Sim"/>
    <n v="4556.6400000000003"/>
    <m/>
    <n v="4556.6400000000003"/>
    <n v="0"/>
    <n v="1"/>
    <x v="11"/>
    <x v="0"/>
  </r>
  <r>
    <x v="27"/>
    <d v="2024-01-16T00:00:00"/>
    <n v="17778"/>
    <s v="ATA"/>
    <s v="Simpress Comercio Locacao e Servicos Ltda."/>
    <s v="NE.00169657 - Contrato 61/2022 - RUSP - Prestação de serviço de impressão e reprografia corporativa - Exercício 2.024 - DC 153641/2022."/>
    <s v="Sim"/>
    <n v="337408.08"/>
    <m/>
    <n v="337408.08"/>
    <n v="0"/>
    <n v="1"/>
    <x v="11"/>
    <x v="0"/>
  </r>
  <r>
    <x v="27"/>
    <d v="2024-01-17T00:00:00"/>
    <n v="17779"/>
    <s v="DIR"/>
    <s v="Reitoria - Estagiário"/>
    <s v="Solicitação: 1204/2023 Remanejamento N° 2024 50278107 - Setor: Serviço de Apoio à Pós-Graduação Interunidades Solicitante: 5019393-1 Thomas Alexandre Ferreira dos Santos Valor da Bolsa: 1.412,00 Previsão Orçamentária: 16.944,00 + 3.384,00 (auxílio transporte) Duração: 12 meses Jornada: 30 Horas Doc. Mov. Verba: 202400168731 Processo: 23.1.00134.43.5 Aluno: 11774791 - Amanda Menezes de Souza Data de Cadastro: 16/05/2024 17:47"/>
    <s v="Sim"/>
    <n v="20328"/>
    <m/>
    <n v="20328"/>
    <n v="0"/>
    <n v="1"/>
    <x v="11"/>
    <x v="0"/>
  </r>
  <r>
    <x v="27"/>
    <d v="2024-01-17T00:00:00"/>
    <n v="17780"/>
    <s v="DIR"/>
    <s v="Reitoria - Estagiário"/>
    <s v="Solicitação 1644/2023 CANCELADO - Reserva de recurso para Estágio."/>
    <s v="Sim"/>
    <n v="0"/>
    <m/>
    <n v="0"/>
    <n v="0"/>
    <n v="1"/>
    <x v="11"/>
    <x v="0"/>
  </r>
  <r>
    <x v="27"/>
    <d v="2024-01-17T00:00:00"/>
    <n v="17784"/>
    <s v="ATA-VEICULO"/>
    <s v="Rafael Medeiros da Silva"/>
    <s v="pagamento de diárias p/ retirar equipamento, na cidade de Lorena (USP), a pedido do professor Renato Jardim - dia 07/12/2023 - Lorena - SP"/>
    <s v="Sim"/>
    <n v="171.3"/>
    <m/>
    <n v="171.3"/>
    <n v="0"/>
    <n v="1"/>
    <x v="11"/>
    <x v="0"/>
  </r>
  <r>
    <x v="27"/>
    <d v="2024-01-22T00:00:00"/>
    <n v="17788"/>
    <s v="FEP"/>
    <s v="Correios"/>
    <s v="(Sedex) Envio de 11 cápsulas de FeCra3 Samples (powders), para pesquisas realizadas em colaboração com o LQMEC - pós-doc do prof. Julio Larrea, Ali Salehiozadeh. Destinatário: ANGELA ALBUQUERQUE - LNNANO – CNPEM - Rua Giuseppe Máximo Scolfaro, 10.000 Polo II de Alta Tecnologia de Campinas CEP 13083-100 – Campinas – SP - (Nº. Objeto:)"/>
    <s v="Não"/>
    <n v="0"/>
    <m/>
    <n v="0"/>
    <n v="0"/>
    <n v="1"/>
    <x v="11"/>
    <x v="0"/>
  </r>
  <r>
    <x v="27"/>
    <d v="2024-01-23T00:00:00"/>
    <n v="17794"/>
    <s v="FGE"/>
    <s v="Prof. Mikiya Muramatsu"/>
    <s v="Material para trabalho didático do Prof. Mikiya Muramatsu."/>
    <s v="Sim"/>
    <n v="275.5"/>
    <m/>
    <n v="275.5"/>
    <n v="0"/>
    <n v="1"/>
    <x v="11"/>
    <x v="0"/>
  </r>
  <r>
    <x v="27"/>
    <d v="2024-01-29T00:00:00"/>
    <n v="17810"/>
    <s v="ATA"/>
    <s v="Saniplan Engenharia e Servicos"/>
    <s v="NE.01414604 - Pregão - Contrato de coleta e tratamento de resíduos químicos - Proc. 154.00000197 / 2024-27"/>
    <s v="Sim"/>
    <n v="2550.4299999999998"/>
    <m/>
    <n v="2550.4299999999998"/>
    <n v="0"/>
    <n v="1"/>
    <x v="11"/>
    <x v="0"/>
  </r>
  <r>
    <x v="27"/>
    <d v="2024-01-29T00:00:00"/>
    <n v="17812"/>
    <s v="DIR"/>
    <s v="AIRPHOENIX SERVIÇOS INTERNACIONAIS LTDA."/>
    <s v="ANULADO FIM DO EXERCÍCIO 2024 - NE.00416719 - Contrato 57/2023-RUSP - Contrato de Prestação de Serviços de Desembaraço Aduaneiro e Assessoramento Técnico - Exercício 2024."/>
    <s v="Sim"/>
    <n v="0"/>
    <m/>
    <n v="0"/>
    <n v="0"/>
    <n v="1"/>
    <x v="11"/>
    <x v="0"/>
  </r>
  <r>
    <x v="27"/>
    <d v="2024-01-30T00:00:00"/>
    <n v="17811"/>
    <s v="AAA-SAL"/>
    <s v="Maria Luisa Pestilla Tippi"/>
    <s v="Reembolso de pagamento de impressão e instalação de adesivo informativo para a Seção de Alunos."/>
    <s v="Sim"/>
    <n v="285"/>
    <m/>
    <n v="285"/>
    <n v="0"/>
    <n v="1"/>
    <x v="11"/>
    <x v="0"/>
  </r>
  <r>
    <x v="27"/>
    <d v="2024-01-30T00:00:00"/>
    <n v="17815"/>
    <s v="DIR"/>
    <s v="Reitoria - Estagiário"/>
    <s v="Solicitação: 119/2024 - Remanejamento N° 2024 50105180 - Setor: Serviço de Graduação Solicitante: 2333180-1 Katia Cilene Beltran Souza Nobre Valor da Bolsa: 1.320,00 Previsão Orçamentária: 15.840,00 + 3.384,00 (auxílio transporte) Duração: 12 meses Jornada: 30 Horas Doc. Mov. Verba: 202400432544 Processo: 24.1.00021.43.7 Aluno: 14838928 - Felipe Nascimento Silva Data de Cadastro: 09/02/2024 15:02"/>
    <s v="Sim"/>
    <n v="19224"/>
    <m/>
    <n v="19224"/>
    <n v="0"/>
    <n v="1"/>
    <x v="11"/>
    <x v="0"/>
  </r>
  <r>
    <x v="27"/>
    <d v="2024-01-30T00:00:00"/>
    <n v="17816"/>
    <s v="DIR"/>
    <s v="Reitoria - Estagiário"/>
    <s v="Solicitação: 120/2024 Setor: Assistência Técnica Acadêmica Solicitante: 2333180-1 Katia Cilene Beltran Souza Nobre Valor da Bolsa: 1.320,00 Previsão Orçamentária: 15.840,00 + 3.384,00 (auxílio transporte) Duração: 12 meses Jornada: 30 Horas Doc. Mov. Verba: 202400432595 Processo: 24.1.00022.43.3 Aluno: 13647718 - Heloiza Vieira de Souza Data de Cadastro: 07/02/2024 15:22 - Remanejamento N° 2024 50097480"/>
    <s v="Sim"/>
    <n v="19224"/>
    <m/>
    <n v="19224"/>
    <n v="0"/>
    <n v="1"/>
    <x v="11"/>
    <x v="0"/>
  </r>
  <r>
    <x v="27"/>
    <d v="2024-02-02T00:00:00"/>
    <n v="17795"/>
    <s v="ATA"/>
    <s v="Empresa Brasileira de Correios e Telégrafos (ECT)"/>
    <s v="Envio de SEDEX para: NADIA ELAINE PEREIRA , CAIXA POSTAL 13504 - SÃO PAULO - SP - CEP 03331-970 - (Nº.Objeto:OV616988637br)"/>
    <s v="Sim"/>
    <n v="15.92"/>
    <m/>
    <n v="15.92"/>
    <n v="0"/>
    <n v="2"/>
    <x v="0"/>
    <x v="0"/>
  </r>
  <r>
    <x v="27"/>
    <d v="2024-02-02T00:00:00"/>
    <n v="17813"/>
    <s v="FMT"/>
    <s v="Empresa Brasileira de Correios e Telégrafos (ECT)"/>
    <s v="A pedido do Prof. Caetano Rodrigues Miranda / Dr. Alvaro Torrez. Envio de amostras na modalidade SEDEX-AR. Destinatário: Laboratório Nacional de Luz Síncrotron - LNLS. Rua Giuseppe Máximo Scolfaro, 10.000, Polo II de Alta Tecnologia. Campinas, SP. CEP 13083-100. At. Sr. Aluizio José Salvador. - Descrição: Amostras de minerais secos acomodadas em tubos de vidros de 50 ml com tampa para evitar vazamentos. Nenhuma amostra possui toxicidade. As amostras são frágeis, devido aos tubos de vidro. OBSERVAÇÃO: As amostras consistem em minerais de carbonatos e/ou rochas. Estas amostras são provenientes das reações de mineralização em rochas basálticas que serão enviadas para análise no Laboratório Nacional de Luz Sincroton (LNLS), Campinas, SP. - (Nº.Objeto:OV616994310br)"/>
    <s v="Sim"/>
    <n v="15.92"/>
    <m/>
    <n v="15.92"/>
    <n v="0"/>
    <n v="2"/>
    <x v="0"/>
    <x v="0"/>
  </r>
  <r>
    <x v="27"/>
    <d v="2024-02-02T00:00:00"/>
    <n v="17834"/>
    <s v="DIR"/>
    <s v="Ricardo Ichiwaki"/>
    <s v="Solicitação de reembolso pela compra emergencial de materiais para os Laboratórios Didáticos. As compras na loja Made Nova, Casa dos Perfis e Fitas e Tintas Famosas são para repor os armários danificados pela infiltração de água ocorrida no Laboratório, ocasionando a perda total dos armários antigos e de alguns experimentos. Os produtos comprados na Loja Kalunga serão utilizados para a identificação e reposição dos experimentos deteriorados."/>
    <s v="Sim"/>
    <n v="1985.2"/>
    <m/>
    <n v="1985.2"/>
    <n v="0"/>
    <n v="2"/>
    <x v="0"/>
    <x v="0"/>
  </r>
  <r>
    <x v="27"/>
    <d v="2024-02-02T00:00:00"/>
    <n v="17841"/>
    <s v="DIR"/>
    <s v="Transposição interna"/>
    <s v="Para empenho do contrato da Itopro - Remanejamento 50090540 / 2024 - GC 4314"/>
    <s v="Sim"/>
    <n v="18830.099999999999"/>
    <m/>
    <n v="18830.099999999999"/>
    <n v="0"/>
    <n v="2"/>
    <x v="0"/>
    <x v="0"/>
  </r>
  <r>
    <x v="27"/>
    <d v="2024-02-05T00:00:00"/>
    <n v="17846"/>
    <s v="DIR"/>
    <s v="Reitoria - Estagiário"/>
    <s v="Solicitação: 155/2024 - Remanejamento N° 2024 50105202 - Setor: Setor de Suporte ao Usuário Solicitante: 5479786-1 Hercules Ramos Veloso de Freitas Valor da Bolsa: 1.320,00 Previsão Orçamentária: 15.840,00 + 3.384,00 (auxílio transporte) Duração: 12 meses Jornada: 30 Horas Doc. Mov. Verba: 202400480484 Processo: 23.1.00114.43.4 Aluno: 11846129 - Gabriel Santos Sant'Anna Data de Cadastro: 16/02/2024 13:47"/>
    <s v="Sim"/>
    <n v="19224"/>
    <m/>
    <n v="19224"/>
    <n v="0"/>
    <n v="2"/>
    <x v="0"/>
    <x v="0"/>
  </r>
  <r>
    <x v="27"/>
    <d v="2024-02-05T00:00:00"/>
    <n v="17847"/>
    <s v="DIR"/>
    <s v="Reitoria - Estagiário"/>
    <s v="Solicitação: 156/2024 - e Remanejamento N° 2024 50105229 - Setor: Setor de Suporte ao Usuário Solicitante: 5479786-1 Hercules Ramos Veloso de Freitas Valor da Bolsa: 1.320,00 Previsão Orçamentária: 15.840,00 + 3.384,00 (auxílio transporte) Duração: 12 meses Jornada: 30 Horas Doc. Mov. Verba: 202400480662 Processo: 23.1.00175.43.3 Aluno: 11544748 - Júlia de Moura Reinaldo Data de Cadastro: 16/02/2024 13:42"/>
    <s v="Sim"/>
    <n v="19224"/>
    <m/>
    <n v="19224"/>
    <n v="0"/>
    <n v="2"/>
    <x v="0"/>
    <x v="0"/>
  </r>
  <r>
    <x v="27"/>
    <d v="2024-02-05T00:00:00"/>
    <n v="17848"/>
    <s v="DIR"/>
    <s v="Reitoria - Estagiário"/>
    <s v="Solicitação: 159/2024 - CANCELADO - Setor: Assistência Técnica Acadêmica Solicitante: 8471456-1 Fabio Hideki Sakaguchi Valor da Bolsa: 1.412,00 Previsão Orçamentária: 16.944,00 + 3.384,00 (auxílio transporte) Duração: 12 meses Jornada: 30 Horas"/>
    <s v="Sim"/>
    <n v="0"/>
    <m/>
    <n v="0"/>
    <n v="0"/>
    <n v="2"/>
    <x v="0"/>
    <x v="0"/>
  </r>
  <r>
    <x v="27"/>
    <d v="2024-02-05T00:00:00"/>
    <n v="17849"/>
    <s v="AAA-CPG-I"/>
    <s v="Empresa Brasileira de Correios e Telégrafos (ECT)"/>
    <s v="Solicito envio de correspondência via sedex para Profª Drª Danusa Munford UFABC - CEP: 09210-580 Cidade: Santo André. Exemplar banca aluno CPGI. (Nº.Objeto:OV617001372br)"/>
    <s v="Sim"/>
    <n v="10.23"/>
    <m/>
    <n v="10.23"/>
    <n v="0"/>
    <n v="2"/>
    <x v="0"/>
    <x v="0"/>
  </r>
  <r>
    <x v="27"/>
    <d v="2024-02-05T00:00:00"/>
    <n v="17852"/>
    <s v="DIR"/>
    <s v="Transposição interna"/>
    <s v="Transferência para Manutenção Predial Remanejamento 50090540 / 2024 Obs. já foi devolvido para a Básica Remanejamento 2024 50091708"/>
    <s v="Sim"/>
    <n v="18830.099999999999"/>
    <m/>
    <n v="18830.099999999999"/>
    <n v="0"/>
    <n v="2"/>
    <x v="0"/>
    <x v="0"/>
  </r>
  <r>
    <x v="27"/>
    <d v="2024-02-06T00:00:00"/>
    <n v="17829"/>
    <s v="FNC"/>
    <s v="EBCT - Empresa Brasileira de Correios e Telegrafos"/>
    <s v="Envio de Sedex para: LARA- Instituto de física da Universidade Federal Fluminense - UFF Campus da Praia Vermelha - São Domingos Rua Passo da Pátria, 156 CEP.: 24210-240 - Niteroi - RJ A/C Prof. Dr. Roberto Meigikos - (Nº.Objeto:OV616998784br)"/>
    <s v="Sim"/>
    <n v="24.72"/>
    <m/>
    <n v="24.72"/>
    <n v="0"/>
    <n v="2"/>
    <x v="0"/>
    <x v="0"/>
  </r>
  <r>
    <x v="27"/>
    <d v="2024-02-06T00:00:00"/>
    <n v="17835"/>
    <s v="FNC"/>
    <s v="EBCT - Empresa Brasileira de Correios e Telegrafos"/>
    <s v="Envio de EMS para: CAEN SpA - Costruzioni Apparecchiature Elettroniche Nucleari Via Vetraia, 11 Viareggio LU 55049 Itália Attn: Ines Llorente - (Nº.Objeto:EB157634842br)"/>
    <s v="Sim"/>
    <n v="180.5"/>
    <m/>
    <n v="180.5"/>
    <n v="0"/>
    <n v="2"/>
    <x v="0"/>
    <x v="0"/>
  </r>
  <r>
    <x v="27"/>
    <d v="2024-02-06T00:00:00"/>
    <n v="17857"/>
    <s v="DIR"/>
    <s v="Reitoria - Estagiário"/>
    <s v="Solicitação: 171/2024 Setor: Serviço de Pós-graduação em Física Solicitante: 2114950-1 Claudia Conde Barioni Valor da Bolsa: 1.320,00 Previsão Orçamentária: 9.240,00 + 1.974,00 (auxílio transporte) Duração: 7 meses Jornada: 30 Horas Doc. Mov. Verba: 202400492830 Processo: 23.1.00021.43.6 Aluno: 11840210 - Gustavo Prado da Rocha Data de Cadastro: 21/03/2024 07:19 Remanejamento N° 2024 50158489"/>
    <s v="Sim"/>
    <n v="11214"/>
    <m/>
    <n v="11214"/>
    <n v="0"/>
    <n v="2"/>
    <x v="0"/>
    <x v="0"/>
  </r>
  <r>
    <x v="27"/>
    <d v="2024-02-06T00:00:00"/>
    <n v="17856"/>
    <s v="DIR"/>
    <s v="Monitores Bolsistas"/>
    <s v="Monitores Bolsistas - Exercício 2024 - 4 Monitores para o Show de física de 01/01/2024 a 30/08/2024"/>
    <s v="Sim"/>
    <n v="22400"/>
    <m/>
    <n v="22400"/>
    <n v="0"/>
    <n v="2"/>
    <x v="0"/>
    <x v="0"/>
  </r>
  <r>
    <x v="27"/>
    <d v="2024-02-08T00:00:00"/>
    <n v="17861"/>
    <s v="ATA"/>
    <s v="Naype Serviços de Despachos Ltda"/>
    <s v="Serviços de despachante para emissão/renovação das licenças de compra/uso de produtos químicos controlados no IFUSP."/>
    <s v="Sim"/>
    <n v="1600"/>
    <m/>
    <n v="1600"/>
    <n v="0"/>
    <n v="2"/>
    <x v="0"/>
    <x v="0"/>
  </r>
  <r>
    <x v="27"/>
    <d v="2024-02-08T00:00:00"/>
    <n v="17862"/>
    <s v="AAA"/>
    <s v="Irene Vicicato Lopes"/>
    <s v="Compra de café, biscoitos e bolos para reuniões realizadas pelo Instituto de Física (Assistencia Acadêmica) do Conselho Técnico-Adminstrativo, da Congregação e concursos de Docentes."/>
    <s v="Sim"/>
    <n v="998.2"/>
    <m/>
    <n v="998.2"/>
    <n v="0"/>
    <n v="2"/>
    <x v="0"/>
    <x v="0"/>
  </r>
  <r>
    <x v="27"/>
    <d v="2024-02-08T00:00:00"/>
    <n v="17863"/>
    <s v="DIR"/>
    <s v="Sueli Maria de Lima"/>
    <s v="Reembolso no valor de R$ 41,90 (quarenta e um e noventa centavos) para funcionária Sueli maria de Lima , Nº USP 3589246, referente à compra de 10 quilos de acúcares para reuniões da Diretoria"/>
    <s v="Sim"/>
    <n v="41.9"/>
    <m/>
    <n v="41.9"/>
    <n v="0"/>
    <n v="2"/>
    <x v="0"/>
    <x v="0"/>
  </r>
  <r>
    <x v="27"/>
    <d v="2024-02-08T00:00:00"/>
    <n v="17870"/>
    <s v="AAA-CPG"/>
    <s v="Éber De Patto Lima"/>
    <s v="Café, bolachas e sucos para consumo imediato em reunião da CPG e para o evento Palestra de recepção aos ingressantes da Pós-graduação que ocorrerá no dia 12/03/2024."/>
    <s v="Sim"/>
    <n v="438.94"/>
    <m/>
    <n v="438.94"/>
    <n v="0"/>
    <n v="2"/>
    <x v="0"/>
    <x v="0"/>
  </r>
  <r>
    <x v="27"/>
    <d v="2024-02-09T00:00:00"/>
    <n v="17873"/>
    <s v="DIR-CCEX"/>
    <s v="SP Elite Eventos e Turismo Eireli ME"/>
    <s v="Serviço de coffee break para o evento: Curso de Verão 2024 – Auditório Abrahão de Moraes - DDC 19914 - DC 10038/2024 - Processo 23.1.539.43.5"/>
    <s v="Sim"/>
    <n v="4200"/>
    <m/>
    <n v="4200"/>
    <n v="0"/>
    <n v="2"/>
    <x v="0"/>
    <x v="0"/>
  </r>
  <r>
    <x v="27"/>
    <d v="2024-02-09T00:00:00"/>
    <n v="17876"/>
    <s v="DIR-CCEX"/>
    <s v="SP Elite Eventos e Turismo Eireli ME"/>
    <s v="Serviço de coffee break para o evento: Curso de Verão 2024 – Auditório Abrahão de Moraes - DDC 30497 - DC 10089/2024 - Processo 23.1.539.43.5"/>
    <s v="Sim"/>
    <n v="4200"/>
    <m/>
    <n v="4200"/>
    <n v="0"/>
    <n v="2"/>
    <x v="0"/>
    <x v="0"/>
  </r>
  <r>
    <x v="27"/>
    <d v="2024-02-09T00:00:00"/>
    <n v="17874"/>
    <s v="DIR-CCEX"/>
    <s v="SP Elite Eventos e Turismo Eireli ME"/>
    <s v="Serviço de coffee break para o evento: Curso de Verão 2024 – Auditório Abrahão de Moraes - DDC 30365 - DC 1003542024 - Processo 23.1.539.43.5"/>
    <s v="Sim"/>
    <n v="4200"/>
    <m/>
    <n v="4200"/>
    <n v="0"/>
    <n v="2"/>
    <x v="0"/>
    <x v="0"/>
  </r>
  <r>
    <x v="27"/>
    <d v="2024-02-09T00:00:00"/>
    <n v="17875"/>
    <s v="DIR-CCEX"/>
    <s v="SP Elite Eventos e Turismo Eireli ME"/>
    <s v="Serviço de coffee break para o evento: Curso de Verão 2024 – Auditório Abrahão de Moraes - DDC 30420 - DC 10062/2024 - Processo 23.1.539.43.5"/>
    <s v="Sim"/>
    <n v="4200"/>
    <m/>
    <n v="4200"/>
    <n v="0"/>
    <n v="2"/>
    <x v="0"/>
    <x v="0"/>
  </r>
  <r>
    <x v="27"/>
    <d v="2024-02-09T00:00:00"/>
    <n v="17877"/>
    <s v="DIR-CCEX"/>
    <s v="SP Elite Eventos e Turismo Eireli ME"/>
    <s v="Serviço de coffee break para o evento: Curso de Verão 2024 – Auditório Abrahão de Moraes - DDC 30578 - DC 10097/2024 - Processo 23.1.539.43.5"/>
    <s v="Sim"/>
    <n v="4200"/>
    <m/>
    <n v="4200"/>
    <n v="0"/>
    <n v="2"/>
    <x v="0"/>
    <x v="0"/>
  </r>
  <r>
    <x v="27"/>
    <d v="2024-02-15T00:00:00"/>
    <n v="17879"/>
    <s v="DIR-CPESQ"/>
    <s v="Amelia Aparecida Ferrari Genova"/>
    <s v="Aquisição de crachás para o Curso de Verão 2024"/>
    <s v="Sim"/>
    <n v="231.1"/>
    <m/>
    <n v="231.1"/>
    <n v="0"/>
    <n v="2"/>
    <x v="0"/>
    <x v="0"/>
  </r>
  <r>
    <x v="27"/>
    <d v="2024-02-15T00:00:00"/>
    <n v="17881"/>
    <s v="ATA"/>
    <s v="PONTUAL MATS. P/ESCRITORIO E INFORM.LTDA"/>
    <s v="Aquisição de chaveiros para os claviculários do Instituto de Física. As chaves são usadas diariamente pela equipe de vigilância e precisam de reposição imediata para organização da equipe e bom andamento das atividades."/>
    <s v="Sim"/>
    <n v="185"/>
    <m/>
    <n v="185"/>
    <n v="0"/>
    <n v="2"/>
    <x v="0"/>
    <x v="0"/>
  </r>
  <r>
    <x v="27"/>
    <d v="2024-02-15T00:00:00"/>
    <n v="17882"/>
    <s v="ATA"/>
    <s v="JOSE ROBERTO DOS SANTOS"/>
    <s v="Confecção de 6 cópias de chaves para atender a demanda do Serviço de Zeladoria. As cópias se fazem necessárias em decorrência da alteração/criação de salas e realocação de servidores em espaços administrativos."/>
    <s v="Sim"/>
    <n v="60"/>
    <m/>
    <n v="60"/>
    <n v="0"/>
    <n v="2"/>
    <x v="0"/>
    <x v="0"/>
  </r>
  <r>
    <x v="27"/>
    <d v="2024-02-16T00:00:00"/>
    <n v="17884"/>
    <s v="ATF-ALMOX"/>
    <s v="Terrão Comércio e Representações Eireli"/>
    <s v="NE.621231 - Ata Registro de Preço - aquisições de papéis toalhas - DC 22869 - DC 9412"/>
    <s v="Sim"/>
    <n v="10623"/>
    <m/>
    <n v="10623"/>
    <n v="0"/>
    <n v="2"/>
    <x v="0"/>
    <x v="0"/>
  </r>
  <r>
    <x v="27"/>
    <d v="2024-02-19T00:00:00"/>
    <n v="17889"/>
    <s v="DIR"/>
    <s v="Débitos Tesouraria"/>
    <s v="Ajustes de lançamentos referente as despesas realizadas no Grupo do Tesouro do processo de adiantamento nº : 24.1.9.43.7, mas lançados nos RI dos professores - GOs 17809, 17837, 17838 e 17860 -Contrapartida Diretoria - RI ADM GC 4356"/>
    <s v="Sim"/>
    <n v="1850.6"/>
    <m/>
    <n v="1850.6"/>
    <n v="0"/>
    <n v="2"/>
    <x v="0"/>
    <x v="0"/>
  </r>
  <r>
    <x v="27"/>
    <d v="2024-02-19T00:00:00"/>
    <n v="17890"/>
    <s v="DIR"/>
    <s v="IME"/>
    <s v="Relatório pool de gráficas rateio do pool de gráficas relativo ao mês de janeiro de 2024. Remanejamento N° 202 450107825."/>
    <s v="Sim"/>
    <n v="1229.69"/>
    <m/>
    <n v="1229.69"/>
    <n v="0"/>
    <n v="2"/>
    <x v="0"/>
    <x v="0"/>
  </r>
  <r>
    <x v="27"/>
    <d v="2024-02-21T00:00:00"/>
    <n v="17894"/>
    <s v="AAA"/>
    <s v="Pró-Labore"/>
    <s v="Pagamento referente a Pró - Labore ref. a participações na comissão julgadora do concurso para provimento de um professor junto ao DFNC - Professora - Dionizia do Nascimento Souza"/>
    <s v="Sim"/>
    <n v="928.57"/>
    <m/>
    <n v="928.57"/>
    <n v="0"/>
    <n v="2"/>
    <x v="0"/>
    <x v="0"/>
  </r>
  <r>
    <x v="27"/>
    <d v="2024-02-21T00:00:00"/>
    <n v="17899"/>
    <s v="DIR"/>
    <s v="Professor Visitante"/>
    <s v="Referente à 4 diárias completas com pernoite, ao Prof. Marcelo Andrade da Costa Vieira (EESC/USP), nº USP 1292840 que participará da Comissão Julgadora do Concurso para provimento de um Professor Doutor junto ao Departamento de Física Nuclear, Ed. IF-41/ - Remanejamento N° 2024 50112268 para EEESC USP"/>
    <s v="Sim"/>
    <n v="2121.6"/>
    <m/>
    <n v="2121.6"/>
    <n v="0"/>
    <n v="2"/>
    <x v="0"/>
    <x v="0"/>
  </r>
  <r>
    <x v="27"/>
    <d v="2024-02-21T00:00:00"/>
    <n v="17901"/>
    <s v="DIR"/>
    <s v="Professor Visitante"/>
    <s v="Referente à 4 diárias completas com pernoite e 1 diária sem pernoite, ao Prof. Théo Zeferino Pavan (FFCLRP/USP), nº USP 3675392 que participará da Comissão Julgadora do Concurso para provimento de um Professor Doutor junto ao Departamento de Física Nuclear, Ed. IF-41/23, a ser realizado no período de 04 a 07 de março de 2024. Remanejamentos N° 2024 50112306 e 2024 50113043"/>
    <s v="Sim"/>
    <n v="2386.8000000000002"/>
    <m/>
    <n v="2386.8000000000002"/>
    <n v="0"/>
    <n v="2"/>
    <x v="0"/>
    <x v="0"/>
  </r>
  <r>
    <x v="27"/>
    <d v="2024-02-21T00:00:00"/>
    <n v="17893"/>
    <s v="AAA"/>
    <s v="Professor Visitante"/>
    <s v="Pagamento a Auxílio prof. visitante ref. a participações na comissão julgadora do concurso para provimento de um professor junto ao DFMA - Professora - Divanizia do Nascimento Souza"/>
    <s v="Sim"/>
    <n v="2828.8"/>
    <m/>
    <n v="2828.8"/>
    <n v="0"/>
    <n v="2"/>
    <x v="0"/>
    <x v="0"/>
  </r>
  <r>
    <x v="27"/>
    <d v="2024-02-21T00:00:00"/>
    <n v="17900"/>
    <s v="DIR"/>
    <s v="Professor Visitante"/>
    <s v="Serviço de Transportes da EESC referente a locação desses dois veículos (terceirizar) a viagem a viagem do Prof. Marcelo Vieira, com a finalidade de integrar Comissão Julgadora de concurso para provimento de cargo de Professor Doutor - Remanejamento N° 2024 50112284"/>
    <s v="Sim"/>
    <n v="2700"/>
    <m/>
    <n v="2700"/>
    <n v="0"/>
    <n v="2"/>
    <x v="0"/>
    <x v="0"/>
  </r>
  <r>
    <x v="27"/>
    <d v="2024-02-22T00:00:00"/>
    <n v="17891"/>
    <s v="FNC"/>
    <s v="EBCT - Empresa Brasileira de Correios e Telegrafos"/>
    <s v="Envio de EMS para: CAEN SpA - Costruzioni Apparecchiature Elettroniche Nucleari Via Vetraia, 11 Viareggio LU 55049 Itália Attn: Ines Llorente - (Nº.Objeto:EB038663035br)"/>
    <s v="Sim"/>
    <n v="180.5"/>
    <m/>
    <n v="180.5"/>
    <n v="0"/>
    <n v="2"/>
    <x v="0"/>
    <x v="0"/>
  </r>
  <r>
    <x v="27"/>
    <d v="2024-02-22T00:00:00"/>
    <n v="17908"/>
    <s v="AAA-CG"/>
    <s v="SP Elite Eventos e Turismo Eireli ME"/>
    <s v="Serviço de buffet para recepção de calouros 2024 - DDC 31183/32503 - DC 13240/2024 - Processo 23.1.539.43.5"/>
    <s v="Sim"/>
    <n v="2100"/>
    <m/>
    <n v="2100"/>
    <n v="0"/>
    <n v="2"/>
    <x v="0"/>
    <x v="0"/>
  </r>
  <r>
    <x v="27"/>
    <d v="2024-02-29T00:00:00"/>
    <n v="17933"/>
    <s v="ATA"/>
    <s v="JOSE ROBERTO DOS SANTOS"/>
    <s v="Reparo emergencial em duas fecahduras danificadas de salas adminsitrativas do Ed. Principal do IF."/>
    <s v="Sim"/>
    <n v="240"/>
    <m/>
    <n v="240"/>
    <n v="0"/>
    <n v="2"/>
    <x v="0"/>
    <x v="0"/>
  </r>
  <r>
    <x v="27"/>
    <d v="2024-02-29T00:00:00"/>
    <n v="17936"/>
    <s v="ATA"/>
    <s v="VALDIR ANTONIO MODESTO"/>
    <s v="Confecção de pôster plastificado para atender a demanda de segurança da nossa unidade. Tal pedido se faz necessário tendo em vista o início das aulas e o aumento de fluxo de pessoas no local."/>
    <s v="Sim"/>
    <n v="130"/>
    <m/>
    <n v="130"/>
    <n v="0"/>
    <n v="2"/>
    <x v="0"/>
    <x v="0"/>
  </r>
  <r>
    <x v="27"/>
    <d v="2024-03-01T00:00:00"/>
    <n v="17932"/>
    <s v="DIR"/>
    <s v="Ricardo Ichiwaki"/>
    <s v="Solicitação de reembolso pela aquisição de insumos emergenciais aos preparativos para o início das aulas experimentais dos Laboratórios Didáticos."/>
    <s v="Sim"/>
    <n v="1471.66"/>
    <m/>
    <n v="1471.66"/>
    <n v="0"/>
    <n v="3"/>
    <x v="1"/>
    <x v="0"/>
  </r>
  <r>
    <x v="27"/>
    <d v="2024-03-04T00:00:00"/>
    <n v="17958"/>
    <s v="DIR"/>
    <s v="White Martins Gases Industriais Ltda"/>
    <s v="Reforço de empenho referente ao 5º Termo de Aditivo do contrato de fornecimento de Nitrogênio Liquido e Aluguel tanque de criogênica - NE 90278/2024 e 909499/2024 Processo: 22.1.423.43.6"/>
    <s v="Sim"/>
    <n v="148237.81"/>
    <m/>
    <n v="148237.81"/>
    <n v="0"/>
    <n v="3"/>
    <x v="1"/>
    <x v="0"/>
  </r>
  <r>
    <x v="27"/>
    <d v="2024-03-04T00:00:00"/>
    <n v="17955"/>
    <s v="DIR-CPESQ"/>
    <s v="SP Elite Eventos e Turismo EIreli"/>
    <s v="Contrato de Serviços de Buffet para os dias 07/03/2024 e 21/03/2024 DC: 16419 e 16535 NE: 907186 e 907291"/>
    <s v="Sim"/>
    <n v="1680"/>
    <m/>
    <n v="1680"/>
    <n v="0"/>
    <n v="3"/>
    <x v="1"/>
    <x v="0"/>
  </r>
  <r>
    <x v="27"/>
    <d v="2024-03-04T00:00:00"/>
    <n v="17957"/>
    <s v="ATF-ALMOX"/>
    <s v="Maria Angela de Moraes - Me"/>
    <s v="Aquisição de água mineral Dc: 42606/2024 DC 14742/2024 NE: 869934"/>
    <s v="Sim"/>
    <n v="1138"/>
    <m/>
    <n v="1138"/>
    <n v="0"/>
    <n v="3"/>
    <x v="1"/>
    <x v="0"/>
  </r>
  <r>
    <x v="27"/>
    <d v="2024-03-06T00:00:00"/>
    <n v="17966"/>
    <s v="ATA-VEICULO"/>
    <s v="CAR VAL MECÂNICA COM E SERVIÇOS Ltda-ME"/>
    <s v="Manutenção do veiculo oficial Parati placa : EEF-9004 1 mangueira superior 1 mangueira inferior 2 mangueira bomba d'água 2 mangueira reservatório 2 mangueira ar quente 1 jogo pastilha freio 2 disco freio dianteiro 1 junta tampa válvula 1 válvula termostática 4 óleo motor 5w30 sintético 1 filtro óleo 1 filtro combustível 1 filtro ar motor 1 interruptor pressão 1 sensor temperatura 1 reservatório dágua 2 bucha bomba partida frio 3 aditivo radiador 1 lâmpada 2 pneus chinês 1 jogo tapete borracha"/>
    <s v="Sim"/>
    <n v="3182.9"/>
    <m/>
    <n v="3182.9"/>
    <n v="0"/>
    <n v="3"/>
    <x v="1"/>
    <x v="0"/>
  </r>
  <r>
    <x v="27"/>
    <d v="2024-03-06T00:00:00"/>
    <n v="17967"/>
    <s v="DIR"/>
    <s v="Fidelíssima Cafés Especiais"/>
    <s v="Compra de 07 quilos de café em grão para máquina da Diretoria"/>
    <s v="Sim"/>
    <n v="496"/>
    <m/>
    <n v="496"/>
    <n v="0"/>
    <n v="3"/>
    <x v="1"/>
    <x v="0"/>
  </r>
  <r>
    <x v="27"/>
    <d v="2024-03-07T00:00:00"/>
    <n v="17970"/>
    <s v="AAA"/>
    <s v="MERU VIAGENS EIRELI"/>
    <s v="Passagem aérea para Profa. Dra. Divanizia do Nascimento Souza (UFS) de aracaju para participação de banca"/>
    <s v="Sim"/>
    <n v="2239.81"/>
    <m/>
    <n v="2239.81"/>
    <n v="0"/>
    <n v="3"/>
    <x v="1"/>
    <x v="0"/>
  </r>
  <r>
    <x v="27"/>
    <d v="2024-03-08T00:00:00"/>
    <n v="17975"/>
    <s v="ATA"/>
    <s v="Rosangela Trevisan R. Ferreira"/>
    <s v="Aquisição de fita e fecho para afixar avisos com os contatos da segurança para divulgação à comunidade do IF."/>
    <s v="Sim"/>
    <n v="60.7"/>
    <m/>
    <n v="60.7"/>
    <n v="0"/>
    <n v="3"/>
    <x v="1"/>
    <x v="0"/>
  </r>
  <r>
    <x v="27"/>
    <d v="2024-03-08T00:00:00"/>
    <n v="17976"/>
    <s v="ATF-ALMOX"/>
    <s v="Maria Angela de Moraes - Me"/>
    <s v="Aquisição de água mineral Dc: 42606/2024 DC 17016/2024 NE: 970015"/>
    <s v="Sim"/>
    <n v="442.5"/>
    <m/>
    <n v="442.5"/>
    <n v="0"/>
    <n v="3"/>
    <x v="1"/>
    <x v="0"/>
  </r>
  <r>
    <x v="27"/>
    <d v="2024-03-12T00:00:00"/>
    <n v="17979"/>
    <s v="DIR"/>
    <s v="Débitos Tesouraria"/>
    <s v="Ajustes de lançamentos referente as despesas realizadas no Grupo do Tesouro do processo de adiantamento nº : 24.1.13.43.4, mas lançados nos RI dos professores - GOs 17928, 17919, 17941, 17940 e 17944 -Contrapartida Diretoria - RI ADM GC 4370"/>
    <s v="Sim"/>
    <n v="5714.17"/>
    <m/>
    <n v="5714.17"/>
    <n v="0"/>
    <n v="3"/>
    <x v="1"/>
    <x v="0"/>
  </r>
  <r>
    <x v="27"/>
    <d v="2024-03-15T00:00:00"/>
    <n v="17977"/>
    <s v="FEP"/>
    <s v="Empresa Brasileira de Correios e Telégrafos (ECT)"/>
    <s v="Envio de correspondência, via SEDEX, a pedido do Prof. Otaviano Helene (LAL/DFEP) para a seguinte destinatária: Profa. Aparecida Darc de Souza (Universidade Estadual do Oeste do Paraná - Pró-Reitoria de Graduação; Rua Universitária, 2069, Jardim Universitário, Cascavel/PR, CEP 85819-110). - (Nº.Objeto:OV692457855br)"/>
    <s v="Sim"/>
    <n v="24.72"/>
    <m/>
    <n v="24.72"/>
    <n v="0"/>
    <n v="3"/>
    <x v="1"/>
    <x v="0"/>
  </r>
  <r>
    <x v="27"/>
    <d v="2024-03-15T00:00:00"/>
    <n v="17981"/>
    <s v="FMT"/>
    <s v="Empresa Brasileira de Correios e Telégrafos (ECT)"/>
    <s v="Envio de uma correspondência na modalidade (E.M.S. - Express Mail Service). Endereço: Prof. Raquel de Almeida Ribeiro, Condensed Mater Physics, Iowa State University, 12 Physics, 2323 Osborn Dr, Ames, IA 50011-1026, Estados Unidos. - (Nº.Objeto:EB038663049br)"/>
    <s v="Sim"/>
    <n v="150"/>
    <m/>
    <n v="150"/>
    <n v="0"/>
    <n v="3"/>
    <x v="1"/>
    <x v="0"/>
  </r>
  <r>
    <x v="27"/>
    <d v="2024-03-15T00:00:00"/>
    <n v="17986"/>
    <s v="DIR-CCEX"/>
    <s v="Nutricap Com. Prod. Alimentícios Ltda"/>
    <s v="Aquisição de 03 garrafas de cafés por dia para Apresentações das Propostas para a abertura de vagas docentes - CPq Período das apresentações: 12 a 14 de março de 2024 Local: Auditório Cesar Lattes - Sala 2027 - Edifício Principal Ala Central"/>
    <s v="Sim"/>
    <n v="140"/>
    <m/>
    <n v="140"/>
    <n v="0"/>
    <n v="3"/>
    <x v="1"/>
    <x v="0"/>
  </r>
  <r>
    <x v="27"/>
    <d v="2024-03-15T00:00:00"/>
    <n v="17987"/>
    <s v="FMA"/>
    <s v="José Roberto dos Santos"/>
    <s v="Solicitamos confecção de carimbos para os novos chefe e vice-chefe eleitos do Departamento de Física Matemática. Pagamento em nome de José Roberto dos Santos, Av. Novo Osasco, 273 – Osasco - SP, CNPJ: 36.286.791/0001-05. Anexamos a este pedido o orçamento e a autorização da Diretora."/>
    <s v="Sim"/>
    <n v="132"/>
    <m/>
    <n v="132"/>
    <n v="0"/>
    <n v="3"/>
    <x v="1"/>
    <x v="0"/>
  </r>
  <r>
    <x v="27"/>
    <d v="2024-03-18T00:00:00"/>
    <n v="17991"/>
    <s v="AAA"/>
    <s v="Irene Vicicato Lopes"/>
    <s v="Compra de capsulas de café para a Diretoria do IFUSP"/>
    <s v="Sim"/>
    <n v="160"/>
    <m/>
    <n v="160"/>
    <n v="0"/>
    <n v="3"/>
    <x v="1"/>
    <x v="0"/>
  </r>
  <r>
    <x v="27"/>
    <d v="2024-03-18T00:00:00"/>
    <n v="17992"/>
    <s v="DIR"/>
    <s v="Reitoria - Estagiário"/>
    <s v="Solicitação: 413/2024 Setor: Setor de Suporte ao Usuário Solicitante: 5479786-1 Hercules Ramos Veloso de Freitas Valor da Bolsa: 1.320,00 Previsão Orçamentária: 15.840,00 + 3.384,00 (auxílio transporte) Duração: 12 meses Jornada: 30 Horas Doc. Mov. Verba: 202401121585 Processo: 24.1.00054.43.2 Aluno: 13689521 - Luís Felipe Betinassi Martins de Souza Data de Cadastro: 16/04/2024 20:48 - Remanejamento N° 2024 50192261"/>
    <s v="Sim"/>
    <n v="19224"/>
    <m/>
    <n v="19224"/>
    <n v="0"/>
    <n v="3"/>
    <x v="1"/>
    <x v="0"/>
  </r>
  <r>
    <x v="27"/>
    <d v="2024-03-18T00:00:00"/>
    <n v="17993"/>
    <s v="DIR"/>
    <s v="Reitoria - Estagiário"/>
    <s v="Solicitação: 414/2024 Setor: Setor de Suporte ao Usuário Solicitante: 5479786-1 Hercules Ramos Veloso de Freitas Valor da Bolsa: 1.320,00 Previsão Orçamentária: 15.840,00 + 3.384,00 (auxílio transporte) Duração: 12 meses Jornada: 30 Horas Remanejamento N° 2024 50189368 Aluno Ayssa Regina Capello de Souza"/>
    <s v="Sim"/>
    <n v="19224"/>
    <m/>
    <n v="19224"/>
    <n v="0"/>
    <n v="3"/>
    <x v="1"/>
    <x v="0"/>
  </r>
  <r>
    <x v="27"/>
    <d v="2024-03-20T00:00:00"/>
    <n v="17995"/>
    <s v="DIR"/>
    <s v="Manoela Brito Cavalcante"/>
    <s v="Compra de bobinas (papel térmico) utilizado nas portarias do IF, para confecção de Qr-code para visitantes. Uso imediato."/>
    <s v="Sim"/>
    <n v="62.9"/>
    <m/>
    <n v="62.9"/>
    <n v="0"/>
    <n v="3"/>
    <x v="1"/>
    <x v="0"/>
  </r>
  <r>
    <x v="27"/>
    <d v="2024-03-20T00:00:00"/>
    <n v="17998"/>
    <s v="DIR"/>
    <s v="CEPEUSP"/>
    <s v="Referente hospedagem de 20 participantes por 5 dias no CEPEUSP que ficaram alojados durante a realização do Curso de Verão de 19/03/2024 a 23/03/2024 - Remanejamento N° 2024 50153886."/>
    <s v="Sim"/>
    <n v="5600"/>
    <m/>
    <n v="5600"/>
    <n v="0"/>
    <n v="3"/>
    <x v="1"/>
    <x v="0"/>
  </r>
  <r>
    <x v="27"/>
    <d v="2024-03-25T00:00:00"/>
    <n v="18006"/>
    <s v="FMA"/>
    <s v="Cecília Cristina Blanco Novello"/>
    <s v="Compra emergencial autorizada pela Diretoria de apagadores e limpador de quadro branco (devido à falta do material no Almoxarifado). Cupom fiscal 162588, 25/03/24, Kalunga SA. Reembolso para a funcionária Cecília Cristina Blanco Novello, CPF 326.074.848-20, Banco do Brasil, ag. 7009-2, cc 307542-7."/>
    <s v="Sim"/>
    <n v="248"/>
    <m/>
    <n v="248"/>
    <n v="0"/>
    <n v="3"/>
    <x v="1"/>
    <x v="0"/>
  </r>
  <r>
    <x v="27"/>
    <d v="2024-03-25T00:00:00"/>
    <n v="18013"/>
    <s v="ATF-ALMOX"/>
    <s v="NICPHD Com. de Cosméticos e Serv. Adm Ltda"/>
    <s v="Compra de materias de limpeza - Ata Registro de Preços - DDC 446083 - DR 1332969 - DC 21285/2024 - NEs. 01333035; 01333043; 01333051; 01333060; 01333078 e 01333086/2024"/>
    <s v="Sim"/>
    <n v="18047.04"/>
    <m/>
    <n v="18047.04"/>
    <n v="0"/>
    <n v="3"/>
    <x v="1"/>
    <x v="0"/>
  </r>
  <r>
    <x v="27"/>
    <d v="2024-03-26T00:00:00"/>
    <n v="18018"/>
    <s v="FEP"/>
    <s v="J. A. Machado"/>
    <s v="Aquisição de acetileno para uso imediato em oficinas e laboratórios do depto. de Física Experimental do IF."/>
    <s v="Sim"/>
    <n v="862"/>
    <m/>
    <n v="862"/>
    <n v="0"/>
    <n v="3"/>
    <x v="1"/>
    <x v="0"/>
  </r>
  <r>
    <x v="27"/>
    <d v="2024-04-01T00:00:00"/>
    <n v="18042"/>
    <s v="DIR"/>
    <s v="Ricardo Ichiwaki"/>
    <s v="Solicitação de reembolso pela compra emergencial de insumos para os Laboratórios Didáticos. As compras realizadas já estão sendo utilizadas para o reparo dos móveis deteriorados pela umidade excessiva a que foram acometidos. As outras aquisições estão sendo utilizadas para as necessidades atuais para os projetos desenvolvidos nos cursos de Física Experimental."/>
    <s v="Sim"/>
    <n v="1751.56"/>
    <m/>
    <n v="1751.56"/>
    <n v="0"/>
    <n v="4"/>
    <x v="2"/>
    <x v="0"/>
  </r>
  <r>
    <x v="27"/>
    <d v="2024-04-01T00:00:00"/>
    <n v="18043"/>
    <s v="DIR"/>
    <s v="Ricardo Ichiwaki"/>
    <s v="Solicitação de reembolso pela compra de insumos emergenciais para as aulas de Física Experimental Básica."/>
    <s v="Sim"/>
    <n v="108.47"/>
    <m/>
    <n v="108.47"/>
    <n v="0"/>
    <n v="4"/>
    <x v="2"/>
    <x v="0"/>
  </r>
  <r>
    <x v="27"/>
    <d v="2024-04-02T00:00:00"/>
    <n v="18016"/>
    <s v="ATA"/>
    <s v="AGS DIGITAL SERVICE COMERCIAL CINE FOTO EIRELI"/>
    <s v="Manutenção da câmera de segurança instalada no prédio de Ressonância Magnética."/>
    <s v="Sim"/>
    <n v="1630"/>
    <m/>
    <n v="1630"/>
    <n v="0"/>
    <n v="4"/>
    <x v="2"/>
    <x v="0"/>
  </r>
  <r>
    <x v="27"/>
    <d v="2024-04-03T00:00:00"/>
    <n v="18053"/>
    <s v="ATA"/>
    <s v="PUSP - Capital"/>
    <s v="REM. 50171981 - OF. PUSP-C/DVGS/SVRN/24/11.03.2024 - serviço de coleta, transporte, tratamento e destino final de lâmpadas fluorescentes inservíveis, ref. aos meses de janeiro e fevereiro de 2.024..."/>
    <s v="Sim"/>
    <n v="922.5"/>
    <m/>
    <n v="922.5"/>
    <n v="0"/>
    <n v="4"/>
    <x v="2"/>
    <x v="0"/>
  </r>
  <r>
    <x v="27"/>
    <d v="2024-04-04T00:00:00"/>
    <n v="18055"/>
    <s v="DIR"/>
    <s v="Débitos Tesouraria"/>
    <s v="Ajustes de lançamentos referente as despesas realizadas no Grupo do Tesouro do processo de adiantamento nº 24.1.30.43.6, mas lançados nos RI dos professores - GOs 18007 e 18023 - Contrapartida Diretoria - RI ADM GC 4394"/>
    <s v="Sim"/>
    <n v="377.2"/>
    <m/>
    <n v="377.2"/>
    <n v="0"/>
    <n v="4"/>
    <x v="2"/>
    <x v="0"/>
  </r>
  <r>
    <x v="27"/>
    <d v="2024-04-04T00:00:00"/>
    <n v="18056"/>
    <s v="DIR"/>
    <s v="Reitoria - Estagiário"/>
    <s v="Solicitação: 531/2024 Setor: Diretoria Instituto de Física Solicitante: 5008157-1 Veronica Espinosa Pintos Lopes Valor da Bolsa: 880,00 Previsão Orçamentária: 10.560,00 + 3.384,00 (auxílio transporte) Duração: 12 meses Jornada: 20 Horas Doc. Mov. Verba: 202401472515 Processo: 24.1.00057.43.1 Aluno: 12749557 - Giovanna de Aquino Linica Data de Cadastro: 16/04/2024 14:08"/>
    <s v="Sim"/>
    <n v="13944"/>
    <m/>
    <n v="13944"/>
    <n v="0"/>
    <n v="4"/>
    <x v="2"/>
    <x v="0"/>
  </r>
  <r>
    <x v="27"/>
    <d v="2024-04-05T00:00:00"/>
    <n v="18059"/>
    <s v="DIR"/>
    <s v="Monitoria Bolsistas"/>
    <s v="Folha de monitores Diretoria correspondente 26/02/2024 a 11/07/2024 - NE 181789/2024"/>
    <s v="Sim"/>
    <n v="163957.07999999999"/>
    <m/>
    <n v="163957.07999999999"/>
    <n v="0"/>
    <n v="4"/>
    <x v="2"/>
    <x v="0"/>
  </r>
  <r>
    <x v="27"/>
    <d v="2024-04-05T00:00:00"/>
    <n v="18060"/>
    <s v="DIR"/>
    <s v="Monitoria Bolsistas"/>
    <s v="Monitores aplicadores de prova NE 181789/2024"/>
    <s v="Sim"/>
    <n v="1380"/>
    <m/>
    <n v="1380"/>
    <n v="0"/>
    <n v="4"/>
    <x v="2"/>
    <x v="0"/>
  </r>
  <r>
    <x v="27"/>
    <d v="2024-04-08T00:00:00"/>
    <n v="18062"/>
    <s v="DIR"/>
    <s v="STI"/>
    <s v="Solicitação Nro. 92362 - Solicitante Sybele Guedes de Paulo Groff - Windows Server Standard 2Lic Core - 2022 (Português) Remanejamento 50172023 / 2024"/>
    <s v="Sim"/>
    <n v="222.07"/>
    <m/>
    <n v="222.07"/>
    <n v="0"/>
    <n v="4"/>
    <x v="2"/>
    <x v="0"/>
  </r>
  <r>
    <x v="27"/>
    <d v="2024-04-10T00:00:00"/>
    <n v="18065"/>
    <s v="FAP"/>
    <s v="Empresa Brasileira de Correios e Telégrafos (ECT)"/>
    <s v="Sedex para: DANIELE ARAÚJO - Rua Sebastião Andrade Bonani, 499 - Jardim Prudência - SP/SP - Cep.: 04649-050 - (Nº.Objeto: OV692522055br)"/>
    <s v="Sim"/>
    <n v="8.91"/>
    <m/>
    <n v="8.91"/>
    <n v="0"/>
    <n v="4"/>
    <x v="2"/>
    <x v="0"/>
  </r>
  <r>
    <x v="27"/>
    <d v="2024-04-12T00:00:00"/>
    <n v="18075"/>
    <s v="FMT"/>
    <s v="Professor(a) Visitante Internacional"/>
    <s v="Pagto. de auxílio a prof. visitante, ref. a visita científica ao Laboratório de Materiais Magnéticos do DFMT e apresentação de seminário: Prof. Diao Xungang da Beihang University - China"/>
    <s v="Sim"/>
    <n v="226.3"/>
    <m/>
    <n v="226.3"/>
    <n v="0"/>
    <n v="4"/>
    <x v="2"/>
    <x v="0"/>
  </r>
  <r>
    <x v="27"/>
    <d v="2024-04-12T00:00:00"/>
    <n v="18076"/>
    <s v="DIR"/>
    <s v="IME"/>
    <s v="Referente ao cálculo de rateio do pool de gráficas relativo ao mês de fevereiro de 2024 - Remanejamento N° 2024 50187160"/>
    <s v="Sim"/>
    <n v="1598"/>
    <m/>
    <n v="1598"/>
    <n v="0"/>
    <n v="4"/>
    <x v="2"/>
    <x v="0"/>
  </r>
  <r>
    <x v="27"/>
    <d v="2024-04-12T00:00:00"/>
    <n v="18079"/>
    <s v="DIR"/>
    <s v="Monitores Bolsistas"/>
    <s v="Monitores do programa de monitoria no acervo histórico Edital IF 08/2024 - Reforço do Empenho 181789/2024"/>
    <s v="Sim"/>
    <n v="21951.919999999998"/>
    <m/>
    <n v="21951.919999999998"/>
    <n v="0"/>
    <n v="4"/>
    <x v="2"/>
    <x v="0"/>
  </r>
  <r>
    <x v="27"/>
    <d v="2024-04-12T00:00:00"/>
    <n v="18080"/>
    <s v="DIR"/>
    <s v="Monitores Bolsistas"/>
    <s v="Monitores do programa de monitoria para educadores Edital IF 10/2024 - Reforço do Empenho 181789/2024"/>
    <s v="Sim"/>
    <n v="43903.839999999997"/>
    <m/>
    <n v="43903.839999999997"/>
    <n v="0"/>
    <n v="4"/>
    <x v="2"/>
    <x v="0"/>
  </r>
  <r>
    <x v="27"/>
    <d v="2024-04-16T00:00:00"/>
    <n v="18084"/>
    <s v="AAA"/>
    <s v="Irene Vicicato Lopes"/>
    <s v="compra de cápsulas de café e chá para reuniões do Conselho Técnico Administrativo, Congregação, Concursos e processos seletivos de docentes , realizados pela Assistência Acadêmica."/>
    <s v="Sim"/>
    <n v="385.98"/>
    <m/>
    <n v="385.98"/>
    <n v="0"/>
    <n v="4"/>
    <x v="2"/>
    <x v="0"/>
  </r>
  <r>
    <x v="27"/>
    <d v="2024-04-17T00:00:00"/>
    <n v="18082"/>
    <s v="DIR"/>
    <s v="Antonio Carlos Hernandes"/>
    <s v="Reembolso referente a aquisição emergencial de Adaptador Apple Thunderbolt 3 para Thunderbolt 2. Ag. 7068-8, c/c: 13992-0"/>
    <s v="Sim"/>
    <n v="613.58000000000004"/>
    <m/>
    <n v="613.58000000000004"/>
    <n v="0"/>
    <n v="4"/>
    <x v="2"/>
    <x v="0"/>
  </r>
  <r>
    <x v="27"/>
    <d v="2024-04-17T00:00:00"/>
    <n v="18083"/>
    <s v="ATA-COPA"/>
    <s v="Samuel de Oliveira Mota"/>
    <s v="Solicito o reembolso de R$210,00 referente a compra de 02 GLP de 13kg junto a distribuidora RELUZ para uso nas copas do IFUSP."/>
    <s v="Sim"/>
    <n v="210"/>
    <m/>
    <n v="210"/>
    <n v="0"/>
    <n v="4"/>
    <x v="2"/>
    <x v="0"/>
  </r>
  <r>
    <x v="27"/>
    <d v="2024-04-18T00:00:00"/>
    <n v="18086"/>
    <s v="DIR"/>
    <s v="IFSC"/>
    <s v="Referente à 3 diárias completas e 1 diária simples, ao Prof. Luiz Nunes de Oliveira (IFSC/USP), nº USP 46151 que participará da Comissão Julgadora do Concurso para provimento de um Professor Doutor junto ao Departamento de Física Experimental 06 a 09/05 Remanejamento N° 2024 50194108."/>
    <s v="Sim"/>
    <n v="1803.36"/>
    <m/>
    <n v="1803.36"/>
    <n v="0"/>
    <n v="4"/>
    <x v="2"/>
    <x v="0"/>
  </r>
  <r>
    <x v="27"/>
    <d v="2024-04-19T00:00:00"/>
    <n v="18047"/>
    <s v="FNC"/>
    <s v="EBCT - Empresa Brasileira de Correios e Telegrafos"/>
    <s v="Envio de Sedex para: LARA - Instituto de Física da Universidade Federal Fluminense- UFF Campus da Praia Vermelha - São Domingos Rua Passo da Pátria, 156 - CEP : 24210-240 - NIteroi - RJ A/C Prof. Dr. Roberto Meigikos - (Nº.Objeto: OV692519127br)"/>
    <s v="Sim"/>
    <n v="25.86"/>
    <m/>
    <n v="25.86"/>
    <n v="0"/>
    <n v="4"/>
    <x v="2"/>
    <x v="0"/>
  </r>
  <r>
    <x v="27"/>
    <d v="2024-04-19T00:00:00"/>
    <n v="18085"/>
    <s v="FEP"/>
    <s v="Empresa Brasileira de Correios e Telégrafos (ECT)"/>
    <s v="Envio de Sedex , para Prof. Dr. Rodrigo Lambert Oréfice / Philipe Augusto Pocidonio Silva, Universidade Federal de Minas Gerais - UFMG , Avenida Antônio Carlos - número 6627, Escola de Engenharia - bloco 2 - salas 3551 ou 2424, CEP 31270-901, Pampulha (São Luiz) - Belo Horizonte - MG - (Nº.Objeto:OV692524396br)"/>
    <s v="Sim"/>
    <n v="26.95"/>
    <m/>
    <n v="26.95"/>
    <n v="0"/>
    <n v="4"/>
    <x v="2"/>
    <x v="0"/>
  </r>
  <r>
    <x v="27"/>
    <d v="2024-04-19T00:00:00"/>
    <n v="18091"/>
    <s v="AAA"/>
    <s v="Reitoria"/>
    <s v="Pagamento de Honorários ref. a participação na comissão julgadora do concurso para provimento de um professor doutor junto ao DFEP - Porfa. Dra. Isabel Cristina dos Santos, Profa. Dra. Ariete Righi e Prof. Dr. Ítalo Maros Nunes de Oliveira NE: 1664490, 1664511 e 1664538"/>
    <s v="Sim"/>
    <n v="2785.71"/>
    <m/>
    <n v="2785.71"/>
    <n v="0"/>
    <n v="4"/>
    <x v="2"/>
    <x v="0"/>
  </r>
  <r>
    <x v="27"/>
    <d v="2024-04-19T00:00:00"/>
    <n v="18092"/>
    <s v="AAA"/>
    <s v="Prof. Visitante"/>
    <s v="Auxilio ref a participação na comissão julgadora do concursopara provimento de um professor doutor junto ao DFEP - Porfa.Dra. Isabel Cristina dos Santos , Profa. Dra. Ariete Righi e Prof. Ítalo Marcos Nunes NE: 1664260, 1664325 e 1664333"/>
    <s v="Sim"/>
    <n v="8719.84"/>
    <m/>
    <n v="8719.84"/>
    <n v="0"/>
    <n v="4"/>
    <x v="2"/>
    <x v="0"/>
  </r>
  <r>
    <x v="27"/>
    <d v="2024-04-23T00:00:00"/>
    <n v="18099"/>
    <s v="DIR"/>
    <s v="Jose Roberto dos Santos"/>
    <s v="Cópias de chaves (prédio da Ressonância) e troca de miolo da sala 3036 FGE."/>
    <s v="Sim"/>
    <n v="215"/>
    <m/>
    <n v="215"/>
    <n v="0"/>
    <n v="4"/>
    <x v="2"/>
    <x v="0"/>
  </r>
  <r>
    <x v="27"/>
    <d v="2024-04-23T00:00:00"/>
    <n v="18100"/>
    <s v="DIR"/>
    <s v="Fidelíssima Cafés Especiais"/>
    <s v="Compra de 10 pacotes de café em grão para Diretoria"/>
    <s v="Sim"/>
    <n v="620"/>
    <m/>
    <n v="620"/>
    <n v="0"/>
    <n v="4"/>
    <x v="2"/>
    <x v="0"/>
  </r>
  <r>
    <x v="27"/>
    <d v="2024-04-23T00:00:00"/>
    <n v="18101"/>
    <s v="DIR"/>
    <s v="Transposição interna"/>
    <s v="Remanejamento 50183823 / 2024 - Atender empenho aquisição de lâmpadas"/>
    <s v="Sim"/>
    <n v="13200"/>
    <m/>
    <n v="13200"/>
    <n v="0"/>
    <n v="4"/>
    <x v="2"/>
    <x v="0"/>
  </r>
  <r>
    <x v="27"/>
    <d v="2024-04-24T00:00:00"/>
    <n v="18106"/>
    <s v="DIR"/>
    <s v="PRIP - SAS"/>
    <s v="Rem. 50203107 - Ref. 300 tickets categoria Especial - Eventos: Curso de Verão 2024 (R$.3000,00) e Masterclasses Hands on Particle Physics (R$ 1.000,00), conforme OFICIO PRPI/069/19032024."/>
    <s v="Sim"/>
    <n v="2312"/>
    <m/>
    <n v="2312"/>
    <n v="0"/>
    <n v="4"/>
    <x v="2"/>
    <x v="0"/>
  </r>
  <r>
    <x v="27"/>
    <d v="2024-04-24T00:00:00"/>
    <n v="18107"/>
    <s v="DIR"/>
    <s v="Monitores Bolsistas"/>
    <s v="Reforço do empenho referente OF.CG/011/IF/24 - Monitor de Laboratório - NE 181789/2024"/>
    <s v="Sim"/>
    <n v="4146.4799999999996"/>
    <m/>
    <n v="4146.4799999999996"/>
    <n v="0"/>
    <n v="4"/>
    <x v="2"/>
    <x v="0"/>
  </r>
  <r>
    <x v="27"/>
    <d v="2024-04-26T00:00:00"/>
    <n v="18112"/>
    <s v="FMA"/>
    <s v="Simone Toyoko Shinomiya"/>
    <s v="Compra para uso imediato autorizada pela Diretoria de 2 fitas dupla face. Cupom fiscal 079347, 25/05/24, Leroy Merlin CIA Brasileira de Bricolagem. Reembolso para a funcionária Simone Toyoko Shinomiya, CPF 116.686.918-09, Banco do Brasil, ag. 7009-2, cc 8908-7."/>
    <s v="Sim"/>
    <n v="167.8"/>
    <m/>
    <n v="167.8"/>
    <n v="0"/>
    <n v="4"/>
    <x v="2"/>
    <x v="0"/>
  </r>
  <r>
    <x v="27"/>
    <d v="2024-04-29T00:00:00"/>
    <n v="18122"/>
    <s v="DIR"/>
    <s v="Reitoria - Estagiário"/>
    <s v="Reforço de Pré-Reserva Solicitação: 1204/2023 Setor: Serviço de Apoio à Pós-Graduação Interunidades Solicitante: 5019393-1 Thomas Alexandre Ferreira dos Santos Valor da Bolsa: 1.412,00 Previsão Orçamentária: 16.944,00 + 3.384,00 (auxílio transporte) Duração: 12 meses Jornada: 30 Horas Doc. Mov. Verba: 202400168731 Processo: 23.1.00134.43.5 Aluno: 11005232 - Brenda Kapp de Paula Data de Cadastro: 23/04/2024 11:30"/>
    <s v="Sim"/>
    <n v="1104"/>
    <m/>
    <n v="1104"/>
    <n v="0"/>
    <n v="4"/>
    <x v="2"/>
    <x v="0"/>
  </r>
  <r>
    <x v="27"/>
    <d v="2024-04-29T00:00:00"/>
    <n v="18124"/>
    <s v="DIR"/>
    <s v="Transposicao Interna"/>
    <s v="Transposição Interna p/ pagamento do POOL - Transporte REMANEJAMENTO 50210480 / 2024 - GC 4418"/>
    <s v="Sim"/>
    <n v="264.41000000000003"/>
    <m/>
    <n v="264.41000000000003"/>
    <n v="0"/>
    <n v="4"/>
    <x v="2"/>
    <x v="0"/>
  </r>
  <r>
    <x v="27"/>
    <d v="2024-04-29T00:00:00"/>
    <n v="18131"/>
    <s v="DIR"/>
    <s v="IME"/>
    <s v="Referente ao cálculo de rateio do pool de gráficas relativo ao mês de março de 2024 - Remanejamento N° 2024 50107825"/>
    <s v="Sim"/>
    <n v="1229.69"/>
    <m/>
    <n v="1229.69"/>
    <n v="0"/>
    <n v="4"/>
    <x v="2"/>
    <x v="0"/>
  </r>
  <r>
    <x v="27"/>
    <d v="2024-05-02T00:00:00"/>
    <n v="18136"/>
    <s v="DIR-LDID"/>
    <s v="Ricardo Ichiwaki"/>
    <s v="Compra de insumos emergenciais à preparação de experimentos e manutenção de equipamentos para as aulas de laboratório dos diversos cursos do Instituto de Física."/>
    <s v="Sim"/>
    <n v="1948.8"/>
    <m/>
    <n v="1948.8"/>
    <n v="0"/>
    <n v="5"/>
    <x v="3"/>
    <x v="0"/>
  </r>
  <r>
    <x v="27"/>
    <d v="2024-05-06T00:00:00"/>
    <n v="18139"/>
    <s v="DIR"/>
    <s v="Reitoria - Estagiário"/>
    <s v="Solicitação: 672/2024 Remanejamento N° 2024 50278042 Setor: Serviço de Pós-graduação em Física Solicitante: 2114950-1 Claudia Conde Barioni Valor da Bolsa: 1.412,00 Previsão Orçamentária: 16.944,00 + 3.384,00 (auxílio transporte) Duração: 12 meses Jornada: 30 Horas Doc. Mov. Verba: 202402008200 Processo: 23.1.00300.43.2 Aluno: 14893646 - Gabrielly Inacio de Araujo Data de Cadastro: 27/05/2024 16:20"/>
    <s v="Sim"/>
    <n v="20328"/>
    <m/>
    <n v="20328"/>
    <n v="0"/>
    <n v="5"/>
    <x v="3"/>
    <x v="0"/>
  </r>
  <r>
    <x v="27"/>
    <d v="2024-05-06T00:00:00"/>
    <n v="18140"/>
    <s v="DIR"/>
    <s v="Reitoria - Estagiário"/>
    <s v="Solicitação: 673/2024 CANCELADO - Setor: Assistência Técnica Acadêmica Solicitante: 8471456-1 Fabio Hideki Sakaguchi Valor da Bolsa: 1.412,00 Previsão Orçamentária: 16.944,00 + 3.384,00 (auxílio transporte) Duração: 12 meses Jornada: 30 Horas Doc. Mov. Verba: Processo: Aluno: Data de Cadastro: 06/05/2024 11:38"/>
    <s v="Sim"/>
    <n v="0"/>
    <m/>
    <n v="0"/>
    <n v="0"/>
    <n v="5"/>
    <x v="3"/>
    <x v="0"/>
  </r>
  <r>
    <x v="27"/>
    <d v="2024-05-06T00:00:00"/>
    <n v="18141"/>
    <s v="DIR"/>
    <s v="Reitoria - Estagiário"/>
    <s v="Remanejamentos 50226689, 50226700, 50226727, 50226743, 50226760, 50226786, 50226808, 50226824, 50226840 - Complementação de recurso para estágio do aluno Fernanda Nakamura Silveira. Referente à solicitação 24/2024 - Complementação de recurso para estágio do aluno Felipe Nascimento Silva. Referente à solicitação 119/2024 - Complementação de recurso para estágio do aluno Heloiza Vieira de Souza. Referente à solicitação 120/2024 - Complementação de recurso para estágio do aluno Gabriel Santos Sant'Anna. Referente à solicitação 155/2024 - Complementação de recurso para estágio do aluno Júlia de Moura Reinaldo. Referente à solicitação 156/2024 - Complementação de recurso para estágio do aluno Gustavo Prado da Rocha. Referente à solicitação 171/2024 - Complementação de recurso para estágio do aluno Luís Felipe Betinassi Martins de Souza. Referente à solicitação 413/2024 Complementação de recurso para estágio do aluno Ayssa Regina Capello de Souza. Referente à solicitação 414/2024 Complementação de recurso para estágio do aluno Giovanna de Aquino Linica. Referente à solicitação 531/2024"/>
    <s v="Sim"/>
    <n v="7441.75"/>
    <m/>
    <n v="7441.75"/>
    <n v="0"/>
    <n v="5"/>
    <x v="3"/>
    <x v="0"/>
  </r>
  <r>
    <x v="27"/>
    <d v="2024-05-06T00:00:00"/>
    <n v="18142"/>
    <s v="DIR"/>
    <s v="Transposicao Interna"/>
    <s v="Transposição da básica para transporte - atender o POOL."/>
    <s v="Sim"/>
    <n v="135.15"/>
    <m/>
    <n v="135.15"/>
    <n v="0"/>
    <n v="5"/>
    <x v="3"/>
    <x v="0"/>
  </r>
  <r>
    <x v="27"/>
    <d v="2024-05-07T00:00:00"/>
    <n v="18132"/>
    <s v="FMT"/>
    <s v="Prof. Gustavo Martini Dalpian"/>
    <s v="Envio de uma correspondência na modalidade &quot;Registrada e com AR&quot;. Destinatário: Sr. Laurie Leonardo, Av. Gregório Aversa, 500, bloco 4, apartamento 102, Condomínio Parque Monte Europa, Recreio São Judas Tadeu, São Carlos, SP, CEP 13571-260. - (Nº.Objeto:BR595324246br)"/>
    <s v="Sim"/>
    <n v="19.05"/>
    <m/>
    <n v="19.05"/>
    <n v="0"/>
    <n v="5"/>
    <x v="3"/>
    <x v="0"/>
  </r>
  <r>
    <x v="27"/>
    <d v="2024-05-07T00:00:00"/>
    <n v="18147"/>
    <s v="DIR"/>
    <s v="Diárias"/>
    <s v="Pgto Diária N° 202400009 - Eduardo Valentim Bizerra - 7283976 - Destino: São Paulo/SP-Brasil - Saida Prevista: 06/05/2024 - 04:15 Término Prevista: 06/05/2024 - 13:45 Diárias Nacionais: Completas: 0 - Simples: 1 - Finalidade da Diária: Conduzir Prof.Dr Luiz Nunes de Oliveira ,Comissão Julgadora do Concurso para Prof. Doutor (MS-3) junto ao Depto FEP/IFUSP - Ed. IF-56/23 que terá início dia 06/05/24, às 8h30min na sala 2053 do Ed. Principal do IFUSP.."/>
    <s v="Sim"/>
    <n v="176.8"/>
    <m/>
    <n v="176.8"/>
    <n v="0"/>
    <n v="5"/>
    <x v="3"/>
    <x v="0"/>
  </r>
  <r>
    <x v="27"/>
    <d v="2024-05-07T00:00:00"/>
    <n v="18149"/>
    <s v="DIR"/>
    <s v="Reitoria - Estagiário"/>
    <s v="Remanejamentos 50226565, 50226581, 50226603, 50226620, 50226646 e 50226662 - Complementação de recurso para estágio do aluno Gabrielly Inacio de Araujo. Referente à solicitação 625/2023 - Complementação de recurso para estágio do aluno Renan Azevedo de Carvalho Silva. Referente à solicitação 723/2023 - Complementação de recurso para estágio do aluno Aghata Achilles de Oliveira. Referente à solicitação 811/2023 - Complementação de recurso para estágio do aluno Luiza Teixeira Sodré de Carvalho. Referente à solicitação 1076/2023 - Complementação de recurso para estágio do aluno Esther Souto Santana. Referente à solicitação 1179/2023 - Complementação de recurso para estágio do aluno Táriky Meirelles Rocha. Referente à solicitação 1237/2023."/>
    <s v="Sim"/>
    <n v="1815.4"/>
    <m/>
    <n v="1815.4"/>
    <n v="0"/>
    <n v="5"/>
    <x v="3"/>
    <x v="0"/>
  </r>
  <r>
    <x v="27"/>
    <d v="2024-05-07T00:00:00"/>
    <n v="18150"/>
    <s v="DIR"/>
    <s v="Débitos Tesouraria"/>
    <s v="Ajustes de lançamentos referente as despesas realizadas no Grupo do Tesouro do processo de adiantamento nº : 24.1.112.43.2, mas lançados nos RI dos professores - GOs 18071, 18081 e 18108 -Contrapartida Diretoria - RI ADM GC"/>
    <s v="Sim"/>
    <n v="1510.43"/>
    <m/>
    <n v="1510.43"/>
    <n v="0"/>
    <n v="5"/>
    <x v="3"/>
    <x v="0"/>
  </r>
  <r>
    <x v="27"/>
    <d v="2024-05-08T00:00:00"/>
    <n v="18153"/>
    <s v="ATA"/>
    <s v="Luis Carlos Maximo Romualdo"/>
    <s v="Reembolso referente a compra de jogo de chaves, para utilização imediata, nas portarias do IFUSP."/>
    <s v="Sim"/>
    <n v="34.74"/>
    <m/>
    <n v="34.74"/>
    <n v="0"/>
    <n v="5"/>
    <x v="3"/>
    <x v="0"/>
  </r>
  <r>
    <x v="27"/>
    <d v="2024-05-08T00:00:00"/>
    <n v="18154"/>
    <s v="ATA"/>
    <s v="Valdir Guimarães"/>
    <s v="Reembolso referente ao serviço emergencial de chaveiro na sala do Prof. Valdir Guimarães. A sala encontrava-se permanentemente trancada, impossibilitando o seu acesso."/>
    <s v="Sim"/>
    <n v="150"/>
    <m/>
    <n v="150"/>
    <n v="0"/>
    <n v="5"/>
    <x v="3"/>
    <x v="0"/>
  </r>
  <r>
    <x v="27"/>
    <d v="2024-05-08T00:00:00"/>
    <n v="18155"/>
    <s v="DIR"/>
    <s v="PUSP-C"/>
    <s v="OF. PUSP-C/DVGS/SVRN/40/23.04.2024 - Referência mês de março/2024 - Serviço de coleta, transporte, tratamento e destino final de lâmpadas fluorescentes inservíveis - Remanejamento 2024 50233723"/>
    <s v="Sim"/>
    <n v="363.75"/>
    <m/>
    <n v="363.75"/>
    <n v="0"/>
    <n v="5"/>
    <x v="3"/>
    <x v="0"/>
  </r>
  <r>
    <x v="27"/>
    <d v="2024-05-08T00:00:00"/>
    <n v="18156"/>
    <s v="DIR"/>
    <s v="FFCLRP"/>
    <s v="Auxílio à professor USP para participação em defesa de tese - Prof Mauricio dos Santos Matos, nº USP 1470852 - Remanejamento N° 2024 50233740"/>
    <s v="Sim"/>
    <n v="292"/>
    <m/>
    <n v="292"/>
    <n v="0"/>
    <n v="5"/>
    <x v="3"/>
    <x v="0"/>
  </r>
  <r>
    <x v="27"/>
    <d v="2024-05-09T00:00:00"/>
    <n v="18145"/>
    <s v="FEP"/>
    <s v="Empresa Brasileira de Correios e Telégrafos (ECT)"/>
    <s v="A pedido do prof. Antônio Figueiredo, segue envio : SEDEX à FAPESP, Rua Pio XI, 1.500,0, Alto da Lapa, São Paulo-SP - (N.Objeto:OV444212588 br)"/>
    <s v="Sim"/>
    <n v="8.91"/>
    <m/>
    <n v="8.91"/>
    <n v="0"/>
    <n v="5"/>
    <x v="3"/>
    <x v="0"/>
  </r>
  <r>
    <x v="27"/>
    <d v="2024-05-10T00:00:00"/>
    <n v="18161"/>
    <s v="FMT"/>
    <s v="JOSÉ ROBERTO DOS SANTOS"/>
    <s v="Confecção de dois carimbos auto entintados, no valor de R$ 85,00 (cada), com os seguintes dizeres: ___________________________________________________________________ Prof. Dr. Gustavo Martini Dalpian Chefe do Departamento de Física dos Materiais e Mecânica do IFUSP No USP 3006203 ___________________________________________________________________ Prof. Dr. Daniel Reinaldo Cornejo Vice-Chefe do Departamento de Física dos Materiais e Mecânica do IFUSP No USP 103892 ___________________________________________________________________"/>
    <s v="Sim"/>
    <n v="170"/>
    <m/>
    <n v="170"/>
    <n v="0"/>
    <n v="5"/>
    <x v="3"/>
    <x v="0"/>
  </r>
  <r>
    <x v="27"/>
    <d v="2024-05-13T00:00:00"/>
    <n v="18168"/>
    <s v="FGE"/>
    <s v="Prof. Mikiya Muramatsu"/>
    <s v="Material para ser utilizado no evento realizado pelo Projeto Cultural Ciência no Parque."/>
    <s v="Sim"/>
    <n v="98.3"/>
    <m/>
    <n v="98.3"/>
    <n v="0"/>
    <n v="5"/>
    <x v="3"/>
    <x v="0"/>
  </r>
  <r>
    <x v="27"/>
    <d v="2024-05-13T00:00:00"/>
    <n v="18170"/>
    <s v="DIR"/>
    <s v="Correios"/>
    <s v="Envio de correspondência urgente - AR - SEDEX (com aviso de recebimento)"/>
    <s v="Sim"/>
    <n v="4"/>
    <m/>
    <n v="4"/>
    <n v="0"/>
    <n v="5"/>
    <x v="3"/>
    <x v="0"/>
  </r>
  <r>
    <x v="27"/>
    <d v="2024-05-14T00:00:00"/>
    <n v="18157"/>
    <s v="DIR-SBI"/>
    <s v="Empresa Brasileira de Correios e Telégrafos (ECT)"/>
    <s v="Envio de livro via Sedex para FATEC - Faculdade de Tecnologia - Centro Paula Souza Praça Coronel Fernando Prestes, 30 - Bom Retiro - São Paulo - SP - CEP 01124-060 - (Nº.Objeto:OV444225290br)"/>
    <s v="Sim"/>
    <n v="10.7"/>
    <m/>
    <n v="10.7"/>
    <n v="0"/>
    <n v="5"/>
    <x v="3"/>
    <x v="0"/>
  </r>
  <r>
    <x v="27"/>
    <d v="2024-05-14T00:00:00"/>
    <n v="18175"/>
    <s v="ATA"/>
    <s v="Jose Roberto dos Santos"/>
    <s v="Serviço de manutenção de fechadura da sala 3158 e copia de carimbo."/>
    <s v="Sim"/>
    <n v="180"/>
    <m/>
    <n v="180"/>
    <n v="0"/>
    <n v="5"/>
    <x v="3"/>
    <x v="0"/>
  </r>
  <r>
    <x v="27"/>
    <d v="2024-05-14T00:00:00"/>
    <n v="18174"/>
    <s v="ATF-ALMOX"/>
    <s v="Terrão Comércio e Representações Eireli"/>
    <s v="Aquisição de papel para higiene pessoal - Ata Registro de Preços 25/2023 Dc105918 DC 37718 NE 2194128"/>
    <s v="Sim"/>
    <n v="169417"/>
    <m/>
    <n v="169417"/>
    <n v="0"/>
    <n v="5"/>
    <x v="3"/>
    <x v="0"/>
  </r>
  <r>
    <x v="27"/>
    <d v="2024-05-15T00:00:00"/>
    <n v="18172"/>
    <s v="DIR"/>
    <s v="Empresa Brasileira de Correios e Telégrafos (ECT)"/>
    <s v="Envio de correspondência sobre a PAD da Mariana de Amorim Delfino - Rua G3,Nº. 72 CEP: 07174-412 - envio AR com aviso de recebimento ou SEDEX - AR - (Nº.Objeto:QB697267632br)"/>
    <s v="Sim"/>
    <n v="16.66"/>
    <m/>
    <n v="16.66"/>
    <n v="0"/>
    <n v="5"/>
    <x v="3"/>
    <x v="0"/>
  </r>
  <r>
    <x v="27"/>
    <d v="2024-05-16T00:00:00"/>
    <n v="18178"/>
    <s v="AAA"/>
    <s v="Irene Vicicato Lopes"/>
    <s v="Compra de Bolos e Capsulas de café, café ao leite, Chá, chocolate para uso em concursos, processos seletivos e reuniões do CTA, da Congregação e outras."/>
    <s v="Sim"/>
    <n v="809.71"/>
    <m/>
    <n v="809.71"/>
    <n v="0"/>
    <n v="5"/>
    <x v="3"/>
    <x v="0"/>
  </r>
  <r>
    <x v="27"/>
    <d v="2024-05-17T00:00:00"/>
    <n v="18179"/>
    <s v="DIR-CCIF"/>
    <s v="Excel Comércio e Serviços de Informática Ltda"/>
    <s v="Aquisição de um HD SAS 500GB, para uso imediato e emergencial, em um servidor Dell no CCIF."/>
    <s v="Sim"/>
    <n v="1785"/>
    <m/>
    <n v="1785"/>
    <n v="0"/>
    <n v="5"/>
    <x v="3"/>
    <x v="0"/>
  </r>
  <r>
    <x v="27"/>
    <d v="2024-05-17T00:00:00"/>
    <n v="18182"/>
    <s v="DIR"/>
    <s v="Transposicao Interna"/>
    <s v="REMANEJAMENTO 50253287 / 2024 - Completar saldo da dotação de transporte"/>
    <s v="Sim"/>
    <n v="55.38"/>
    <m/>
    <n v="55.38"/>
    <n v="0"/>
    <n v="5"/>
    <x v="3"/>
    <x v="0"/>
  </r>
  <r>
    <x v="27"/>
    <d v="2024-05-20T00:00:00"/>
    <n v="18184"/>
    <s v="DIR-CCEX"/>
    <s v="Reitoria - Estagiário"/>
    <s v="Solicitação: 731/2024 - Remanejamento N° 20245 0423042 - Setor: Serviço Técnico de Comunicação, Pesquisa e Cultura e Extensão Solicitante: 3472142-1 Maria Luísa Pestilla Tippi Valor da Bolsa: 1.412,00 Previsão Orçamentária: 14.120,00 + 2.820,00 (auxílio transporte) Duração: 10 meses Jornada: 30 Horas Doc. Mov. Verba: 202402417879 Processo: 23.1.00253.43.4 Aluno: 11761379 - Renan Azevedo de Carvalho Silva Data de Cadastro: 01/08/2024 06:27"/>
    <s v="Sim"/>
    <n v="16940"/>
    <m/>
    <n v="16940"/>
    <n v="0"/>
    <n v="5"/>
    <x v="3"/>
    <x v="0"/>
  </r>
  <r>
    <x v="27"/>
    <d v="2024-05-21T00:00:00"/>
    <n v="18185"/>
    <s v="AAA"/>
    <s v="Irene Vicicato Lopes"/>
    <s v="Compra de biscoitos (doces e salgados) para reuniões do Conselho Técnico Administrativo e Congregação, bem como para concursos e processos seletivos de docentes."/>
    <s v="Sim"/>
    <n v="183.73"/>
    <m/>
    <n v="183.73"/>
    <n v="0"/>
    <n v="5"/>
    <x v="3"/>
    <x v="0"/>
  </r>
  <r>
    <x v="27"/>
    <d v="2024-05-24T00:00:00"/>
    <n v="18192"/>
    <s v="DIR"/>
    <s v="Naty Flex Cpmércio de Móveis para Escritório Ltda"/>
    <s v="Aquisição de cadeiras giratórias DC41820 NE 2472799"/>
    <s v="Sim"/>
    <n v="13900"/>
    <m/>
    <n v="13900"/>
    <n v="0"/>
    <n v="5"/>
    <x v="3"/>
    <x v="0"/>
  </r>
  <r>
    <x v="27"/>
    <d v="2024-05-27T00:00:00"/>
    <n v="18193"/>
    <s v="ATF-ALMOX"/>
    <s v="JT Industria / Corte Real / Lucas Luis / Oswaldo S"/>
    <s v="NE.02510860 / 02510879 / 02510887 / 02510895 - Compra de açúcar, café e capsulas de café - Demanda 72548 - DC 30802 - Alterado o valor de R$ 22.784,88."/>
    <s v="Sim"/>
    <n v="20225.400000000001"/>
    <m/>
    <n v="20225.400000000001"/>
    <n v="0"/>
    <n v="5"/>
    <x v="3"/>
    <x v="0"/>
  </r>
  <r>
    <x v="27"/>
    <d v="2024-05-28T00:00:00"/>
    <n v="18188"/>
    <s v="AAA"/>
    <s v="Empresa Brasileira de Correios e Telégrafos (ECT)"/>
    <s v="05 Sedex com Aviso de recebimento para: Miguel Dabdab Chamoun Muarrek Rua Bahia, N. 128, Apto. 10 - 01244-000 - Higienópolis - São Paulo - SP - (Nº.Objeto:QB697269718 br) Artur Libanio de Araujo Yordaky Rua Jerônimo Guimarães, 45 - CEP: 03463 - 030 - Jd. Piqueroby - São Paulo - SP - (Nº.Objeto:QB697269681br) Priscila Diogo Dias Rua Vitoriano Palhares, 5 - CEP: 05890 - 320 - Jd. Amália - São Paulo - SP - (Nº.Objeto:QB697269704br) Ricardo de Ávila Mesquita Condomínio Rua Nagel, 33 T2 Apto. 212 - 05315 - 030 - Vl. Leopoldina - São Paulo - SP - (Nº.Objeto:QB697269695br) Gabriel Barbosa Candido Rua Antônio Ambuba, 32 37 - 05782 - 370 - Parque Munhoz - São Paulo - SP - (Nº.Objeto:QB697269721br)"/>
    <s v="Sim"/>
    <n v="83.3"/>
    <m/>
    <n v="83.3"/>
    <n v="0"/>
    <n v="5"/>
    <x v="3"/>
    <x v="0"/>
  </r>
  <r>
    <x v="27"/>
    <d v="2024-05-28T00:00:00"/>
    <n v="18197"/>
    <s v="DIR"/>
    <s v="DCPoint Consultoria e Serviços de Informática Ltda"/>
    <s v="Aquisição de uma bateria Perc, para uso imediato e emergencial, em um servidor Dell Poweredge R620 no CCIF."/>
    <s v="Sim"/>
    <n v="420"/>
    <m/>
    <n v="420"/>
    <n v="0"/>
    <n v="5"/>
    <x v="3"/>
    <x v="0"/>
  </r>
  <r>
    <x v="27"/>
    <d v="2024-05-29T00:00:00"/>
    <n v="18202"/>
    <s v="DIR"/>
    <s v="Ricardo Ichiwaki"/>
    <s v="Solicitação de reembolso pela compra de insumos emergenciais aos Laboratórios Didáticos, com materiais para reposição e manutenção preventiva e corretiva dos equipamentos utilizados nas aulas experimentais. Os itens adquiridos da empresa Made Nova são para a confecção de um gabinete para a guarda de diversos equipamentos, pois vários outros foram totalmente deteriorados pela ação de cupins."/>
    <s v="Sim"/>
    <n v="1970.5"/>
    <m/>
    <n v="1970.5"/>
    <n v="0"/>
    <n v="5"/>
    <x v="3"/>
    <x v="0"/>
  </r>
  <r>
    <x v="27"/>
    <d v="2024-05-29T00:00:00"/>
    <n v="18204"/>
    <s v="ATA"/>
    <s v="Rosangela Trevisan R. Ferreira"/>
    <s v="Fita adesiva para afixar placas de direcionamento do Show de Física."/>
    <s v="Sim"/>
    <n v="60.6"/>
    <m/>
    <n v="60.6"/>
    <n v="0"/>
    <n v="5"/>
    <x v="3"/>
    <x v="0"/>
  </r>
  <r>
    <x v="27"/>
    <d v="2024-05-29T00:00:00"/>
    <n v="18205"/>
    <s v="AAA"/>
    <s v="Meru Viagens EIRELI"/>
    <s v="Passagens aéreas - participação de comissão julgadora de concurso público - Profs. Isabel C. S. Carvalho, Ariete Righi e Ítalo M. N. Oliveira - DDC 98245 - Fatura 21624..."/>
    <s v="Sim"/>
    <n v="4655.58"/>
    <m/>
    <n v="4655.58"/>
    <n v="0"/>
    <n v="5"/>
    <x v="3"/>
    <x v="0"/>
  </r>
  <r>
    <x v="27"/>
    <d v="2024-06-03T00:00:00"/>
    <n v="18138"/>
    <s v="ATA-VEICULO"/>
    <s v="Rafael Medeiros da Silva"/>
    <s v="Aferição do tacógrafo veiculo Van placa: DJP5640 ( patrimônio nº 043.009207 ) A aferição do tacógrafo é um processo obrigatório para os veículos que possuem o aparelho instalado, ( tem a validade por 2 anos ) segundo a Resolução Nº 87/99 do CONTRAN. Dessa forma, para aferir o equipamento, é necessário levar o veículo até um posto credenciado pelo Inmetro, onde são realizados ensaios e testes no aparelho."/>
    <s v="Sim"/>
    <n v="346.08"/>
    <m/>
    <n v="346.08"/>
    <n v="0"/>
    <n v="6"/>
    <x v="4"/>
    <x v="0"/>
  </r>
  <r>
    <x v="27"/>
    <d v="2024-06-03T00:00:00"/>
    <n v="18206"/>
    <s v="ATA"/>
    <s v="Rosangela Trevisan R. Ferreira"/>
    <s v="Material de escritório para uso imediato pela Assistência Administrativa e Serviço de Zeladoria."/>
    <s v="Sim"/>
    <n v="171.3"/>
    <m/>
    <n v="171.3"/>
    <n v="0"/>
    <n v="6"/>
    <x v="4"/>
    <x v="0"/>
  </r>
  <r>
    <x v="27"/>
    <d v="2024-06-03T00:00:00"/>
    <n v="18208"/>
    <s v="ATA-VEICULO"/>
    <s v="Rafael Medeiros da Silva"/>
    <s v="01_ Concerto de pneu + 01 aplicação ~de manchão rac10, do veículo oficial F-300 placa:DJP - 0094 ( patrimônio nº 043.012131 )"/>
    <s v="Sim"/>
    <n v="65"/>
    <m/>
    <n v="65"/>
    <n v="0"/>
    <n v="6"/>
    <x v="4"/>
    <x v="0"/>
  </r>
  <r>
    <x v="27"/>
    <d v="2024-06-04T00:00:00"/>
    <n v="18212"/>
    <s v="ATA"/>
    <s v="IME - USP"/>
    <s v="Rem. 50276406 - Remanejamento pelo consumo e participação de aluguel das máquinas copiadoras referente ao POOL das gráficas - mês de abril / 2.024..."/>
    <s v="Sim"/>
    <n v="5389.81"/>
    <m/>
    <n v="5389.81"/>
    <n v="0"/>
    <n v="6"/>
    <x v="4"/>
    <x v="0"/>
  </r>
  <r>
    <x v="27"/>
    <d v="2024-06-05T00:00:00"/>
    <n v="18214"/>
    <s v="ATA"/>
    <s v="Naypi Serviços de Despachos LTDA"/>
    <s v="Serviços de despachante para emissão/renovação das licenças de compra/uso de produtos químicos controlados no IFUSP."/>
    <s v="Sim"/>
    <n v="1600"/>
    <m/>
    <n v="1600"/>
    <n v="0"/>
    <n v="6"/>
    <x v="4"/>
    <x v="0"/>
  </r>
  <r>
    <x v="27"/>
    <d v="2024-06-05T00:00:00"/>
    <n v="18215"/>
    <s v="DIR"/>
    <s v="Reitoria - Estagiário"/>
    <s v="Solicitação: 805/2024 Setor: Serviço Técnico de Comunicação, Pesquisa e Cultura e Extensão Solicitante: 292275-1 Cristina Leite Valor da Bolsa: 941,00 Previsão Orçamentária: 11.292,00 + 3.384,00 (auxílio transporte) Duração: 12 meses Jornada: 20 Horas Doc. Mov. Verba: 202402562178 Processo: 23.1.00304.43.8 Aluno: 10693701 - Aghata Achilles de Oliveira Data de Cadastro: 23/07/2024 14:45 Remanejamento N° 2024 50398684"/>
    <s v="Sim"/>
    <n v="14676"/>
    <m/>
    <n v="14676"/>
    <n v="0"/>
    <n v="6"/>
    <x v="4"/>
    <x v="0"/>
  </r>
  <r>
    <x v="27"/>
    <d v="2024-06-05T00:00:00"/>
    <n v="18218"/>
    <s v="DIR"/>
    <s v="Diárias"/>
    <s v="Pgot Diária N° 202400033 - Rosangela Itri - 2917375 Unidade - 43 - Instituto de Física Destino: Piracicaba/SP-Brasil Convênio: 0 Saida Prevista: 10/06/2024 - 06:00 Término Prevista: 11/06/2024 - 21:00 Diárias Nacionais: Completas: 1 - Simples: 1 - Finalidade da Diária: participar, como membro do CO, do WS Missão, Visão, Valores, Objetivos e Metas 2029 da USP em Piracicaba (ESALQ) no dia 10.06.24.Visita ao Sirius - linha de SAXS no dIA 11.06.24"/>
    <s v="Sim"/>
    <n v="795.6"/>
    <m/>
    <n v="795.6"/>
    <n v="0"/>
    <n v="6"/>
    <x v="4"/>
    <x v="0"/>
  </r>
  <r>
    <x v="27"/>
    <d v="2024-06-05T00:00:00"/>
    <n v="18219"/>
    <s v="DIR"/>
    <s v="Diárias"/>
    <s v="Pgto Diária N° 202400024 - Marcos da Silva - 2510969 Unidade - 43 - Instituto de Física - Destino: Lorena/SP-Brasil Convênio: 0 - Saida Prevista: 17/06/2024 - 15:00 Término Prevista: 18/06/2024 - 18:00 Diárias Nacionais: Completas: 1 - Simples: 0 - Finalidade da Diária: Objetivos e Metas da Uso Até 2029 código: 29573."/>
    <s v="Sim"/>
    <n v="353.6"/>
    <m/>
    <n v="353.6"/>
    <n v="0"/>
    <n v="6"/>
    <x v="4"/>
    <x v="0"/>
  </r>
  <r>
    <x v="27"/>
    <d v="2024-06-05T00:00:00"/>
    <n v="18220"/>
    <s v="DIR"/>
    <s v="Diárias"/>
    <s v="Pgto Diária N° 202400036 - Cristiano Luis Pinto de Oliveira - 7041767 Unidade - 43 - Instituto de Física Destino: Bauru/SP-Brasil Convênio: 0 Saida Prevista: 19/06/2024 - 15:00 Término Prevista: 20/06/2024 - 20:00 Diárias Nacionais: Completas: 1 - Simples: 0 Finalidade da Diária: Participar do workshop missão, valores, objetivos e metas 2029"/>
    <s v="Sim"/>
    <n v="671.84"/>
    <m/>
    <n v="671.84"/>
    <n v="0"/>
    <n v="6"/>
    <x v="4"/>
    <x v="0"/>
  </r>
  <r>
    <x v="27"/>
    <d v="2024-06-05T00:00:00"/>
    <n v="18221"/>
    <s v="DIR"/>
    <s v="Diárias"/>
    <s v="Pgto Diária N° 202400027 - Marcos da Silva - 2510969 Unidade - 43 - Instituto de Física Destino: Bauru/SP-Brasil Convênio: 0 Saida Prevista: 19/06/2024 - 15:00 Término Prevista: 20/06/2024 - 18:00 Diárias Nacionais: Completas: 1 - Simples: 0 - Finalidade da Diária: Objetivos e Metas da USP até 2029."/>
    <s v="Sim"/>
    <n v="353.6"/>
    <m/>
    <n v="353.6"/>
    <n v="0"/>
    <n v="6"/>
    <x v="4"/>
    <x v="0"/>
  </r>
  <r>
    <x v="27"/>
    <d v="2024-06-05T00:00:00"/>
    <n v="18222"/>
    <s v="DIR"/>
    <s v="Diárias"/>
    <s v="Pgto Diária N° 202400020 - Luis Gregorio Godoy de Vasconcellos Dias da Silva - 7084504 Unidade - 43 - Instituto de Física Destino: Ribeirão Preto/SP-Brasil Convênio: 0 Saida Prevista: 23/06/2024 - 15:00 Término Prevista: 24/06/2024 - 22:00 Diárias Nacionais: Completas: 1 - Simples: 0 - Finalidade da Diária: Participação no Workshop Missão, Visão, Valores, Objetivos e Metas 2029 no campus da USP em Ribeirão Preto - SP"/>
    <s v="Sim"/>
    <n v="530.4"/>
    <m/>
    <n v="530.4"/>
    <n v="0"/>
    <n v="6"/>
    <x v="4"/>
    <x v="0"/>
  </r>
  <r>
    <x v="27"/>
    <d v="2024-06-05T00:00:00"/>
    <n v="18223"/>
    <s v="DIR"/>
    <s v="Diárias"/>
    <s v="Pgto Diária N° 202400026 - Marcos da Silva - 2510969 Unidade - 43 - Instituto de Física Destino: Ribeirão Preto/SP-Brasil Convênio: 0 Saida Prevista: 23/06/2024 - 12:00 Término Prevista: 24/06/2024 - 18:00 Diárias Nacionais: Completas: 1 - Simples: 0 - Finalidade da Diária: Objetivos e Metas da Usp até 2029. código 29575."/>
    <s v="Sim"/>
    <n v="353.6"/>
    <m/>
    <n v="353.6"/>
    <n v="0"/>
    <n v="6"/>
    <x v="4"/>
    <x v="0"/>
  </r>
  <r>
    <x v="27"/>
    <d v="2024-06-05T00:00:00"/>
    <n v="18224"/>
    <s v="DIR"/>
    <s v="Diárias"/>
    <s v="Pgto Diária N° 202400025 - Marcos da Silva - 2510969 Unidade - 43 - Instituto de Física Destino: São Carlos/SP-Brasil Convênio: 0 Saida Prevista: 26/06/2024 - 12:00 Término Prevista: 27/06/2024 - 18:00 Diárias Nacionais: Completas: 1 - Simples: 0 - Finalidade da Diária: Objetivos e Metas da Usp até 2029. código 29584."/>
    <s v="Sim"/>
    <n v="353.6"/>
    <m/>
    <n v="353.6"/>
    <n v="0"/>
    <n v="6"/>
    <x v="4"/>
    <x v="0"/>
  </r>
  <r>
    <x v="27"/>
    <d v="2024-06-06T00:00:00"/>
    <n v="18195"/>
    <s v="FMT"/>
    <s v="Empresa Brasileira de Correios e Telégrafos (ECT)"/>
    <s v="Encaminhamento de uma correspondência na modalidade SEDEX &quot;com AR&quot;. Endereço: UNESP/FCT - Departamento de Física, A/C Sr. Paulo Roberto Orlandi Ruiz, Rua Roberto Simonsen, 305, Caixa Postal 467, Presidente Prudente, SP, CEP 19060-900 - (Nº.Objeto:QB697270146br)"/>
    <s v="Sim"/>
    <n v="17.03"/>
    <m/>
    <n v="17.03"/>
    <n v="0"/>
    <n v="6"/>
    <x v="4"/>
    <x v="0"/>
  </r>
  <r>
    <x v="27"/>
    <d v="2024-06-07T00:00:00"/>
    <n v="18233"/>
    <s v="FMT"/>
    <s v="LABSYNTH PRODUTOS PARA LABORATÓRIOS LTDA"/>
    <s v="Compra de produtos químicos controlados - já autorizados Álcool Metílico e Acetona"/>
    <s v="Sim"/>
    <n v="56.65"/>
    <m/>
    <n v="56.65"/>
    <n v="0"/>
    <n v="6"/>
    <x v="4"/>
    <x v="0"/>
  </r>
  <r>
    <x v="27"/>
    <d v="2024-06-07T00:00:00"/>
    <n v="18234"/>
    <s v="FMA"/>
    <s v="THIAGO NETTO DE PAULA"/>
    <s v="Aquisição de papel descartável para assento sanitário DC 8240 DC44056 NR 2632044 - NE 03035066/2024"/>
    <s v="Sim"/>
    <n v="358.6"/>
    <m/>
    <n v="358.6"/>
    <n v="0"/>
    <n v="6"/>
    <x v="4"/>
    <x v="0"/>
  </r>
  <r>
    <x v="27"/>
    <d v="2024-06-10T00:00:00"/>
    <n v="18239"/>
    <s v="DIR-CCEX"/>
    <s v="Gleisson Araújo dos Santos"/>
    <s v="Aquisição de serviço eventual de buffet Dc 144913 DC 44803 NR 2647785"/>
    <s v="Sim"/>
    <n v="24885"/>
    <m/>
    <n v="24885"/>
    <n v="0"/>
    <n v="6"/>
    <x v="4"/>
    <x v="0"/>
  </r>
  <r>
    <x v="27"/>
    <d v="2024-06-10T00:00:00"/>
    <n v="18246"/>
    <s v="DIR"/>
    <s v="Débitos Tesouraria"/>
    <s v="Ajustes de lançamentos referente as despesas realizadas no Grupo do Tesouro do processo de adiantamento nº : 24.1.109.43.1, mas lançados nos RI dos professores - GOs 18152, 18156, 18160 e 18199 -Contrapartida Diretoria - RI ADM GC 4444"/>
    <s v="Sim"/>
    <n v="1902.06"/>
    <m/>
    <n v="1902.06"/>
    <n v="0"/>
    <n v="6"/>
    <x v="4"/>
    <x v="0"/>
  </r>
  <r>
    <x v="27"/>
    <d v="2024-06-10T00:00:00"/>
    <n v="18245"/>
    <s v="FGE"/>
    <s v="Adriano Mesquita Alencar"/>
    <s v="Pagamento de diárias para participar da Workshop: Missão, Visão, Valores, Objetivos e Metas 2029 - dia 09 e 10/06/2024 - Piracicaba - SP..."/>
    <s v="Sim"/>
    <n v="530.4"/>
    <m/>
    <n v="530.4"/>
    <n v="0"/>
    <n v="6"/>
    <x v="4"/>
    <x v="0"/>
  </r>
  <r>
    <x v="27"/>
    <d v="2024-06-11T00:00:00"/>
    <n v="18250"/>
    <s v="DIR"/>
    <s v="Queller Informática e Comércio Ltda"/>
    <s v="Compra, em caráter emergencial, de 1 drive SSD Sata, 500 G, para viabilizar um computador a ser utilizado pelo prof. Liner de Souza Santos, professor temporário da FEP. Compra autorizada pelo vice-diretor."/>
    <s v="Sim"/>
    <n v="340"/>
    <m/>
    <n v="340"/>
    <n v="0"/>
    <n v="6"/>
    <x v="4"/>
    <x v="0"/>
  </r>
  <r>
    <x v="27"/>
    <d v="2024-06-11T00:00:00"/>
    <n v="18253"/>
    <s v="AAA"/>
    <s v="Gerardo Aldazabal"/>
    <s v="NE.03017424 - Participação da Comissão Julgadora do Concurso para Prof. Junto ao DFMA de 24 a 28 de junho de 2.024..."/>
    <s v="Sim"/>
    <n v="4526.08"/>
    <m/>
    <n v="4526.08"/>
    <n v="0"/>
    <n v="6"/>
    <x v="4"/>
    <x v="0"/>
  </r>
  <r>
    <x v="27"/>
    <d v="2024-06-12T00:00:00"/>
    <n v="18257"/>
    <s v="ATF-ALMOX"/>
    <s v="Terrão Comércio e Representações Eireli"/>
    <s v="Aquisição de artigos de papel para higiene pessoal - Ata Registro de Preços nº 25/2023 - DDC 158302 - DC 50986 - Reserva 2727223 - NE 2727240 no valor de R$ 113.035,00 sendo ATF-Almox - R$ 61.105,00 + Remanej. nº 50281809 - R$ 51.930,00 - FD - Proc. 23.1.00381.43.2"/>
    <s v="Sim"/>
    <n v="61105"/>
    <m/>
    <n v="61105"/>
    <n v="0"/>
    <n v="6"/>
    <x v="4"/>
    <x v="0"/>
  </r>
  <r>
    <x v="27"/>
    <d v="2024-06-12T00:00:00"/>
    <n v="18254"/>
    <s v="DIR"/>
    <s v="Reitoria - Estagiário"/>
    <s v="Solicitação 531/2024 Complementação de recurso para estágio do aluno Giovanna de Aquino Linica. Remanejamento N° 2024 50289745"/>
    <s v="Sim"/>
    <n v="5280"/>
    <m/>
    <n v="5280"/>
    <n v="0"/>
    <n v="6"/>
    <x v="4"/>
    <x v="0"/>
  </r>
  <r>
    <x v="27"/>
    <d v="2024-06-14T00:00:00"/>
    <n v="18268"/>
    <s v="DIR"/>
    <s v="Fidelíssima Cafés Especiais"/>
    <s v="Compra de 10 quilos de café em grão para máquina da Diretoria"/>
    <s v="Sim"/>
    <n v="713"/>
    <m/>
    <n v="713"/>
    <n v="0"/>
    <n v="6"/>
    <x v="4"/>
    <x v="0"/>
  </r>
  <r>
    <x v="27"/>
    <d v="2024-06-18T00:00:00"/>
    <n v="18269"/>
    <s v="DIR"/>
    <s v="Reitoria"/>
    <s v="Remanejamento 50298540 / 2024, Referente a Publicação de Pregão."/>
    <s v="Sim"/>
    <n v="400"/>
    <m/>
    <n v="400"/>
    <n v="0"/>
    <n v="6"/>
    <x v="4"/>
    <x v="0"/>
  </r>
  <r>
    <x v="27"/>
    <d v="2024-06-18T00:00:00"/>
    <n v="18270"/>
    <s v="DIR"/>
    <s v="Diárias"/>
    <s v="Pgto Diária N° 202400053 - Caetano Rodrigues Miranda - Destino: Lorena/SP-Brasil - Saída Prevista: 17/06/2024 - 15:00 Término Prevista: 18/06/2024 - 20:00 Diárias Nacionais: Completas: 1 - Simples: 0 - Finalidade da Diária: Participação no Workshop: Missão, Visão, Valores, Objetivos e Metas 2029 (PRPI-USP), na Escola de Engenharia de Lorena da USP (Campus Lorena)."/>
    <s v="Sim"/>
    <n v="530.4"/>
    <m/>
    <n v="530.4"/>
    <n v="0"/>
    <n v="6"/>
    <x v="4"/>
    <x v="0"/>
  </r>
  <r>
    <x v="27"/>
    <d v="2024-06-18T00:00:00"/>
    <n v="18271"/>
    <s v="DIR"/>
    <s v="Diárias"/>
    <s v="Pgto Diária N° 202400055 - Marcelo Martinelli - 1370277 Unidade - 43 - Instituto de Física - Finalidade da Diária: Participar, na qualidade de Chefe do Departamento de Física Experimental, do Instituto de Física, do workshop promovido pela USP Missão, Visão, Valores, Objetivos e Metas 2029 para Pró-Reitorias e Gestão (MW2029)."/>
    <s v="Sim"/>
    <n v="530.4"/>
    <m/>
    <n v="530.4"/>
    <n v="0"/>
    <n v="6"/>
    <x v="4"/>
    <x v="0"/>
  </r>
  <r>
    <x v="27"/>
    <d v="2024-06-19T00:00:00"/>
    <n v="18273"/>
    <s v="ATA-VEICULO"/>
    <s v="Transposicao Interna"/>
    <s v="Rem. 50301729 - pagamento de POOL. - Código: 202400001819.... Contrapartida GC 4448"/>
    <s v="Sim"/>
    <n v="276.58"/>
    <m/>
    <n v="276.58"/>
    <n v="0"/>
    <n v="6"/>
    <x v="4"/>
    <x v="0"/>
  </r>
  <r>
    <x v="27"/>
    <d v="2024-06-20T00:00:00"/>
    <n v="18264"/>
    <s v="FGE"/>
    <s v="Correio"/>
    <s v="ECONÔMICO - Envio de uma correspondência para RIKEN Nishina Center, EMIKO ISOGAI Linac Building Room 202 - Japão - (Nº.Objeto:RR230636595BR)"/>
    <s v="Sim"/>
    <n v="18.649999999999999"/>
    <m/>
    <n v="18.649999999999999"/>
    <n v="0"/>
    <n v="6"/>
    <x v="4"/>
    <x v="0"/>
  </r>
  <r>
    <x v="27"/>
    <d v="2024-06-20T00:00:00"/>
    <n v="18267"/>
    <s v="FAP"/>
    <s v="Correio"/>
    <s v="Enviar urgentemente, via EMS, documentos para pesquisadores chineses obterem o visto para participar do &quot;14th Technical Meeting on Control Systems, Data Acquisition, Data Management and Remote Participation in Fusion Research (14TH IAEA CODAC TM 2024)&quot;, que correrá no IFUSP no período de 15 a 18 de julho/24. Evento organizado pelo Sr. Wanderley Pires de Sá e Prof. Gustavo Paganini Canal - LFP/DFAP-IFUSP - (Nº.Objeto:EB038663168BR )"/>
    <s v="Sim"/>
    <n v="200.9"/>
    <m/>
    <n v="200.9"/>
    <n v="0"/>
    <n v="6"/>
    <x v="4"/>
    <x v="0"/>
  </r>
  <r>
    <x v="27"/>
    <d v="2024-06-25T00:00:00"/>
    <n v="18279"/>
    <s v="AAA-CPG-I"/>
    <s v="Empresa Brasileira de Correios e Telégrafos (ECT)"/>
    <s v="Solicito envio de correspondência via sedex referente exemplar banca aluno CPGI. para: Profa Corinne Arrouvel - R: Conde de Baependi, 127 apto. 402 - CEP: 22231-140/RJ - (Nº. Objeto:QB697275038br) Profa Maria Élena - R: Profº. José Miziara 61, apto. 91B - CEP: 02460-060 - (Nº. Objeto:QB697275024br)"/>
    <s v="Sim"/>
    <n v="38.020000000000003"/>
    <m/>
    <n v="38.020000000000003"/>
    <n v="0"/>
    <n v="6"/>
    <x v="4"/>
    <x v="0"/>
  </r>
  <r>
    <x v="27"/>
    <d v="2024-06-26T00:00:00"/>
    <n v="18294"/>
    <s v="DIR"/>
    <s v="Transposição interna"/>
    <s v="REMANEJAMENTO 50311341 / 2024 - Atender empenho - Pool e Multa Veículos - GC 4450"/>
    <s v="Sim"/>
    <n v="160"/>
    <m/>
    <n v="160"/>
    <n v="0"/>
    <n v="6"/>
    <x v="4"/>
    <x v="0"/>
  </r>
  <r>
    <x v="27"/>
    <d v="2024-06-26T00:00:00"/>
    <n v="18293"/>
    <s v="AAA-CONC"/>
    <s v="Meru Viagens EIRELI"/>
    <s v="Passagens aéreas - participação de comissão julgadora de concurso público do DFMA - Profs. Henrique B. Filho, Adriana Fontes e Gerardo M. Aldazabal - DDC 145642 - Faturas 22551 / 22552..."/>
    <s v="Sim"/>
    <n v="4347.33"/>
    <m/>
    <n v="4347.33"/>
    <n v="0"/>
    <n v="6"/>
    <x v="4"/>
    <x v="0"/>
  </r>
  <r>
    <x v="27"/>
    <d v="2024-06-27T00:00:00"/>
    <n v="18299"/>
    <s v="ATA-VEICULO"/>
    <s v="Z.A.Digital de São Paulo sistema de estacionamento"/>
    <s v="Pagamento da fatura para estacionamento zona azul"/>
    <s v="Sim"/>
    <n v="159"/>
    <m/>
    <n v="159"/>
    <n v="0"/>
    <n v="6"/>
    <x v="4"/>
    <x v="0"/>
  </r>
  <r>
    <x v="27"/>
    <d v="2024-06-27T00:00:00"/>
    <n v="18300"/>
    <s v="ATF-ALMOX"/>
    <s v="Slim Suprimentos Ltda"/>
    <s v="Material de escritório para estoque - NE 3054850/2024 e 3054869/2024"/>
    <s v="Sim"/>
    <n v="3237"/>
    <m/>
    <n v="3237"/>
    <n v="0"/>
    <n v="6"/>
    <x v="4"/>
    <x v="0"/>
  </r>
  <r>
    <x v="27"/>
    <d v="2024-06-28T00:00:00"/>
    <n v="18303"/>
    <s v="ATA-VEICULO"/>
    <s v="Transposicao Interna"/>
    <s v="Rem. 50318729 - para atender POOL de veiculos - Cod. 1923 / 1976 - GC 4453..."/>
    <s v="Sim"/>
    <n v="592.67999999999995"/>
    <m/>
    <n v="592.67999999999995"/>
    <n v="0"/>
    <n v="6"/>
    <x v="4"/>
    <x v="0"/>
  </r>
  <r>
    <x v="27"/>
    <d v="2024-07-02T00:00:00"/>
    <n v="18307"/>
    <s v="DIR"/>
    <s v="Ricardo Ichiwaki"/>
    <s v="Solicitação de reembolso pela compra de insumos emergenciais e uso imediato, junto aos Laboratórios Didáticos, com materiais para reposição e manutenção preventiva e corretiva dos equipamentos utilizados nas aulas experimentais."/>
    <s v="Sim"/>
    <n v="1186.97"/>
    <m/>
    <n v="1186.97"/>
    <n v="0"/>
    <n v="7"/>
    <x v="5"/>
    <x v="0"/>
  </r>
  <r>
    <x v="27"/>
    <d v="2024-07-02T00:00:00"/>
    <n v="18310"/>
    <s v="DIR"/>
    <s v="Eloah Publicidade e Propaganda Ltda - EPP"/>
    <s v="NE.03376629 - Aquisição de Serviços de Publicação e Contratação - DCC 184710 - DC 58812 - Atualizado o valor de R$ 3.070,00..."/>
    <s v="Sim"/>
    <n v="2900"/>
    <m/>
    <n v="2900"/>
    <n v="0"/>
    <n v="7"/>
    <x v="5"/>
    <x v="0"/>
  </r>
  <r>
    <x v="27"/>
    <d v="2024-07-02T00:00:00"/>
    <n v="18312"/>
    <s v="FNC"/>
    <s v="Transposição interna"/>
    <s v="Transposição para o Grupo 515 - Novos Docentes para Cobrir despesa de Diárias Remanejamento N° 2024 50322289 - GO 18311 - (Obs. Foi transferido RI Professor Neilo e Creditado RI Diretoria GC )"/>
    <s v="Sim"/>
    <n v="736.61"/>
    <m/>
    <n v="736.61"/>
    <n v="0"/>
    <n v="7"/>
    <x v="5"/>
    <x v="0"/>
  </r>
  <r>
    <x v="27"/>
    <d v="2024-07-04T00:00:00"/>
    <n v="18318"/>
    <s v="DIR"/>
    <s v="Diárias"/>
    <s v="Pgto Diária N° 202400062 - Jose Fernando Diniz Chubaci - Destino: São Carlos/SP-Brasil Convênio: 0 - Saida Prevista: 26/06/2024 - 15:00 Término Prevista: 27/06/2024 - 21:00 Diárias Nacionais: Completas: 1 - Simples: 0 - Finalidade: O deslocamento para São Carlos será para a participaçãao do workshop do MVV2029, importante etapa da participação representativa da USP no processo de mapeamento e construção de ações para que a Universidade alcance um desempenho superior."/>
    <s v="Sim"/>
    <n v="530.4"/>
    <m/>
    <n v="530.4"/>
    <n v="0"/>
    <n v="7"/>
    <x v="5"/>
    <x v="0"/>
  </r>
  <r>
    <x v="27"/>
    <d v="2024-07-04T00:00:00"/>
    <n v="18319"/>
    <s v="ATA-GRAF"/>
    <s v="IME"/>
    <s v="Referente ao cálculo de rateio do pool de gráficas relativo ao mês de maio de 2024 - Remanejamento N° 2024 50328163"/>
    <s v="Sim"/>
    <n v="2969.98"/>
    <m/>
    <n v="2969.98"/>
    <n v="0"/>
    <n v="7"/>
    <x v="5"/>
    <x v="0"/>
  </r>
  <r>
    <x v="27"/>
    <d v="2024-07-05T00:00:00"/>
    <n v="18321"/>
    <s v="ATA"/>
    <s v="Varejo Brindes Solucao em Impressos Graficos Ltda."/>
    <s v="NE.03623251 - aquisição de crachás - DCC 183862 - DC 60434 - Alterado o valor de R$ 4.355,00..."/>
    <s v="Sim"/>
    <n v="3485"/>
    <m/>
    <n v="3485"/>
    <n v="0"/>
    <n v="7"/>
    <x v="5"/>
    <x v="0"/>
  </r>
  <r>
    <x v="27"/>
    <d v="2024-07-05T00:00:00"/>
    <n v="18322"/>
    <s v="DIR"/>
    <s v="Débitos Tesouraria"/>
    <s v="Ajustes de lançamentos referente as despesas realizadas no Grupo do Tesouro do processo de adiantamento nº : 24.1.125.43.7, mas lançados nos RI dos professores - GOs 18306, 18301, 18298 e 18309 -Contrapartida Diretoria - RI ADM GC 4462"/>
    <s v="Sim"/>
    <n v="2029.79"/>
    <m/>
    <n v="2029.79"/>
    <n v="0"/>
    <n v="7"/>
    <x v="5"/>
    <x v="0"/>
  </r>
  <r>
    <x v="27"/>
    <d v="2024-07-05T00:00:00"/>
    <n v="18320"/>
    <s v="DIR"/>
    <s v="Bolsitas Monitores"/>
    <s v="Reforço de empenho 181789/2024 para pagamento de monitor bolsista conforme Oficios da CG 001 e 002"/>
    <s v="Sim"/>
    <n v="2220"/>
    <m/>
    <n v="2220"/>
    <n v="0"/>
    <n v="7"/>
    <x v="5"/>
    <x v="0"/>
  </r>
  <r>
    <x v="27"/>
    <d v="2024-07-10T00:00:00"/>
    <n v="18326"/>
    <s v="FMT"/>
    <s v="PRIP - SAS"/>
    <s v="Rem. 50331342 - Referente a aquisição de 960 tickets restaurantes para alunos que participarão do &quot;São Paulo School of Advanced Science on Quantum&quot;... - dias 15 a 26/07/2024..."/>
    <s v="Sim"/>
    <n v="9600"/>
    <m/>
    <n v="9600"/>
    <n v="0"/>
    <n v="7"/>
    <x v="5"/>
    <x v="0"/>
  </r>
  <r>
    <x v="27"/>
    <d v="2024-07-10T00:00:00"/>
    <n v="18328"/>
    <s v="AAA"/>
    <s v="Meru Viagens EIRELI"/>
    <s v="Passagens aéreas - participação de comissão julgadora de concurso p/ contratação de Prof. Dr. (MS-3) - Profs. Henrique B. filho, Maria C. Nonato e Pietro Ciancaglini - DDC 145642 / 165481 - Fatura 22840..."/>
    <s v="Sim"/>
    <n v="3664.54"/>
    <m/>
    <n v="3664.54"/>
    <n v="0"/>
    <n v="7"/>
    <x v="5"/>
    <x v="0"/>
  </r>
  <r>
    <x v="27"/>
    <d v="2024-07-11T00:00:00"/>
    <n v="18329"/>
    <s v="FMT"/>
    <s v="Rosana Batista Gimenes Biz (no. USP 2468315)"/>
    <s v="Reembolso pela aquisição de uma tampa de assento de sanitário (já instalada) do banheiro masculino, localizado no andar superior do Ed. Alessandro Volta (bloco C), por solicitação da Chefia do Departamento. Esse item está em falta no estoque dos Serviços Gerais. Em decorrência do evento &quot;São Paulo School of Advanced Science on Quantum Materials”, de 15 a 26 de julho de 2024, haverá pesquisadores visitantes nas dependências do prédio. O cupom fiscal já foi entregue na Tesouraria do IFUSP."/>
    <s v="Sim"/>
    <n v="99.9"/>
    <m/>
    <n v="99.9"/>
    <n v="0"/>
    <n v="7"/>
    <x v="5"/>
    <x v="0"/>
  </r>
  <r>
    <x v="27"/>
    <d v="2024-07-11T00:00:00"/>
    <n v="18330"/>
    <s v="ATA-LIMP"/>
    <s v="Samuel de Oliveira Mota"/>
    <s v="Solicito o reembolso de R$49,40 referente a compra de 100 rebite rosca cabeça plana para adaptação dos suportes de papel higiênico do IFUSP."/>
    <s v="Sim"/>
    <n v="49.4"/>
    <m/>
    <n v="49.4"/>
    <n v="0"/>
    <n v="7"/>
    <x v="5"/>
    <x v="0"/>
  </r>
  <r>
    <x v="27"/>
    <d v="2024-07-11T00:00:00"/>
    <n v="18332"/>
    <s v="ATA-COPA"/>
    <s v="Samuel de Oliveira Mota"/>
    <s v="Solicito o reembolso de R$226,00 referente a compra de 02 GLP de 13kg junto a distribuidora RELUZ para o uso nas copas do IFUSP."/>
    <s v="Sim"/>
    <n v="226"/>
    <m/>
    <n v="226"/>
    <n v="0"/>
    <n v="7"/>
    <x v="5"/>
    <x v="0"/>
  </r>
  <r>
    <x v="27"/>
    <d v="2024-07-16T00:00:00"/>
    <n v="18336"/>
    <s v="DIR"/>
    <s v="Roberto dos Santos"/>
    <s v="Pagamento serviço de chaveiro, troca do miolo da sala de vigilância e cópias."/>
    <s v="Sim"/>
    <n v="175"/>
    <m/>
    <n v="175"/>
    <n v="0"/>
    <n v="7"/>
    <x v="5"/>
    <x v="0"/>
  </r>
  <r>
    <x v="27"/>
    <d v="2024-07-16T00:00:00"/>
    <n v="18339"/>
    <s v="DIR"/>
    <s v="IME"/>
    <s v="Referente ao cálculo de rateio do pool de gráficas relativo ao mês de junho de 2024 - Remanejamento N° 2024 50338843"/>
    <s v="Sim"/>
    <n v="2201.14"/>
    <m/>
    <n v="2201.14"/>
    <n v="0"/>
    <n v="7"/>
    <x v="5"/>
    <x v="0"/>
  </r>
  <r>
    <x v="27"/>
    <d v="2024-07-18T00:00:00"/>
    <n v="18344"/>
    <s v="DIR"/>
    <s v="Reitoria - Estagiário"/>
    <s v="Solicitação: 1031/2024 Setor: Diretoria Instituto de Física Solicitante: 5008157-1 Veronica Espinosa Pintos Lopes Valor da Bolsa: 941,00 Previsão Orçamentária: 4.705,00 + 1.410,00 (auxílio transporte) Duração: 5 meses Jornada: 20 Horas Doc. Mov. Verba: 202403342694 Processo: 24.1.00019.43.2 - Remanejamento N° 2024 50437906 Aluno: 11759289 - Fernanda Nakamura Silveira Data de Cadastro: 08/08/2024 14:28"/>
    <s v="Sim"/>
    <n v="6115"/>
    <m/>
    <n v="6115"/>
    <n v="0"/>
    <n v="7"/>
    <x v="5"/>
    <x v="0"/>
  </r>
  <r>
    <x v="27"/>
    <d v="2024-07-19T00:00:00"/>
    <n v="18348"/>
    <s v="DIR"/>
    <s v="Monitores Bolsistas"/>
    <s v="Reforço de empenho folha de pagamento de monitores"/>
    <s v="Sim"/>
    <n v="1440"/>
    <m/>
    <n v="1440"/>
    <n v="0"/>
    <n v="7"/>
    <x v="5"/>
    <x v="0"/>
  </r>
  <r>
    <x v="27"/>
    <d v="2024-07-22T00:00:00"/>
    <n v="18295"/>
    <s v="DIR-SBI"/>
    <s v="Correios"/>
    <s v="Envio de doação de 01 livro para CNEN - Comissão Nacional de Energia Nuclear - Biblioteca Técnico Científica - CIN via PAC. - (Nº.Objeto:QC243228303br)"/>
    <s v="Sim"/>
    <n v="19.64"/>
    <m/>
    <n v="19.64"/>
    <n v="0"/>
    <n v="7"/>
    <x v="5"/>
    <x v="0"/>
  </r>
  <r>
    <x v="27"/>
    <d v="2024-07-22T00:00:00"/>
    <n v="18297"/>
    <s v="FNC"/>
    <s v="EBCT - Empresa Brasileira de Correios e Telegrafos"/>
    <s v="Envio de SEDEX par: LARA - Instituto de Física da Universidade Federal Fluminense - UFF - Campus da Praia Vermelha, São Domingos Rua Passo da Pátria, 156 CEP. 24210-240 Niteroi - RJ, /C Prof. Dr. Roberto Meigikos - (Nº.Objeto:QB697278649br)"/>
    <s v="Sim"/>
    <n v="25.86"/>
    <m/>
    <n v="25.86"/>
    <n v="0"/>
    <n v="7"/>
    <x v="5"/>
    <x v="0"/>
  </r>
  <r>
    <x v="27"/>
    <d v="2024-07-22T00:00:00"/>
    <n v="18317"/>
    <s v="AAA-CPG-I"/>
    <s v="Empresa Brasileira de Correios e Telégrafos (ECT)"/>
    <s v="Envio de correspondência (sedex) para Profa Claudia de Alencar Serra e Sepulveda, CEP: 44031-460/Feira de Santana-BA - (Nº.Objeto:OV444254945br)"/>
    <s v="Sim"/>
    <n v="45.23"/>
    <m/>
    <n v="45.23"/>
    <n v="0"/>
    <n v="7"/>
    <x v="5"/>
    <x v="0"/>
  </r>
  <r>
    <x v="27"/>
    <d v="2024-07-23T00:00:00"/>
    <n v="18351"/>
    <s v="DIR"/>
    <s v="FFCLRP"/>
    <s v="Referente à 5 diárias completas com pernoite e 1 diária simples sem pernoite, ao Prof. Pietro Ciancaglini (FFCLRP/USP), nº USP 1292429 que participará da Comissão Julgadora do Concurso, Ed. IF-66/23, a ser realizado no período de 22 a 26 de julho de 2024. Remanejamento N° 2024 50385884 e 2024 50395405."/>
    <s v="Sim"/>
    <n v="2917.2"/>
    <m/>
    <n v="2917.2"/>
    <n v="0"/>
    <n v="7"/>
    <x v="5"/>
    <x v="0"/>
  </r>
  <r>
    <x v="27"/>
    <d v="2024-07-23T00:00:00"/>
    <n v="18354"/>
    <s v="DIR"/>
    <s v="Viks Elevadores Ltda"/>
    <s v="Primeiro termo de aditivo do contrato de manutenção de elevadores - NE 92247/2024 - Processo: 23.1.320.43.3"/>
    <s v="Sim"/>
    <n v="751.39"/>
    <m/>
    <n v="751.39"/>
    <n v="0"/>
    <n v="7"/>
    <x v="5"/>
    <x v="0"/>
  </r>
  <r>
    <x v="27"/>
    <d v="2024-07-23T00:00:00"/>
    <n v="18350"/>
    <s v="DIR"/>
    <s v="FCFRP"/>
    <s v="Referente à 5 diárias completas com pernoite e 1 diária simples sem pernoite, à Profa. Maria Cristina Nonato (FCFRP/USP), nº USP 1243427 que participará da Comissão Julgadora do Concurso, Ed. IF-66/23, a ser realizado no período de 22 a 26 de julho 2024 - Remanejamento N° 2024 50385868"/>
    <s v="Sim"/>
    <n v="2864.16"/>
    <m/>
    <n v="2864.16"/>
    <n v="0"/>
    <n v="7"/>
    <x v="5"/>
    <x v="0"/>
  </r>
  <r>
    <x v="27"/>
    <d v="2024-07-24T00:00:00"/>
    <n v="18355"/>
    <s v="DIR-CIPA"/>
    <s v="Gotótica Comércio de Óculos Ltda"/>
    <s v="Aquisição de óculos de segurança , para uso imediato, para o servidor Valdevan Aquino Nunes ( nº USP 2467450)"/>
    <s v="Sim"/>
    <n v="787"/>
    <m/>
    <n v="787"/>
    <n v="0"/>
    <n v="7"/>
    <x v="5"/>
    <x v="0"/>
  </r>
  <r>
    <x v="27"/>
    <d v="2024-07-26T00:00:00"/>
    <n v="18362"/>
    <s v="DIR-CCIF"/>
    <s v="David Bärg Filho"/>
    <s v="Em caráter emergencial foi contratado o reabastecimento de 100l de diesel S10 para o gerador que atende ao edifício HEPIC, onde está instalado no datacenter do IFUSP. Isso ocorreu porque houve uma falha no fornecimento de energia elétrica aproximadamente às 10hs e até às 19hs40 não havia previsão de retorno. Com o nível de combustível no tanque do gerador chegando a um nível crítico que não permitiria uma autonomia até a manhã seguinte, a única opção viável foi a contratação de uma empresa especializada em atendimentos emergenciais para fornecer o combustível necessário. É importante frisar que o serviço de reabastecimento da prefeitura do campus funciona apenas até às 17hs, portanto não havia essa opção de solução."/>
    <s v="Sim"/>
    <n v="1361"/>
    <m/>
    <n v="1361"/>
    <n v="0"/>
    <n v="7"/>
    <x v="5"/>
    <x v="0"/>
  </r>
  <r>
    <x v="27"/>
    <d v="2024-07-29T00:00:00"/>
    <n v="18368"/>
    <s v="FNC"/>
    <s v="Meru Viagens EIRELI"/>
    <s v="Passagens aéreas - participação do 32nd International Materials Research Congress 2024 - Prof. José F. D. Chubaci - 18 a 23/08/2024 - Cancun - México - DDC 160420 - Fatura 23180 - GO 18369 / GC 4472..."/>
    <s v="Sim"/>
    <n v="8760.7199999999993"/>
    <m/>
    <n v="8760.7199999999993"/>
    <n v="0"/>
    <n v="7"/>
    <x v="5"/>
    <x v="0"/>
  </r>
  <r>
    <x v="27"/>
    <d v="2024-07-31T00:00:00"/>
    <n v="18372"/>
    <s v="DIR"/>
    <s v="FCFRP"/>
    <s v="Referente à 5 diárias completas com pernoite e 1 diária simples sem pernoite, à Profa. Maria Cristina Nonato (FCFRP/USP), nº USP 1243427 que participou da Comissão Julgadora do Concurso, Ed. IF-66/23 realizado no período de 22 a 26 de julho 2024. - Remanejamento 50419240 / 2024 e Remanejamento Complementar 2024 50423700."/>
    <s v="Sim"/>
    <n v="2917.2"/>
    <m/>
    <n v="2917.2"/>
    <n v="0"/>
    <n v="7"/>
    <x v="5"/>
    <x v="0"/>
  </r>
  <r>
    <x v="27"/>
    <d v="2024-07-31T00:00:00"/>
    <n v="18373"/>
    <s v="DIR"/>
    <s v="Ricardo Ichiwaki"/>
    <s v="Solicitação de reembolso pela compra emergencial de insumos para os Laboratórios Didáticos e de Demonstrações"/>
    <s v="Sim"/>
    <n v="1975.33"/>
    <m/>
    <n v="1975.33"/>
    <n v="0"/>
    <n v="7"/>
    <x v="5"/>
    <x v="0"/>
  </r>
  <r>
    <x v="27"/>
    <d v="2024-08-01T00:00:00"/>
    <n v="18376"/>
    <s v="DIR"/>
    <s v="AG Comercio e Licitacoes Ltda."/>
    <s v="NE.03623200 - compra de pilhas recarregáveis AAA - DCC 127814 - DC 54841..."/>
    <s v="Sim"/>
    <n v="4350"/>
    <m/>
    <n v="4350"/>
    <n v="0"/>
    <n v="8"/>
    <x v="6"/>
    <x v="0"/>
  </r>
  <r>
    <x v="27"/>
    <d v="2024-08-02T00:00:00"/>
    <n v="18377"/>
    <s v="DIR"/>
    <s v="Reitoria - Estagiário"/>
    <s v="Solicitação: 1125/2024 Setor: Diretoria Instituto de Física Solicitante: 3560046-1 Andre Machado Rodrigues Valor da Bolsa: 1.412,00 Previsão Orçamentária: 16.944,00 + 3.384,00 (auxílio transporte) Duração: 12 meses Jornada: 30 Horas Doc. Mov. Verba: 202403630207 Processo: 23.1.00334.43.4 Aluno: 12561023 - Luiza Teixeira Sodré de Carvalho Data de Cadastro: 10/09/2024 13:34 - Remanejamento N° 2024 50482740"/>
    <s v="Sim"/>
    <n v="20328"/>
    <m/>
    <n v="20328"/>
    <n v="0"/>
    <n v="8"/>
    <x v="6"/>
    <x v="0"/>
  </r>
  <r>
    <x v="27"/>
    <d v="2024-08-05T00:00:00"/>
    <n v="18383"/>
    <s v="DIR"/>
    <s v="Reitoria - Estagiário"/>
    <s v="Solicitação: 1147/2024 Setor: Serviço de Pós-graduação em Física Solicitante: 2114950-1 Claudia Conde Barioni Valor da Bolsa: 1.412,00 Previsão Orçamentária: 16.944,00 + 3.384,00 (auxílio transporte) Duração: 12 meses Jornada: 30 Horas Doc. Mov. Verba: 202403649463 Processo: 23.1.00448.43.0 Aluno: 9789834 - Táriky Meirelles Rocha Data de Cadastro: 30/08/2024 09:02 - Remanejamento N° 2024 50467546"/>
    <s v="Sim"/>
    <n v="20328"/>
    <m/>
    <n v="20328"/>
    <n v="0"/>
    <n v="8"/>
    <x v="6"/>
    <x v="0"/>
  </r>
  <r>
    <x v="27"/>
    <d v="2024-08-06T00:00:00"/>
    <n v="18387"/>
    <s v="DIR"/>
    <s v="Reitoria - Estagiário"/>
    <s v="Solicitação: 1148/2024 Setor: Assistência Técnica Acadêmica Solicitante: 8471456-1 Fabio Hideki Sakaguchi Valor da Bolsa: 1.412,00 Previsão Orçamentária: 16.944,00 + 3.384,00 (auxílio transporte) Duração: 12 meses Jornada: 30 Horas Doc. Mov. Verba: 202403685834 Processo: 24.1.00177.43.7 Aluno: 13714525 - Mariana Martins Costa Data de Cadastro: 20/09/2024 11:12 - Remanejamento N° 2024 50507661"/>
    <s v="Sim"/>
    <n v="20328"/>
    <m/>
    <n v="20328"/>
    <n v="0"/>
    <n v="8"/>
    <x v="6"/>
    <x v="0"/>
  </r>
  <r>
    <x v="27"/>
    <d v="2024-08-06T00:00:00"/>
    <n v="18391"/>
    <s v="FMT"/>
    <s v="Marcelo Amorim (no. USP 7400364)"/>
    <s v="Reembolso pela aquisitação de lubrificante, broca e bucha para serviços de manutenção no DFMT, conforme a NF 071176, de 04.08.2024, em favor de Leroy Merlin Cia Brasileira de Bricolage."/>
    <s v="Sim"/>
    <n v="112.7"/>
    <m/>
    <n v="112.7"/>
    <n v="0"/>
    <n v="8"/>
    <x v="6"/>
    <x v="0"/>
  </r>
  <r>
    <x v="27"/>
    <d v="2024-08-07T00:00:00"/>
    <n v="18400"/>
    <s v="DIR"/>
    <s v="Débitos Tesouraria"/>
    <s v="Ajustes de lançamentos referente as despesas realizadas no Grupo do Tesouro do processo de adiantamento nº : 24.1.140.43.6, mas lançados nos RI dos professores - GOs 18352 e 18370 - Contrapartida Diretoria - RI ADM GC 4479"/>
    <s v="Sim"/>
    <n v="1028.0999999999999"/>
    <m/>
    <n v="1028.0999999999999"/>
    <n v="0"/>
    <n v="8"/>
    <x v="6"/>
    <x v="0"/>
  </r>
  <r>
    <x v="27"/>
    <d v="2024-08-08T00:00:00"/>
    <n v="18401"/>
    <s v="FGE"/>
    <s v="Ponto Service Eletronico Ltda ME"/>
    <s v="Conserto de Micro ondas da Secretaria do DFGE Nº de Patrimônio 043.022.053"/>
    <s v="Sim"/>
    <n v="160"/>
    <m/>
    <n v="160"/>
    <n v="0"/>
    <n v="8"/>
    <x v="6"/>
    <x v="0"/>
  </r>
  <r>
    <x v="27"/>
    <d v="2024-08-09T00:00:00"/>
    <n v="18406"/>
    <s v="DIR"/>
    <s v="Iran mamedes de amorim"/>
    <s v="Produtos alimentícios para as reuniões da congregação, CTA e concursos."/>
    <s v="Sim"/>
    <n v="550.59"/>
    <m/>
    <n v="550.59"/>
    <n v="0"/>
    <n v="8"/>
    <x v="6"/>
    <x v="0"/>
  </r>
  <r>
    <x v="27"/>
    <d v="2024-08-12T00:00:00"/>
    <n v="18408"/>
    <s v="SBI"/>
    <s v="Rui Polan Gorniak (Nº USP 8472019)"/>
    <s v="Aquisição emergencial de materiais essenciais para utilização imediata na oficina de reparo de materiais bibliográficos da biblioteca. Os materiais foram furtados no período de reforma do telhado da biblioteca."/>
    <s v="Sim"/>
    <n v="241.5"/>
    <m/>
    <n v="241.5"/>
    <n v="0"/>
    <n v="8"/>
    <x v="6"/>
    <x v="0"/>
  </r>
  <r>
    <x v="27"/>
    <d v="2024-08-12T00:00:00"/>
    <n v="18413"/>
    <s v="DIR"/>
    <s v="FAU"/>
    <s v="Remanejamento N° 2024 50438228 - Referente a compra do material para SIPAT Conjunta 2024"/>
    <s v="Sim"/>
    <n v="2500"/>
    <m/>
    <n v="2500"/>
    <n v="0"/>
    <n v="8"/>
    <x v="6"/>
    <x v="0"/>
  </r>
  <r>
    <x v="27"/>
    <d v="2024-08-14T00:00:00"/>
    <n v="18412"/>
    <s v="FNC"/>
    <s v="Empresa Brasileira de Correios e Telégrafos (ECT)"/>
    <s v="Envio de EMS para: To; Mr. Luiz Jacobsohn, D.Sc. Clemson University Materials Science and Engineering 515 Calhoun Dr. , Sirrine Hal # 161 29634 Clemson, SC, United States of America - (Nº.Objeto: EB038663313 br)"/>
    <s v="Sim"/>
    <n v="185.8"/>
    <m/>
    <n v="185.8"/>
    <n v="0"/>
    <n v="8"/>
    <x v="6"/>
    <x v="0"/>
  </r>
  <r>
    <x v="27"/>
    <d v="2024-08-16T00:00:00"/>
    <n v="18433"/>
    <s v="DIR"/>
    <s v="PUSP-C"/>
    <s v="Referente as duas caçambas de 30 m³ para resíduos vegetais - Remanejamento N° 2024 50446689"/>
    <s v="Sim"/>
    <n v="2400"/>
    <m/>
    <n v="2400"/>
    <n v="0"/>
    <n v="8"/>
    <x v="6"/>
    <x v="0"/>
  </r>
  <r>
    <x v="27"/>
    <d v="2024-08-19T00:00:00"/>
    <n v="18430"/>
    <s v="ATO"/>
    <s v="Alexandre de Oliveira Vieira"/>
    <s v="Reembolso referente à aquisição de caixa de papelão, para uso na mudança das salas das professoras aposentadas Líghia e Teresa Borelo Levi. Compra efetuada em Zona Oeste Comércio de Embalagens LTDA ME. Nota Fiscal Eletrônica 000085694, série 003."/>
    <s v="Sim"/>
    <n v="175.95"/>
    <m/>
    <n v="175.95"/>
    <n v="0"/>
    <n v="8"/>
    <x v="6"/>
    <x v="0"/>
  </r>
  <r>
    <x v="27"/>
    <d v="2024-08-19T00:00:00"/>
    <n v="18434"/>
    <s v="FGE"/>
    <s v="Prof. Mikiya Muramatsu"/>
    <s v="Compra de um (01) cartucho HP 60 ColorCC643VB para ser utilizado no Projeto Ciência no Parque do Prof Mikiya Muramatsu."/>
    <s v="Sim"/>
    <n v="179.9"/>
    <m/>
    <n v="179.9"/>
    <n v="0"/>
    <n v="8"/>
    <x v="6"/>
    <x v="0"/>
  </r>
  <r>
    <x v="27"/>
    <d v="2024-08-19T00:00:00"/>
    <n v="18435"/>
    <s v="DIR"/>
    <s v="Diária"/>
    <s v="Pgto Diária N° 202400067 - Rafael Medeiros da Silva - 6302453 Unidade - 43 - Instituto de Física - Destino: São José dos Campos/SP-Brasil Convênio: 0 - Saida Prevista: 21/08/2024 - 08:45 Término Prevista: 21/08/2024 - 17:00 Diárias Nacionais: Completas: 0 - Simples: 1 - Finalidade da Diária: Transporte de funcionários do Instituto de Física (Peletron) para o instituto de pesquisa em São José dos Campos."/>
    <s v="Sim"/>
    <n v="176.8"/>
    <m/>
    <n v="176.8"/>
    <n v="0"/>
    <n v="8"/>
    <x v="6"/>
    <x v="0"/>
  </r>
  <r>
    <x v="27"/>
    <d v="2024-08-19T00:00:00"/>
    <n v="18436"/>
    <s v="DIR"/>
    <s v="Diária"/>
    <s v="Pgto Diária N° 202400068 - Rafael Medeiros da Silva - 6302453 Unidade - 43 - Instituto de Física - Destino: Americana/SP-Brasil Convênio: 0 Saida Prevista: 23/08/2024 - 08:30 Término Prevista: 23/08/2024 - 17:00 Diárias Nacionais: Completas: 0 - Simples: 1 - Finalidade da Diária: Transporte do professor Cristiano Luiz Pinto e equipamento para manutenção, para cidade de Americana-SP"/>
    <s v="Sim"/>
    <n v="176.8"/>
    <m/>
    <n v="176.8"/>
    <n v="0"/>
    <n v="8"/>
    <x v="6"/>
    <x v="0"/>
  </r>
  <r>
    <x v="27"/>
    <d v="2024-08-20T00:00:00"/>
    <n v="18437"/>
    <s v="SBI"/>
    <s v="Tiago Brito Alonso"/>
    <s v="Confecção de cartaz/banner para indicação do prédio provisório da biblioteca/LRM."/>
    <s v="Sim"/>
    <n v="323"/>
    <m/>
    <n v="323"/>
    <n v="0"/>
    <n v="8"/>
    <x v="6"/>
    <x v="0"/>
  </r>
  <r>
    <x v="27"/>
    <d v="2024-08-23T00:00:00"/>
    <n v="18441"/>
    <s v="DIR-CIPA"/>
    <s v="Clineu Alonso Carreira"/>
    <s v="Aquisição de óculos de segurança , para uso imediato, para o servidor Clineu Alonso Carreira ( nº USP 8409024)"/>
    <s v="Sim"/>
    <n v="445"/>
    <m/>
    <n v="445"/>
    <n v="0"/>
    <n v="8"/>
    <x v="6"/>
    <x v="0"/>
  </r>
  <r>
    <x v="27"/>
    <d v="2024-08-23T00:00:00"/>
    <n v="18442"/>
    <s v="ATO"/>
    <s v="Alexandre de Oliveira Vieira"/>
    <s v="Reembolso referente a aquisição de utensílios para os arquitetos do IFUSP, para contribuir com a rotina de fiscalização de obras e ajustes em desenhos técnicos de arquitetura. Compra realizada na Empresa Kalunga, de: Trena/Prancheta/Escalimetro/Papel Manteiga, DANFE: 305501."/>
    <s v="Sim"/>
    <n v="168.2"/>
    <m/>
    <n v="168.2"/>
    <n v="0"/>
    <n v="8"/>
    <x v="6"/>
    <x v="0"/>
  </r>
  <r>
    <x v="27"/>
    <d v="2024-08-23T00:00:00"/>
    <n v="18443"/>
    <s v="DIR"/>
    <s v="Valdemir Elias da Silva"/>
    <s v="Reembolso pelo pagamento do Cupom Fiscal 139039, referente compra de um motor para o tanque instalado no Edifício Basílio Jafet. O presente gasto foi autorizado pela Diretora, Profa. Kaline Coutinho."/>
    <s v="Sim"/>
    <n v="700"/>
    <m/>
    <n v="700"/>
    <n v="0"/>
    <n v="8"/>
    <x v="6"/>
    <x v="0"/>
  </r>
  <r>
    <x v="27"/>
    <d v="2024-08-23T00:00:00"/>
    <n v="18444"/>
    <s v="DIR"/>
    <s v="Café Fidelissima"/>
    <s v="Solicito a compra de 10 pacotes de café em grão para máquina da Diretoria"/>
    <s v="Sim"/>
    <n v="713"/>
    <m/>
    <n v="713"/>
    <n v="0"/>
    <n v="8"/>
    <x v="6"/>
    <x v="0"/>
  </r>
  <r>
    <x v="27"/>
    <d v="2024-08-26T00:00:00"/>
    <n v="18447"/>
    <s v="SBI"/>
    <s v="Silvana Pereira de Almeida Sampaio"/>
    <s v="Solicito reembolso referente compra emergencial de material de escritório (que não tem no almoxarifafo)para uso imediato na biblioteca."/>
    <s v="Sim"/>
    <n v="203.05"/>
    <m/>
    <n v="203.05"/>
    <n v="0"/>
    <n v="8"/>
    <x v="6"/>
    <x v="0"/>
  </r>
  <r>
    <x v="27"/>
    <d v="2024-08-26T00:00:00"/>
    <n v="18449"/>
    <s v="AAA"/>
    <s v="Meru Viagens EIRELI"/>
    <s v="Passagens aéreas - participação de comissão julgadora de concurso p/ contratação de Prof. Dr. junto ao DFAP - Profs. Adriana Fontes, Maria C. Nonato e Pietro Ciancaglini - DDC 214628 - Fatura 23413..."/>
    <s v="Sim"/>
    <n v="4428.12"/>
    <m/>
    <n v="4428.12"/>
    <n v="0"/>
    <n v="8"/>
    <x v="6"/>
    <x v="0"/>
  </r>
  <r>
    <x v="27"/>
    <d v="2024-08-29T00:00:00"/>
    <n v="18455"/>
    <s v="FEP"/>
    <s v="Empresa Brasileira de Correios e Telégrafos (ECT)"/>
    <s v="A pedido do prof. Antônio Figueiredo, envio, via SEDEX, para prof. Dr. Danilo Degan Luders, Rua Pioniera Victalina Delfante, Castanha, 715, Jardim Italia, Maringá-PR cep: 87060-667 - (Nº.Objeto:OY349432906 br )"/>
    <s v="Sim"/>
    <n v="25.86"/>
    <m/>
    <n v="25.86"/>
    <n v="0"/>
    <n v="8"/>
    <x v="6"/>
    <x v="0"/>
  </r>
  <r>
    <x v="27"/>
    <d v="2024-08-30T00:00:00"/>
    <n v="18459"/>
    <s v="DIR"/>
    <s v="Ricardo Ichiwaki"/>
    <s v="Solicitação de reembolso pela compra emergencial de insumos para o preparativo de experimentos e melhoria da infraestrutura elétrica das salas de aula dos Laboratórios Didáticos."/>
    <s v="Sim"/>
    <n v="2000.17"/>
    <m/>
    <n v="2000.17"/>
    <n v="0"/>
    <n v="8"/>
    <x v="6"/>
    <x v="0"/>
  </r>
  <r>
    <x v="27"/>
    <d v="2024-09-02T00:00:00"/>
    <n v="18462"/>
    <s v="ATA-VEICULO"/>
    <s v="Transposicao Interna"/>
    <s v="Rem. 50467244 - pagamento de POOL - COD&gt; 202400002413 - GO 18463 - GC 4488..."/>
    <s v="Sim"/>
    <n v="128.34"/>
    <m/>
    <n v="128.34"/>
    <n v="0"/>
    <n v="9"/>
    <x v="7"/>
    <x v="0"/>
  </r>
  <r>
    <x v="27"/>
    <d v="2024-09-04T00:00:00"/>
    <n v="18467"/>
    <s v="DIR"/>
    <s v="Reitoria - Estagiário"/>
    <s v="Solicitação: 1301/2024 Setor: Serviço de Pós-graduação em Física Solicitante: 2114950-1 Claudia Conde Barioni Valor da Bolsa: 1.412,00 Previsão Orçamentária: 16.944,00 + 3.384,00 (auxílio transporte) Duração: 12 meses Jornada: 30 Horas Doc. Mov. Verba: 202404208452 Processo: 24.1.00168.43.8 Aluno: 11221369 - Andrey da Silva Araujo Data de Cadastro: 26/09/2024 12:33 - Remanejamento N° 2024 50507688"/>
    <s v="Sim"/>
    <n v="20328"/>
    <m/>
    <n v="20328"/>
    <n v="0"/>
    <n v="9"/>
    <x v="7"/>
    <x v="0"/>
  </r>
  <r>
    <x v="27"/>
    <d v="2024-09-10T00:00:00"/>
    <n v="18475"/>
    <s v="ATA"/>
    <s v="Naypi Serviços de Despachos LTDA"/>
    <s v="Serviços de despachante para emissão/renovação das licenças de compra/uso de produtos químicos controlados no IFUSP."/>
    <s v="Sim"/>
    <n v="1600"/>
    <m/>
    <n v="1600"/>
    <n v="0"/>
    <n v="9"/>
    <x v="7"/>
    <x v="0"/>
  </r>
  <r>
    <x v="27"/>
    <d v="2024-09-10T00:00:00"/>
    <n v="18476"/>
    <s v="ATF-COMPRAS"/>
    <s v="R Sobrieira Negócios e Soluções Integradas Ltda"/>
    <s v="Dc 257165 DC 83612 NE 4349218 Aquisição de pilhas e baterias não recarregaveis"/>
    <s v="Sim"/>
    <n v="1989.96"/>
    <m/>
    <n v="1989.96"/>
    <n v="0"/>
    <n v="9"/>
    <x v="7"/>
    <x v="0"/>
  </r>
  <r>
    <x v="27"/>
    <d v="2024-09-11T00:00:00"/>
    <n v="18477"/>
    <s v="ATA"/>
    <s v="Jose Roberto dos Santos"/>
    <s v="Serviço de chaveiro: troca de miolo e cópias para a sala 2020 Ed. Principal. Confecção de carimbo para tesouraria."/>
    <s v="Sim"/>
    <n v="200"/>
    <m/>
    <n v="200"/>
    <n v="0"/>
    <n v="9"/>
    <x v="7"/>
    <x v="0"/>
  </r>
  <r>
    <x v="27"/>
    <d v="2024-09-13T00:00:00"/>
    <n v="18479"/>
    <s v="FEP"/>
    <s v="Empresa Brasileira de Correios e Telégrafos (ECT)"/>
    <s v="Envio de correspondência, por SEDEX, atendendo solicitação do Dr. Maximo David Ave Pernas (LAL/DFEP), à FAPESP (A/C Auditoria), Proc. nº 2017/26238-4. O endereço para envio é Rua Pio XI, nº 1500, Alto da Lapa, São Paulo, SP, CEP 05468-901. - (Nº.Objeto:OY349446936br)"/>
    <s v="Sim"/>
    <n v="8.91"/>
    <m/>
    <n v="8.91"/>
    <n v="0"/>
    <n v="9"/>
    <x v="7"/>
    <x v="0"/>
  </r>
  <r>
    <x v="27"/>
    <d v="2024-09-13T00:00:00"/>
    <n v="18483"/>
    <s v="FMA"/>
    <s v="Simone Toyoko Shinomiya"/>
    <s v="Solicito reembolso do valor de R$153,10 (cento e cinquenta e três reais e dez centavos), para Simone Toyoko Shinomiya, nº USP 2444698, referente a compra de um quadro de aviso em cortiça, conforme cupom fiscal eletrônico 000.045.408, para uso no Departamento de Física Matemática"/>
    <s v="Sim"/>
    <n v="153.1"/>
    <m/>
    <n v="153.1"/>
    <n v="0"/>
    <n v="9"/>
    <x v="7"/>
    <x v="0"/>
  </r>
  <r>
    <x v="27"/>
    <d v="2024-09-16T00:00:00"/>
    <n v="18482"/>
    <s v="FEP"/>
    <s v="Empresa Brasileira de Correios e Telégrafos (ECT)"/>
    <s v="A pedido do prof. Antônio Figueiredo, segue carta SEDEX, para FAPESP, R. Pio XI, 1500 - Alto da Lapa - CEP 05468-901 - São Paulo/SP . - (Nº.Objeto:OY349447171br)"/>
    <s v="Sim"/>
    <n v="8.91"/>
    <m/>
    <n v="8.91"/>
    <n v="0"/>
    <n v="9"/>
    <x v="7"/>
    <x v="0"/>
  </r>
  <r>
    <x v="27"/>
    <d v="2024-09-16T00:00:00"/>
    <n v="18493"/>
    <s v="FEP"/>
    <s v="Meru Viagens EIRELI"/>
    <s v="Passagens aéreas - para o Prof. Cristiano L. P. Oliveira - Taipei - Taiwan - de 01 a 09/11/2024 - DDC 215527 - Fatura 24155 - GO 18494 - GC 4493..."/>
    <s v="Sim"/>
    <n v="12111.99"/>
    <m/>
    <n v="12111.99"/>
    <n v="0"/>
    <n v="9"/>
    <x v="7"/>
    <x v="0"/>
  </r>
  <r>
    <x v="27"/>
    <d v="2024-09-16T00:00:00"/>
    <n v="18490"/>
    <s v="AAA"/>
    <s v="Meru Viagens EIRELI"/>
    <s v="Passagens aéreas - participação de comissão julgadora de concurso p/ contratação de Prof. Titular junto ao IFUSP - Prof. Hélio Chacham - DDC 244977 - Fatura 24186..."/>
    <s v="Sim"/>
    <n v="3697.8"/>
    <m/>
    <n v="3697.8"/>
    <n v="0"/>
    <n v="9"/>
    <x v="7"/>
    <x v="0"/>
  </r>
  <r>
    <x v="27"/>
    <d v="2024-09-17T00:00:00"/>
    <n v="18497"/>
    <s v="ATF-ALMOX"/>
    <s v="RD Papeis &amp; EPI Ltda."/>
    <s v="NE.04789773 - Aquisição de Papel sulfite Dc 259150 DC 89858 - Alterado o valor de R$ 15.657,60..."/>
    <s v="Sim"/>
    <n v="10634.4"/>
    <m/>
    <n v="10634.4"/>
    <n v="0"/>
    <n v="9"/>
    <x v="7"/>
    <x v="0"/>
  </r>
  <r>
    <x v="27"/>
    <d v="2024-09-17T00:00:00"/>
    <n v="18498"/>
    <s v="AAA"/>
    <s v="Honorários"/>
    <s v="Pagamento de Honorários ref. a participação na comissão julgadora do concurso para provimento de um professor doutor junto ao DFMA - Porf. André Gustavo Landulfo, Prof. Henrique Boschi Filho e Prof. Andrey Mikhailov, Prpfa. Adrfiana Fontes e Prof. Carlos Henrique Inácio NE: 2740211, 2740351,27404672740556 e 2740610"/>
    <s v="Sim"/>
    <n v="4642.8500000000004"/>
    <m/>
    <n v="4642.8500000000004"/>
    <n v="0"/>
    <n v="9"/>
    <x v="7"/>
    <x v="0"/>
  </r>
  <r>
    <x v="27"/>
    <d v="2024-09-17T00:00:00"/>
    <n v="18499"/>
    <s v="AAA"/>
    <s v="Honorários"/>
    <s v="Pagamento de Honorários ref. a participação na comissão julgadora do concursopara provimento de um professor Titular Interdepartamental - Porfa. Dra. Mônica Alonso Costa e Profa. Dr. Hélio Chacham NE: 3634253 e 3863538"/>
    <s v="Sim"/>
    <n v="2428.56"/>
    <m/>
    <n v="2428.56"/>
    <n v="0"/>
    <n v="9"/>
    <x v="7"/>
    <x v="0"/>
  </r>
  <r>
    <x v="27"/>
    <d v="2024-09-17T00:00:00"/>
    <n v="18500"/>
    <s v="AAA"/>
    <s v="Honorários"/>
    <s v="Pagamento de Honorários ref. a participação na comissãojulgadora do concursopara para obtençã de Livre - Docência junto ao DFAP - Porfa. Dra. Ivanilda Higa, Prof. Dr. Roberto Nardi e Prof. Dr.Marcos Daniel Longhini NE:3729238, 3729289 e 3730104"/>
    <s v="Sim"/>
    <n v="3642.84"/>
    <m/>
    <n v="3642.84"/>
    <n v="0"/>
    <n v="9"/>
    <x v="7"/>
    <x v="0"/>
  </r>
  <r>
    <x v="27"/>
    <d v="2024-09-17T00:00:00"/>
    <n v="18501"/>
    <s v="AAA"/>
    <s v="Honorários"/>
    <s v="Pagamento de Honorários ref. a participação na comissão julgadora do concurso para obtençã odo Título de Livre-Docência junto ao DFNC e DFEP - Porf. Dr. Gaastão Inácio Krein, Prof. Dr. Jesús Lubian Ríos, Prof. Dr. Tobias Frederico, Prof Dr. Paulo Pureur Neto, Prof. Dr. Kleber Roberto Pirota e Prof. Dr. Angelo Márcio de Souza Gomes NE: 4410502, 4410529, 4410596, 4410642, 4410650 e 4410715"/>
    <s v="Sim"/>
    <n v="7285.68"/>
    <m/>
    <n v="7285.68"/>
    <n v="0"/>
    <n v="9"/>
    <x v="7"/>
    <x v="0"/>
  </r>
  <r>
    <x v="27"/>
    <d v="2024-09-20T00:00:00"/>
    <n v="18520"/>
    <s v="DIR"/>
    <s v="Débitos Tesouraria"/>
    <s v="Ajustes de lançamentos referente as despesas realizadas no Grupo do Tesouro do processo de adiantamento nº : 24.1.149.43.3, mas lançados nos RI dos professores - GOs 18460, 18409, 18431, 18446, 18453 e 18452 - Contrapartida Diretoria - RI ADM GC 4496"/>
    <s v="Sim"/>
    <n v="4738.26"/>
    <m/>
    <n v="4738.26"/>
    <n v="0"/>
    <n v="9"/>
    <x v="7"/>
    <x v="0"/>
  </r>
  <r>
    <x v="27"/>
    <d v="2024-09-20T00:00:00"/>
    <n v="18521"/>
    <s v="DIR"/>
    <s v="Débitos Tesouraria"/>
    <s v="Ajustes de lançamentos referente as despesas realizadas no Grupo do Tesouro do processo de adiantamento nº : 24.1.154.43.7, mas lançados nos RI dos professores - GOs 18465, 18464 e 18481 - Contrapartida Diretoria - RI ADM GC 4497"/>
    <s v="Sim"/>
    <n v="2536.08"/>
    <m/>
    <n v="2536.08"/>
    <n v="0"/>
    <n v="9"/>
    <x v="7"/>
    <x v="0"/>
  </r>
  <r>
    <x v="27"/>
    <d v="2024-09-24T00:00:00"/>
    <n v="18528"/>
    <s v="ATF-ALMOX"/>
    <s v="Adriano Aparecido Silva Duarte"/>
    <s v="NE.05389949 - Aquisição de bombonas de sabonete líquido Dc 259168 DC 91836 DR 4681883/2024 - Alterado o valor de R$ 4.798,56..."/>
    <s v="Sim"/>
    <n v="1870.96"/>
    <m/>
    <n v="1870.96"/>
    <n v="0"/>
    <n v="9"/>
    <x v="7"/>
    <x v="0"/>
  </r>
  <r>
    <x v="27"/>
    <d v="2024-09-24T00:00:00"/>
    <n v="18529"/>
    <s v="DIR"/>
    <s v="Iran mamedes de amorim"/>
    <s v="Reembolso referente a compra de bolachas para as reuniões do CTA, Congregação, Concursos etc"/>
    <s v="Sim"/>
    <n v="183.93"/>
    <m/>
    <n v="183.93"/>
    <n v="0"/>
    <n v="9"/>
    <x v="7"/>
    <x v="0"/>
  </r>
  <r>
    <x v="27"/>
    <d v="2024-09-25T00:00:00"/>
    <n v="18504"/>
    <s v="SBI"/>
    <s v="Empresa Brasileira de Correios e Telégrafos (ECT)"/>
    <s v="Enviar via PAC os materiais bibliográficos (livros) como doação para: Prof.: Dr. Ricardo Roberto Plaza Teixeira - Instituto Federal de Educação Ciência e Tecnologia de São Paulo - IFSP - Campus Caraguatatuba - Av: Bahia, 1739 - Indaiá - Caraguatatuba - SP - CEP 11665-071 - (Nº.Objeto:QN079583645br)"/>
    <s v="Sim"/>
    <n v="23.71"/>
    <m/>
    <n v="23.71"/>
    <n v="0"/>
    <n v="9"/>
    <x v="7"/>
    <x v="0"/>
  </r>
  <r>
    <x v="27"/>
    <d v="2024-09-25T00:00:00"/>
    <n v="18537"/>
    <s v="AAA"/>
    <s v="Fabio Hideki Sakaguchi"/>
    <s v="Compra de um fone de ouvido, para a Assistência Acadêmica, que será utilizado para confecção de atas de reuniões da Congregação e CTA."/>
    <s v="Sim"/>
    <n v="194.09"/>
    <m/>
    <n v="194.09"/>
    <n v="0"/>
    <n v="9"/>
    <x v="7"/>
    <x v="0"/>
  </r>
  <r>
    <x v="27"/>
    <d v="2024-09-26T00:00:00"/>
    <n v="18545"/>
    <s v="DIR"/>
    <s v="Transposicao Interna"/>
    <s v="Rem. 50505928 - Reforço de Nota de Empenho, conforme solicitação do DA-USP, 5.o Termo de Contrato 16/2022 - USP, fornecimento de combustível - fale conosco 262193 - GO 18547 / GC 4499...."/>
    <s v="Sim"/>
    <n v="3500"/>
    <m/>
    <n v="3500"/>
    <n v="0"/>
    <n v="9"/>
    <x v="7"/>
    <x v="0"/>
  </r>
  <r>
    <x v="27"/>
    <d v="2024-09-26T00:00:00"/>
    <n v="18544"/>
    <s v="DIR"/>
    <s v="IME"/>
    <s v="Referente ao cálculo de rateio do pool de gráficas relativo ao mês de agosto de 2024 - Remanejamento N° 2024 50507700."/>
    <s v="Sim"/>
    <n v="1266.67"/>
    <m/>
    <n v="1266.67"/>
    <n v="0"/>
    <n v="9"/>
    <x v="7"/>
    <x v="0"/>
  </r>
  <r>
    <x v="27"/>
    <d v="2024-09-27T00:00:00"/>
    <n v="18549"/>
    <s v="DIR"/>
    <s v="Sueli Maria de Lima"/>
    <s v="Reembolso no valor de R$ 131,40 (cento e trinta e um reais e quarenta centavos) referente a compra de ) 06 pacotes com 10 unidades cada de salgadinhos, material usado pelos monitores no experimento para apresentação das escolas no Show de Física"/>
    <s v="Sim"/>
    <n v="131.4"/>
    <m/>
    <n v="131.4"/>
    <n v="0"/>
    <n v="9"/>
    <x v="7"/>
    <x v="0"/>
  </r>
  <r>
    <x v="27"/>
    <d v="2024-09-27T00:00:00"/>
    <n v="18551"/>
    <s v="FMT"/>
    <s v="Sandra Regina Rodrigues Ribeiro"/>
    <s v="Reembolso da funcionária Sandra Regina Rodrigues Ribeiro (número USP 2439156), pela aquisição de 20 unidades de adaptadores de canos de pvc. As peças ficarão sob a guarda do funcionário de manutenção e obras, Sr, Marcelo Amorim. Serão utilizadas para sanar problemas de vazamentos de água nas dependências do Departamento de Física dos Materiais e Mecânica."/>
    <s v="Sim"/>
    <n v="56.2"/>
    <m/>
    <n v="56.2"/>
    <n v="0"/>
    <n v="9"/>
    <x v="7"/>
    <x v="0"/>
  </r>
  <r>
    <x v="27"/>
    <d v="2024-09-30T00:00:00"/>
    <n v="18550"/>
    <s v="DIR"/>
    <s v="Carlos MacDowell de Figueiredo"/>
    <s v="Aquisição de componentes eletrônicos para manutenção de torno CNC da Oficina Central do IFUSP."/>
    <s v="Sim"/>
    <n v="361"/>
    <m/>
    <n v="361"/>
    <n v="0"/>
    <n v="9"/>
    <x v="7"/>
    <x v="0"/>
  </r>
  <r>
    <x v="27"/>
    <d v="2024-10-01T00:00:00"/>
    <n v="18562"/>
    <s v="FEP"/>
    <s v="Carlos Souza Sapucaia"/>
    <s v="Conserto do purificador de água, marca Europa, número de patrimônio 043-004701, instalado na Ala II, 2º andar. Conserto realizado em caráter emergencial, considerando que esse filtro atende três departamento: FEP, FAP e FNC, resultando em grande número de servidores e alunos. Além disso, não podemos ignorar as altas temperaturas, agravadas nos prédios do Edifício Principal."/>
    <s v="Sim"/>
    <n v="850"/>
    <m/>
    <n v="850"/>
    <n v="0"/>
    <n v="10"/>
    <x v="8"/>
    <x v="0"/>
  </r>
  <r>
    <x v="27"/>
    <d v="2024-10-02T00:00:00"/>
    <n v="18556"/>
    <s v="DIR"/>
    <s v="Empresa Brasileira de Correios e Telégrafos (ECT)"/>
    <s v="Carta AR enviada ao remetente Manu Andrade Estephan - Endereço Rua Constantino Fraga 233, Cep 05318-050 São Paulo - (Nº.Objeto:BR978086644br)"/>
    <s v="Sim"/>
    <n v="18.05"/>
    <m/>
    <n v="18.05"/>
    <n v="0"/>
    <n v="10"/>
    <x v="8"/>
    <x v="0"/>
  </r>
  <r>
    <x v="27"/>
    <d v="2024-10-02T00:00:00"/>
    <n v="18567"/>
    <s v="DIR"/>
    <s v="Ricardo Ichiwaki"/>
    <s v="Solicitação de reembolso pela compra emergencial de insumos para os Laboratórios Didáticos e de Demonstrações"/>
    <s v="Sim"/>
    <n v="1984.59"/>
    <m/>
    <n v="1984.59"/>
    <n v="0"/>
    <n v="10"/>
    <x v="8"/>
    <x v="0"/>
  </r>
  <r>
    <x v="27"/>
    <d v="2024-10-03T00:00:00"/>
    <n v="18561"/>
    <s v="FNC"/>
    <s v="EBCT - Empresa Brasileira de Correios e Telegrafos"/>
    <s v="Envio de SEDEX para: LARA - Instituto de Física da Universidade Federal Fluminense - UFF Campus da Praia Vermelha - São Domingos, Rua Passo da Pátria, 156 CEP.: 24210-240 - Niteroi - RJ, A/C Prof. Dr. Roberto Meigikos - (Nº.Objeto:OY037476756 br)"/>
    <s v="Sim"/>
    <n v="25.86"/>
    <m/>
    <n v="25.86"/>
    <n v="0"/>
    <n v="10"/>
    <x v="8"/>
    <x v="0"/>
  </r>
  <r>
    <x v="27"/>
    <d v="2024-10-03T00:00:00"/>
    <n v="18564"/>
    <s v="FEP"/>
    <s v="Empresa Brasileira de Correios e Telégrafos (ECT)"/>
    <s v="Envio de correspondência, por SEDEX, atendendo solicitação do Prof. Alessio Mangiarotti (LAL/DFEP) à FAPESP (A/C Auditoria, na pessoa do Sr. Camilo Cardoso da Silva), Proc. nº 16/13116-5. O endereço para envio é Rua Pio XI, nº 1500, Alto da Lapa, São Paulo, SP, CEP.: 05468-901. - (Nº.Objeto:OY037476760br)"/>
    <s v="Sim"/>
    <n v="8.91"/>
    <m/>
    <n v="8.91"/>
    <n v="0"/>
    <n v="10"/>
    <x v="8"/>
    <x v="0"/>
  </r>
  <r>
    <x v="27"/>
    <d v="2024-10-04T00:00:00"/>
    <n v="18566"/>
    <s v="AAA-CPG-I"/>
    <s v="Empresa Brasileira de Correios e Telégrafos (ECT)"/>
    <s v="Solicitação de envio de 02 Sedex, referente exemplar para banca de alunos da CPGI, aos Professores Vinicius Carvalho da Silva (CEP:79070-900/MS) - (OY037477500br) Luiz Gustavo Franco (CEP:31270-901/MG) - (OY037477495 br)"/>
    <s v="Sim"/>
    <n v="52.81"/>
    <m/>
    <n v="52.81"/>
    <n v="0"/>
    <n v="10"/>
    <x v="8"/>
    <x v="0"/>
  </r>
  <r>
    <x v="27"/>
    <d v="2024-10-04T00:00:00"/>
    <n v="18579"/>
    <s v="DIR"/>
    <s v="Ricardo Ichiwaki"/>
    <s v="Solicitação de reembolso pela compra de insumo emergencial ao desenvolvimento de um experimento do curso d Física Experimental IV (4302214)."/>
    <s v="Sim"/>
    <n v="158.49"/>
    <m/>
    <n v="158.49"/>
    <n v="0"/>
    <n v="10"/>
    <x v="8"/>
    <x v="0"/>
  </r>
  <r>
    <x v="27"/>
    <d v="2024-10-07T00:00:00"/>
    <n v="18584"/>
    <s v="ATF-COMPRAS"/>
    <s v="Eloah Publicidade e Propaganda Ltda - EPP"/>
    <s v="NE.04874860 - Ata Registro de Preço - publicação de Edital - DC 99640..."/>
    <s v="Sim"/>
    <n v="33"/>
    <m/>
    <n v="33"/>
    <n v="0"/>
    <n v="10"/>
    <x v="8"/>
    <x v="0"/>
  </r>
  <r>
    <x v="27"/>
    <d v="2024-10-08T00:00:00"/>
    <n v="18582"/>
    <s v="FGE"/>
    <s v="Prof. Mikiya Muramatsu"/>
    <s v="Aquisição de filmes de Raio X para oficinas de Foto na lata para participantes do programa Acolhimento e para aplicação nas escolas parceiras do projeto Arte e Ciência."/>
    <s v="Sim"/>
    <n v="478.54"/>
    <m/>
    <n v="478.54"/>
    <n v="0"/>
    <n v="10"/>
    <x v="8"/>
    <x v="0"/>
  </r>
  <r>
    <x v="27"/>
    <d v="2024-10-08T00:00:00"/>
    <n v="18588"/>
    <s v="DIR"/>
    <s v="Reitoria - Estagiário"/>
    <s v="Solicitação: 1486/2024 Setor: Diretoria Instituto de Física Solicitante: 5008157-1 Veronica Espinosa Pintos Lopes Valor da Bolsa: 941,00 Previsão Orçamentária: 11.292,00 + 3.384,00 (auxílio transporte) Duração: 12 meses Jornada: 20 Horas Doc. Mov. Verba: 202404892841 Processo: 24.1.00224.43.5 Aluno: 13692629 - Larissa Andrade da Silva Data de Cadastro: 13/11/2024 13:31"/>
    <s v="Sim"/>
    <n v="14676"/>
    <m/>
    <n v="14676"/>
    <n v="0"/>
    <n v="10"/>
    <x v="8"/>
    <x v="0"/>
  </r>
  <r>
    <x v="27"/>
    <d v="2024-10-09T00:00:00"/>
    <n v="18594"/>
    <s v="DIR"/>
    <s v="Didaque Empreendimentos Ltda."/>
    <s v="NE.05377487 - compra de quadros não magnéticos (lousas de vidros) p/ salas do DFMT - DDC 217430 - DC 99322 - Alterado o valor de R$ 3.298,66..."/>
    <s v="Sim"/>
    <n v="2480"/>
    <m/>
    <n v="2480"/>
    <n v="0"/>
    <n v="10"/>
    <x v="8"/>
    <x v="0"/>
  </r>
  <r>
    <x v="27"/>
    <d v="2024-10-09T00:00:00"/>
    <n v="18595"/>
    <s v="DIR"/>
    <s v="Seattle Tecnologia e Com. de Prod. Eletr. - EIRELI"/>
    <s v="NE.05377479 - aquisição de forno de microondas - FGE - DDC 298872 - DC 99322 - Alterado o valor de R$ 748,66..."/>
    <s v="Sim"/>
    <n v="585"/>
    <m/>
    <n v="585"/>
    <n v="0"/>
    <n v="10"/>
    <x v="8"/>
    <x v="0"/>
  </r>
  <r>
    <x v="27"/>
    <d v="2024-10-09T00:00:00"/>
    <n v="18596"/>
    <s v="DIR"/>
    <s v="Débitos Tesouraria"/>
    <s v="Ajustes de lançamentos referente as despesas realizadas no Grupo do Tesouro do processo de adiantamento nº : 24.1.165.43.9, mas lançados nos RI dos professores - GOs 18489, 18540, 18535 e 18554 Contrapartida Diretoria - RI ADM GC 4506"/>
    <s v="Sim"/>
    <n v="2561.3000000000002"/>
    <m/>
    <n v="2561.3000000000002"/>
    <n v="0"/>
    <n v="10"/>
    <x v="8"/>
    <x v="0"/>
  </r>
  <r>
    <x v="27"/>
    <d v="2024-10-09T00:00:00"/>
    <n v="18597"/>
    <s v="DIR"/>
    <s v="Transposicao Interna"/>
    <s v="Código: 202400002973 - #31768 - Período: 04/10/2024 15:00 a 04/10/2024 17:30 (0 diária(s)), Passageiros: 1, Tipo: HÍBRIDOS E ELÉTRICOS, Atividade Didática: Não, Finalidade: Levar docente canadense ao aeroporto de GRU, esteve a convite da Profª. Rosangela Itri para ministrar Palestra do 48th Annual SBBf - GO 18598 / GC 4507..."/>
    <s v="Sim"/>
    <n v="77.25"/>
    <m/>
    <n v="77.25"/>
    <n v="0"/>
    <n v="10"/>
    <x v="8"/>
    <x v="0"/>
  </r>
  <r>
    <x v="27"/>
    <d v="2024-10-11T00:00:00"/>
    <n v="18585"/>
    <s v="FNC"/>
    <s v="EBCT - Empresa Brasileira de Correios e Telegrafos"/>
    <s v="Envio de SEDEX para: Murilo Rangel Rua Afonso Arinos, 11 - Apto 402 - Méier CEP 20720-190 - Rio de Janeiro - RJ - (Nº. Objeto:OY037478880br)"/>
    <s v="Sim"/>
    <n v="28.03"/>
    <m/>
    <n v="28.03"/>
    <n v="0"/>
    <n v="10"/>
    <x v="8"/>
    <x v="0"/>
  </r>
  <r>
    <x v="27"/>
    <d v="2024-10-11T00:00:00"/>
    <n v="18603"/>
    <s v="DIR"/>
    <s v="Reitoria - Estagiário"/>
    <s v="Solicitação: 1505/2024 Setor: Serviço de Pós-graduação em Física Solicitante: 2114950-1 Claudia Conde Barioni Valor da Bolsa: 1.412,00 Previsão Orçamentária: 16.944,00 + 3.384,00 (auxílio transporte) Duração: 12 meses Jornada: 30 Horas Doc. Mov. Verba: 202404990355 Processo: 24.1.00243.43.0 Aluno: 9773868 - Larissa Rachel Braga Alves Moretti - Remanejamento N° 2024 50630560"/>
    <s v="Sim"/>
    <n v="20328"/>
    <m/>
    <n v="20328"/>
    <n v="0"/>
    <n v="10"/>
    <x v="8"/>
    <x v="0"/>
  </r>
  <r>
    <x v="27"/>
    <d v="2024-10-11T00:00:00"/>
    <n v="18602"/>
    <s v="DIR"/>
    <s v="Eloah Publicidade e Propaganda LTDA EPP"/>
    <s v="NE.0489993 - Ata Registro de Preço - publicação de Edital - DC 102528..."/>
    <s v="Sim"/>
    <n v="33"/>
    <m/>
    <n v="33"/>
    <n v="0"/>
    <n v="10"/>
    <x v="8"/>
    <x v="0"/>
  </r>
  <r>
    <x v="27"/>
    <d v="2024-10-14T00:00:00"/>
    <n v="18609"/>
    <s v="DIR"/>
    <s v="POLI"/>
    <s v="1º Parcela Anual referente Licenças MATLAB 2024 - Campus-Wide License (CWL) - Remanejamento N° 2024 50538346"/>
    <s v="Sim"/>
    <n v="58822.85"/>
    <m/>
    <n v="58822.85"/>
    <n v="0"/>
    <n v="10"/>
    <x v="8"/>
    <x v="0"/>
  </r>
  <r>
    <x v="27"/>
    <d v="2024-10-14T00:00:00"/>
    <n v="18614"/>
    <s v="DIR"/>
    <s v="Monitores Bolsistas"/>
    <s v="Monitoria do Laboratório de Demonstrações Ernst Wolfgang Hamburger - referente de outubro a dezembro de 2024."/>
    <s v="Sim"/>
    <n v="8400"/>
    <m/>
    <n v="8400"/>
    <n v="0"/>
    <n v="10"/>
    <x v="8"/>
    <x v="0"/>
  </r>
  <r>
    <x v="27"/>
    <d v="2024-10-14T00:00:00"/>
    <n v="18615"/>
    <s v="DIR"/>
    <s v="Monitores Bolsistas"/>
    <s v="Monitores que aplicaram prova na Escola Politécnica"/>
    <s v="Sim"/>
    <n v="1260"/>
    <m/>
    <n v="1260"/>
    <n v="0"/>
    <n v="10"/>
    <x v="8"/>
    <x v="0"/>
  </r>
  <r>
    <x v="27"/>
    <d v="2024-10-15T00:00:00"/>
    <n v="18617"/>
    <s v="DIR"/>
    <s v="David Bärg Filho"/>
    <s v="Aquisicao de Spliter HDMI , conectores HDMI e conectores rj45 para uso na sala 2001 e de demais salas."/>
    <s v="Sim"/>
    <n v="500"/>
    <m/>
    <n v="500"/>
    <n v="0"/>
    <n v="10"/>
    <x v="8"/>
    <x v="0"/>
  </r>
  <r>
    <x v="27"/>
    <d v="2024-10-16T00:00:00"/>
    <n v="18622"/>
    <s v="DIR"/>
    <s v="Café Fidelissima"/>
    <s v="Compra de 10 pacotes de café em grãos no valor de R$ 713,00 para máquina de café na Diretoria"/>
    <s v="Sim"/>
    <n v="713"/>
    <m/>
    <n v="713"/>
    <n v="0"/>
    <n v="10"/>
    <x v="8"/>
    <x v="0"/>
  </r>
  <r>
    <x v="27"/>
    <d v="2024-10-16T00:00:00"/>
    <n v="18624"/>
    <s v="DIR"/>
    <s v="Gustavo Figueiredo Severiano Alves"/>
    <s v="Reembolso, ref,. pagto taxa de inscrição da equipe que participará do 7th Brazilian Physicist Tournament (BPT) no período de 9,10,11 e 12 de dezembro/2024 no Depto. de Física da Universidade Federal de Minas Gerais - Belo Horinzonte., participantes do evento:- -Gustavo Figueiredo Severiano Alves - NUSP 8945590 - Guilherme Aciron Loureiro Lancaster de Torres - NUSP 13689292 - Maria Fernando Dressano Bárbaro - NUSP 15476322 - Ted Martins Paulo da Silva - NUSP 15489511 - Lívia Tiemi Bidoia de Freitas - NUSP 15470393 - Felipe Gasaniga Monteiro - NUSP 15451398 - Artur Libanio de Araujo Yordaky - NUSP 13685520"/>
    <s v="Sim"/>
    <n v="200"/>
    <m/>
    <n v="200"/>
    <n v="0"/>
    <n v="10"/>
    <x v="8"/>
    <x v="0"/>
  </r>
  <r>
    <x v="27"/>
    <d v="2024-10-17T00:00:00"/>
    <n v="18626"/>
    <s v="ATA-COPA"/>
    <s v="Samuel de Oliveira Mota"/>
    <s v="Solicito o reembolso de R$230,00 referente a compra de 02 GLP de 13kg junto a distribuidora RELUZ para uso nas copas do IFUSP."/>
    <s v="Sim"/>
    <n v="230"/>
    <m/>
    <n v="230"/>
    <n v="0"/>
    <n v="10"/>
    <x v="8"/>
    <x v="0"/>
  </r>
  <r>
    <x v="27"/>
    <d v="2024-10-17T00:00:00"/>
    <n v="18627"/>
    <s v="DIR"/>
    <s v="PUSP-CB"/>
    <s v="Referente ao serviço de retirada da árvore que caiu próximo ao bolsão de estacionamento do Edifício Principal, devido às fortes chuvas do dia 11/10/2024. REMANEJAMENTO 50543404 / 2024"/>
    <s v="Sim"/>
    <n v="1492"/>
    <m/>
    <n v="1492"/>
    <n v="0"/>
    <n v="10"/>
    <x v="8"/>
    <x v="0"/>
  </r>
  <r>
    <x v="27"/>
    <d v="2024-10-17T00:00:00"/>
    <n v="18628"/>
    <s v="DIR"/>
    <s v="Monitores Bolsistas"/>
    <s v="Conforme ofícios da comissão de graduação OF.CG/MONITORIA/004/IF/24 e OF.CG/MONITORIA/006/IF/24 foi reforçado o empenho para o 2º semestre de 2024."/>
    <s v="Sim"/>
    <n v="151867.84"/>
    <m/>
    <n v="151867.84"/>
    <n v="0"/>
    <n v="10"/>
    <x v="8"/>
    <x v="0"/>
  </r>
  <r>
    <x v="27"/>
    <d v="2024-10-18T00:00:00"/>
    <n v="18631"/>
    <s v="ATA"/>
    <s v="Rodrigo da Graca Aranha Boiteux"/>
    <s v="NE.05408841 - Aquisição de serviço de instalação (montagem e desmontagem) de arquivo deslizante DC 102978 - Alterado o valor de R$ 3.371,50..."/>
    <s v="Sim"/>
    <n v="3270"/>
    <m/>
    <n v="3270"/>
    <n v="0"/>
    <n v="10"/>
    <x v="8"/>
    <x v="0"/>
  </r>
  <r>
    <x v="27"/>
    <d v="2024-10-22T00:00:00"/>
    <n v="18638"/>
    <s v="DIR"/>
    <s v="MAREIA LUISA PESTILLA TIPPI (Reembolso)"/>
    <s v="Impressão e aplicação de adesivos de sinalização para a Seção de Alunos."/>
    <s v="Sim"/>
    <n v="790"/>
    <m/>
    <n v="790"/>
    <n v="0"/>
    <n v="10"/>
    <x v="8"/>
    <x v="0"/>
  </r>
  <r>
    <x v="27"/>
    <d v="2024-10-22T00:00:00"/>
    <n v="18640"/>
    <s v="DIR"/>
    <s v="Eloah Publicidade e Propaganda LTDA EPP"/>
    <s v="Publicação de Edital DC 107066"/>
    <s v="Sim"/>
    <n v="66"/>
    <m/>
    <n v="66"/>
    <n v="0"/>
    <n v="10"/>
    <x v="8"/>
    <x v="0"/>
  </r>
  <r>
    <x v="27"/>
    <d v="2024-10-23T00:00:00"/>
    <n v="18646"/>
    <s v="DIR"/>
    <s v="Diárias"/>
    <s v="Pgto Diária N° 202400087 - Eduardo Carlos Rodrigues dos Santos - 2804491 - Destino: Rio Claro/SP-Brasil Convênio: 0 Saída Prevista: 21/10/2024 - 07:00 Término Prevista: 21/10/2024 - 17:00 Diárias Nacionais: Completas: 0 - Simples: 1. Finalidade da Diária: Realizar um evento do Ciência no Parque na Semana de Física da Licenciatura. cod. 31408"/>
    <s v="Sim"/>
    <n v="176.8"/>
    <m/>
    <n v="176.8"/>
    <n v="0"/>
    <n v="10"/>
    <x v="8"/>
    <x v="0"/>
  </r>
  <r>
    <x v="27"/>
    <d v="2024-10-24T00:00:00"/>
    <n v="18650"/>
    <s v="ATA"/>
    <s v="Transposicao Interna"/>
    <s v="NE.05289723 - Reforço da NE.01323447 - Taxa de Resíduos Sólidos de Saúde - Exercício 2.024 - GO 18651 / GC 4517..."/>
    <s v="Sim"/>
    <n v="117.4"/>
    <m/>
    <n v="117.4"/>
    <n v="0"/>
    <n v="10"/>
    <x v="8"/>
    <x v="0"/>
  </r>
  <r>
    <x v="27"/>
    <d v="2024-10-29T00:00:00"/>
    <n v="18653"/>
    <s v="DIR"/>
    <s v="Jose Roberto dos Santos"/>
    <s v="Serviço de chaveiro realizado no Complexo Alessandro Volta (Show de Física)"/>
    <s v="Sim"/>
    <n v="110"/>
    <m/>
    <n v="110"/>
    <n v="0"/>
    <n v="10"/>
    <x v="8"/>
    <x v="0"/>
  </r>
  <r>
    <x v="27"/>
    <d v="2024-10-30T00:00:00"/>
    <n v="18639"/>
    <s v="AAA-CPG-I"/>
    <s v="JOSÉ ROBERTO DOS SANTOS"/>
    <s v="Solicitação de carimbos para utilização imediata pela nova coordenação da CPGI-IF, onde o novo mandato já se iniciou em setembro e os carimbos são para utilização em documentos do setor."/>
    <s v="Sim"/>
    <n v="615"/>
    <m/>
    <n v="615"/>
    <n v="0"/>
    <n v="10"/>
    <x v="8"/>
    <x v="0"/>
  </r>
  <r>
    <x v="27"/>
    <d v="2024-10-30T00:00:00"/>
    <n v="18659"/>
    <s v="DIR"/>
    <s v="Reserva"/>
    <s v="Reserva 5354177 - aquisição de giz escolar branco - DDC 323290..."/>
    <s v="Sim"/>
    <n v="2496"/>
    <m/>
    <n v="2496"/>
    <n v="0"/>
    <n v="10"/>
    <x v="8"/>
    <x v="0"/>
  </r>
  <r>
    <x v="27"/>
    <d v="2024-10-30T00:00:00"/>
    <n v="18660"/>
    <s v="ATA-VEICULO"/>
    <s v="Rafael Medeiros Silva"/>
    <s v="Pagamento de diárias p/ transporte dos funcionários, Carlos MacDowell de Figueiredo e Marcos Santos de Souza para visita técnica, na empresa Scomptec, na cidade de Boituva-SP - dia 18/10/2024..."/>
    <s v="Sim"/>
    <n v="176.8"/>
    <m/>
    <n v="176.8"/>
    <n v="0"/>
    <n v="10"/>
    <x v="8"/>
    <x v="0"/>
  </r>
  <r>
    <x v="27"/>
    <d v="2024-10-31T00:00:00"/>
    <n v="18664"/>
    <s v="DIR"/>
    <s v="Ricardo Ichiwaki"/>
    <s v="Solicitação de reembolso pela compra emergencial de insumos para as aulas experimentais dos Laboratórios Didáticos e de Demonstrações."/>
    <s v="Sim"/>
    <n v="2325.19"/>
    <m/>
    <n v="2325.19"/>
    <n v="0"/>
    <n v="10"/>
    <x v="8"/>
    <x v="0"/>
  </r>
  <r>
    <x v="27"/>
    <d v="2024-10-31T00:00:00"/>
    <n v="18665"/>
    <s v="DIR"/>
    <s v="Ricardo Ichiwaki"/>
    <s v="Solicitação de reembolso pelo pagamento ao CNEN, no valor de R$690,00, referente à taxa de Renovação de registro de profissionais de nível superior habilitados para o preparo, uso e manuseio de fontes radioativas (Registro de pessoas físicas). Código TLC (Taxa de Licenciamento e Controle): 7.2.2"/>
    <s v="Sim"/>
    <n v="690"/>
    <m/>
    <n v="690"/>
    <n v="0"/>
    <n v="10"/>
    <x v="8"/>
    <x v="0"/>
  </r>
  <r>
    <x v="27"/>
    <d v="2024-11-01T00:00:00"/>
    <n v="18661"/>
    <s v="FGE"/>
    <s v="Empresa Brasileira de Correios e Telégrafos (ECT)"/>
    <s v="Envio de um Sedex a pedido do Evandro Duarte sedex para Gabriel Vignoli CEP 71050131 - Brasília Endereço QE 15 Conjunto M, Casa 26, Guará II - (Nº.Objeto:OY037484205 br)"/>
    <s v="Sim"/>
    <n v="25.86"/>
    <m/>
    <n v="25.86"/>
    <n v="0"/>
    <n v="11"/>
    <x v="9"/>
    <x v="0"/>
  </r>
  <r>
    <x v="27"/>
    <d v="2024-11-01T00:00:00"/>
    <n v="18671"/>
    <s v="DIR"/>
    <s v="Monitoria Bolsistas"/>
    <s v="Folha de pagamento de monitores que aplicaram a P2 na Escola Politécnica"/>
    <s v="Sim"/>
    <n v="1440"/>
    <m/>
    <n v="1440"/>
    <n v="0"/>
    <n v="11"/>
    <x v="9"/>
    <x v="0"/>
  </r>
  <r>
    <x v="27"/>
    <d v="2024-11-07T00:00:00"/>
    <n v="18672"/>
    <s v="ATA"/>
    <s v="Empresa Brasileira de Correios e Telégrafos (ECT)"/>
    <s v="Envio de uma carta registrada, com AR, para a empresa ATA Service Comercio e Serviços Ltda, sito a Rua Toledo Barbosa, 491 - Belenzinho - São Paulo - SP, CEP: 03061-000 - (Nº.Objeto: BR978087066br)"/>
    <s v="Sim"/>
    <n v="14.9"/>
    <m/>
    <n v="14.9"/>
    <n v="0"/>
    <n v="11"/>
    <x v="9"/>
    <x v="0"/>
  </r>
  <r>
    <x v="27"/>
    <d v="2024-11-08T00:00:00"/>
    <n v="18684"/>
    <s v="DIR"/>
    <s v="Bolsista"/>
    <s v="Bolsista para atuação no projeto arte e ciência do IFUSP - Processo: 24.1.218.43.5"/>
    <s v="Sim"/>
    <n v="1400"/>
    <m/>
    <n v="1400"/>
    <n v="0"/>
    <n v="11"/>
    <x v="9"/>
    <x v="0"/>
  </r>
  <r>
    <x v="27"/>
    <d v="2024-11-11T00:00:00"/>
    <n v="18690"/>
    <s v="DIR"/>
    <s v="Iran Mamedes de Amorim"/>
    <s v="Reembolso referente a compra emergencial de coletes para os funcionários e monitores do Laboratório de Demonstrações."/>
    <s v="Sim"/>
    <n v="328.5"/>
    <m/>
    <n v="328.5"/>
    <n v="0"/>
    <n v="11"/>
    <x v="9"/>
    <x v="0"/>
  </r>
  <r>
    <x v="27"/>
    <d v="2024-11-12T00:00:00"/>
    <n v="18697"/>
    <s v="DIR"/>
    <s v="NUTRICAP COMERCIO DE PRODUTOS ALIMENTÍCIOS LTDA"/>
    <s v="Aquisição de serviço de lanche, oferecido no evento 32º SIICUSP, no período de 11 a 13/11/2024. Com 113 alunos e 36 docentes."/>
    <s v="Sim"/>
    <n v="1080"/>
    <m/>
    <n v="1080"/>
    <n v="0"/>
    <n v="11"/>
    <x v="9"/>
    <x v="0"/>
  </r>
  <r>
    <x v="27"/>
    <d v="2024-11-12T00:00:00"/>
    <n v="18692"/>
    <s v="DIR"/>
    <s v="PUSP-CB"/>
    <s v="Referente OF.PUSP-C/DVGS/SVRN/58/05.08.2024 - prestação dos serviços de Tratamento e Destinação das Lâmpadas Fluorescentes e de LED, referente ao Registro de Preço 18/2023 - Remanejamento N° 2024 50587649."/>
    <s v="Sim"/>
    <n v="615"/>
    <m/>
    <n v="615"/>
    <n v="0"/>
    <n v="11"/>
    <x v="9"/>
    <x v="0"/>
  </r>
  <r>
    <x v="27"/>
    <d v="2024-11-13T00:00:00"/>
    <n v="18696"/>
    <s v="ATA-VEICULO"/>
    <s v="CAR VAL MECÂNICA COM E SERVIÇOS Ltda-ME"/>
    <s v="Manutenção, em caráter emergencial, do motor do veículo oficial Astra placa:EEF 3919 patrimônio 043.014086."/>
    <s v="Sim"/>
    <n v="3308.7"/>
    <m/>
    <n v="3308.7"/>
    <n v="0"/>
    <n v="11"/>
    <x v="9"/>
    <x v="0"/>
  </r>
  <r>
    <x v="27"/>
    <d v="2024-11-13T00:00:00"/>
    <n v="18700"/>
    <s v="ATF-ALMOX"/>
    <s v="R Sobrieira Negócios e Soluções Integradas Ltda"/>
    <s v="Aquisição de pilhas a serem utilizadas em diversos equipamentos do Instituto. DC 113660 NE 5651929"/>
    <s v="Sim"/>
    <n v="5081.54"/>
    <m/>
    <n v="5081.54"/>
    <n v="0"/>
    <n v="11"/>
    <x v="9"/>
    <x v="0"/>
  </r>
  <r>
    <x v="27"/>
    <d v="2024-11-14T00:00:00"/>
    <n v="18702"/>
    <s v="DIR"/>
    <s v="Adilson Batista Machado"/>
    <s v="Aquisição para uso imediato de dois apoios de pés ergonômico ajustável (Funcionárias: Veronica e Helena-Assistência Técnica Operacional), dois apoios de mause pad e dois apoios de punho (Funcionários: Adilson Machado e Eduardo Urechino)"/>
    <s v="Sim"/>
    <n v="381"/>
    <m/>
    <n v="381"/>
    <n v="0"/>
    <n v="11"/>
    <x v="9"/>
    <x v="0"/>
  </r>
  <r>
    <x v="27"/>
    <d v="2024-11-18T00:00:00"/>
    <n v="18707"/>
    <s v="DIR"/>
    <s v="Eloah Publicidade e Propaganda Ltda - EPP"/>
    <s v="Ata Registro de Preço - publicaçõa de edital DC 102528 - NE 05688075/2024"/>
    <s v="Sim"/>
    <n v="33"/>
    <m/>
    <n v="33"/>
    <n v="0"/>
    <n v="11"/>
    <x v="9"/>
    <x v="0"/>
  </r>
  <r>
    <x v="27"/>
    <d v="2024-11-21T00:00:00"/>
    <n v="18704"/>
    <s v="FMT"/>
    <s v="Empresa Brasileira de Correios e Telégrafos (ECT)"/>
    <s v="Envio de uma correspondência na modalidade &quot;Registrada e com AR&quot;. Destino: FAPESP - Rua Pio XI, 1500, Alto da Lapa, São Paulo, SP, CEP 05468-901. Aos cuidados do Sr. Camilo Cardoso da Silva (Gerente de Auditoria) - (Nº.Objeto:BR978087503br)"/>
    <s v="Sim"/>
    <n v="17.649999999999999"/>
    <m/>
    <n v="17.649999999999999"/>
    <n v="0"/>
    <n v="11"/>
    <x v="9"/>
    <x v="0"/>
  </r>
  <r>
    <x v="27"/>
    <d v="2024-11-21T00:00:00"/>
    <n v="18715"/>
    <s v="DIR"/>
    <s v="Débitos Tesouraria"/>
    <s v="Ajustes de lançamentos referente as despesas realizadas no Grupo do Tesouro do processo de adiantamento nº : 24.1.183.43.7, mas lançados nos RI dos professores - GOs 18577, 18574, 18636, 18621, 18608, 18625, 18635 e 18662 - Contrapartida Diretoria - RI ADM GC 4537"/>
    <s v="Sim"/>
    <n v="4689.1000000000004"/>
    <m/>
    <n v="4689.1000000000004"/>
    <n v="0"/>
    <n v="11"/>
    <x v="9"/>
    <x v="0"/>
  </r>
  <r>
    <x v="27"/>
    <d v="2024-11-21T00:00:00"/>
    <n v="18717"/>
    <s v="DIR"/>
    <s v="Débitos Tesouraria"/>
    <s v="Ajustes de lançamentos referente as despesas realizadas no Grupo do Tesouro do processo de adiantamento nº : 24.1.219.43.1, mas lançados nos RI do professor - GO 18649 - Contrapartida Diretoria - RI ADM GC 4538"/>
    <s v="Sim"/>
    <n v="3300"/>
    <m/>
    <n v="3300"/>
    <n v="0"/>
    <n v="11"/>
    <x v="9"/>
    <x v="0"/>
  </r>
  <r>
    <x v="27"/>
    <d v="2024-11-22T00:00:00"/>
    <n v="18726"/>
    <s v="DIR"/>
    <s v="Monitores Bolsistas"/>
    <s v="Aplicação das provas P3, Sub e Rec na Escola Politécnica"/>
    <s v="Sim"/>
    <n v="1920"/>
    <m/>
    <n v="1920"/>
    <n v="0"/>
    <n v="11"/>
    <x v="9"/>
    <x v="0"/>
  </r>
  <r>
    <x v="27"/>
    <d v="2024-11-25T00:00:00"/>
    <n v="18727"/>
    <s v="DIR"/>
    <s v="Sueli Maria de Lima"/>
    <s v="Reembolso no valor de R$ 59,86 ( cinquenta e nove reais e oitenta e seis centavos) para funcionária Sueli Lima, referente a compra de 04 adoçantes zero cal de 100 ml para reuniões da Diretoria"/>
    <s v="Sim"/>
    <n v="59.86"/>
    <m/>
    <n v="59.86"/>
    <n v="0"/>
    <n v="11"/>
    <x v="9"/>
    <x v="0"/>
  </r>
  <r>
    <x v="27"/>
    <d v="2024-11-27T00:00:00"/>
    <n v="18740"/>
    <s v="DIR"/>
    <s v="IME"/>
    <s v="Referente ao cálculo de rateio do pool de gráficas relativo ao mês de outubro de 2024. Remanejamento N° 2024 50615545"/>
    <s v="Sim"/>
    <n v="2429.4699999999998"/>
    <m/>
    <n v="2429.4699999999998"/>
    <n v="0"/>
    <n v="11"/>
    <x v="9"/>
    <x v="0"/>
  </r>
  <r>
    <x v="27"/>
    <d v="2024-11-28T00:00:00"/>
    <n v="18741"/>
    <s v="DIR"/>
    <s v="FCF"/>
    <s v="REMANEJAMENTO 50614107 / 2024 referente à requisição de material 202400312867 ."/>
    <s v="Sim"/>
    <n v="1324.88"/>
    <m/>
    <n v="1324.88"/>
    <n v="0"/>
    <n v="11"/>
    <x v="9"/>
    <x v="0"/>
  </r>
  <r>
    <x v="27"/>
    <d v="2024-11-28T00:00:00"/>
    <n v="18743"/>
    <s v="DIR"/>
    <s v="Eloah Publicidade e Propaganda LTDA EPP"/>
    <s v="Serviço Publicação de Edital Registro de Preço 43475/2024 DC 122855 NE 5987153"/>
    <s v="Sim"/>
    <n v="33"/>
    <m/>
    <n v="33"/>
    <n v="0"/>
    <n v="11"/>
    <x v="9"/>
    <x v="0"/>
  </r>
  <r>
    <x v="27"/>
    <d v="2024-11-29T00:00:00"/>
    <n v="18747"/>
    <s v="DIR"/>
    <s v="Ricardo Ichiwaki"/>
    <s v="Solicitação de reembolso pela compra emergencial de insumos para os experimentos dos Laboratórios Didáticos e de Demonstrações"/>
    <s v="Sim"/>
    <n v="1998.68"/>
    <m/>
    <n v="1998.68"/>
    <n v="0"/>
    <n v="11"/>
    <x v="9"/>
    <x v="0"/>
  </r>
  <r>
    <x v="27"/>
    <d v="2024-11-29T00:00:00"/>
    <n v="18748"/>
    <s v="DIR"/>
    <s v="Reitoria - Estagiário"/>
    <s v="Solicitação: 1717/2024 - Reserva Anulada - Fim do Exercício 2024 Setor: Serviço de Graduação Solicitante: 2333180-1 Katia Cilene Beltran Souza Nobre Valor da Bolsa: 1.412,00 Previsão Orçamentária: 16.944,00 + 3.384,00 (auxílio transporte) Duração: 12 meses Jornada: 30 Horas Doc. Mov. Verba: Processo: Aluno: Data de Cadastro: 29/11/2024 15:25"/>
    <s v="Sim"/>
    <n v="0"/>
    <m/>
    <n v="0"/>
    <n v="0"/>
    <n v="11"/>
    <x v="9"/>
    <x v="0"/>
  </r>
  <r>
    <x v="27"/>
    <d v="2024-12-02T00:00:00"/>
    <n v="18736"/>
    <s v="FGE"/>
    <s v="Correio"/>
    <s v="Sedex para Rua Barão de Guaraúna 301 apto 3 - Curitiba - PR CEP 80030-310 - (Nº.Objeto:OY035806110br)"/>
    <s v="Sim"/>
    <n v="25.86"/>
    <m/>
    <n v="25.86"/>
    <n v="0"/>
    <n v="12"/>
    <x v="10"/>
    <x v="0"/>
  </r>
  <r>
    <x v="27"/>
    <d v="2024-12-02T00:00:00"/>
    <n v="18754"/>
    <s v="DIR"/>
    <s v="CEPEUSP"/>
    <s v="Aluguel de campo CEPUSP para atividades da AAAGW - Remanejamento N° 2024 50629449."/>
    <s v="Sim"/>
    <n v="16196"/>
    <m/>
    <n v="16196"/>
    <n v="0"/>
    <n v="12"/>
    <x v="10"/>
    <x v="0"/>
  </r>
  <r>
    <x v="27"/>
    <d v="2024-12-02T00:00:00"/>
    <n v="18755"/>
    <s v="ATA"/>
    <s v="Simpress Comercio Locacao e Servicos Ltda."/>
    <s v="NE.06029580 - Reforço parcial da NE.00169657 - Contrato 61/2022 - RUSP - Prestação de serviço de impressão e reprografia corporativa - Exercício 2.024 - DC 153641/2022."/>
    <s v="Sim"/>
    <n v="25000"/>
    <m/>
    <n v="25000"/>
    <n v="0"/>
    <n v="12"/>
    <x v="10"/>
    <x v="0"/>
  </r>
  <r>
    <x v="27"/>
    <d v="2024-12-02T00:00:00"/>
    <n v="18757"/>
    <s v="DIR"/>
    <s v="IME"/>
    <s v="Referente ao cálculo de rateio do pool de gráficas relativo ao mês de novembro de 2024. Remanejamento N° 2024 50631800"/>
    <s v="Sim"/>
    <n v="1727.47"/>
    <m/>
    <n v="1727.47"/>
    <n v="0"/>
    <n v="12"/>
    <x v="10"/>
    <x v="0"/>
  </r>
  <r>
    <x v="27"/>
    <d v="2024-12-03T00:00:00"/>
    <n v="18759"/>
    <s v="DIR"/>
    <s v="Ana Laura Batista (reembolso)"/>
    <s v="Aquisição de materiais descartáveis e produtos alimentícios para apoio à atividade &quot;Sarau FísicAcolhe&quot; do Acolhimento IFUSP, coordenada pelas psicólogas vinculadas ao Programa."/>
    <s v="Sim"/>
    <n v="207.03"/>
    <m/>
    <n v="207.03"/>
    <n v="0"/>
    <n v="12"/>
    <x v="10"/>
    <x v="0"/>
  </r>
  <r>
    <x v="27"/>
    <d v="2024-12-03T00:00:00"/>
    <n v="18758"/>
    <s v="DIR"/>
    <s v="IME"/>
    <s v="Referente ao cálculo de rateio do pool de gráficas relativo aos meses de julho e setembro de 2024. Remanejamento N° 2024 50634361."/>
    <s v="Sim"/>
    <n v="4593.84"/>
    <m/>
    <n v="4593.84"/>
    <n v="0"/>
    <n v="12"/>
    <x v="10"/>
    <x v="0"/>
  </r>
  <r>
    <x v="27"/>
    <d v="2024-12-04T00:00:00"/>
    <n v="18763"/>
    <s v="DIR"/>
    <s v="Débitos Tesouraria"/>
    <s v="Ajustes de lançamentos referente as despesas realizadas no Grupo do Tesouro do processo de adiantamento nº : 24.1.225.43.1, mas lançados nos RI dos professores - GOs 18685, 18714 e 18722 - Contrapartida Diretoria - RI ADM GC 4550"/>
    <s v="Sim"/>
    <n v="1236.8399999999999"/>
    <m/>
    <n v="1236.8399999999999"/>
    <n v="0"/>
    <n v="12"/>
    <x v="10"/>
    <x v="0"/>
  </r>
  <r>
    <x v="27"/>
    <d v="2024-12-06T00:00:00"/>
    <n v="18766"/>
    <s v="DIR"/>
    <s v="Show de Física"/>
    <s v="Cobrir saldo negativo - GC 4551"/>
    <s v="Sim"/>
    <n v="2777.98"/>
    <m/>
    <n v="2777.98"/>
    <n v="0"/>
    <n v="12"/>
    <x v="10"/>
    <x v="0"/>
  </r>
  <r>
    <x v="27"/>
    <d v="2024-12-06T00:00:00"/>
    <n v="18769"/>
    <s v="DIR"/>
    <s v="Débitos"/>
    <s v="Débitos Fechamento do Exercício de 2024"/>
    <s v="Sim"/>
    <n v="21900"/>
    <m/>
    <n v="21900"/>
    <n v="0"/>
    <n v="12"/>
    <x v="10"/>
    <x v="0"/>
  </r>
  <r>
    <x v="27"/>
    <d v="2024-12-11T00:00:00"/>
    <n v="18784"/>
    <s v="AAA"/>
    <s v="Professor Visitante"/>
    <s v="Pagamento a Auxílio prof. visitante ref. a participações na Comissão Julgadora no concurso para Prof Doutor junto ao DFMA Prof. André Gustavo e Prof. Henrique Boschi NE: 2726928 e 2739922"/>
    <s v="Sim"/>
    <n v="4186.6000000000004"/>
    <m/>
    <n v="4186.6000000000004"/>
    <n v="0"/>
    <n v="12"/>
    <x v="10"/>
    <x v="0"/>
  </r>
  <r>
    <x v="27"/>
    <d v="2024-12-11T00:00:00"/>
    <n v="18785"/>
    <s v="AAA"/>
    <s v="Professor Visitante"/>
    <s v="Pagamento a Auxílio prof. visitante ref. a participações na Comissão Julgadora no concurso para Prof Doutor junto ao DFAP Profa. Adriana Fontes e Carlos Henrique Inácio NE: 2739965 e 2740017"/>
    <s v="Sim"/>
    <n v="6110.2"/>
    <m/>
    <n v="6110.2"/>
    <n v="0"/>
    <n v="12"/>
    <x v="10"/>
    <x v="0"/>
  </r>
  <r>
    <x v="27"/>
    <d v="2024-12-13T00:00:00"/>
    <n v="18749"/>
    <s v="FMT"/>
    <s v="Empresa Brasileira de Correios e Telégrafos"/>
    <s v="Devolução de uma placa refratária - peça de um forno SEDEX ELO SCIENTIFIC INDÚSTRIA E COMÉRCIO LTDA Rua Guilherme de Carvalho Whitaker, nº 276, Jardim Bongiovani, CEP: 19.050-370, Presidente Prudente, São Paulo, Brasil - (Nº.Objeto:OY035812588br)"/>
    <s v="Sim"/>
    <n v="21.71"/>
    <m/>
    <n v="21.71"/>
    <n v="0"/>
    <n v="12"/>
    <x v="10"/>
    <x v="0"/>
  </r>
  <r>
    <x v="28"/>
    <d v="2024-01-11T00:00:00"/>
    <n v="17749"/>
    <s v="DIR-CCIF"/>
    <s v="Wescley Teixeira Carvalho"/>
    <s v="Pregão - serviços de manutenção e criação de Drupal 7 - RC 45832 - DC 21658/2023 - NE 106744/2024"/>
    <s v="Sim"/>
    <n v="1507.83"/>
    <m/>
    <n v="1507.83"/>
    <n v="0"/>
    <n v="1"/>
    <x v="11"/>
    <x v="0"/>
  </r>
  <r>
    <x v="28"/>
    <d v="2024-01-15T00:00:00"/>
    <n v="17757"/>
    <s v="DIR-CCIF"/>
    <s v="Compacta Comércio e Serviços Ltda."/>
    <s v="Aquisição de notebooks - Ata Registro de Preços -103182/2023 - Pregão Eletrônico 30/2023 RC 558163 DC 273509 NE 130661/2024"/>
    <s v="Sim"/>
    <n v="43260"/>
    <m/>
    <n v="43260"/>
    <n v="0"/>
    <n v="1"/>
    <x v="11"/>
    <x v="0"/>
  </r>
  <r>
    <x v="28"/>
    <d v="2024-01-30T00:00:00"/>
    <n v="17814"/>
    <s v="DIR-CCIF"/>
    <s v="R &amp; A Comércio de equipamentoa Telefônicos Ltda"/>
    <s v="Aquisição de aparelhoe de telefones sem fio RC 10330 DC 6227 Registro de Preços 13/2023 - IFUSP"/>
    <s v="Sim"/>
    <n v="28700.799999999999"/>
    <m/>
    <n v="28700.799999999999"/>
    <n v="0"/>
    <n v="1"/>
    <x v="11"/>
    <x v="0"/>
  </r>
  <r>
    <x v="28"/>
    <d v="2024-01-31T00:00:00"/>
    <n v="17825"/>
    <s v="DIR-CCIF"/>
    <s v="Compacta Comercio e Servicos Ltda."/>
    <s v="NE.00443007 - Ata Registro de Preço - aquisições de 39 monitores de vídeos p/ o Laboratório Didáticos - DC 9781 - DC 4747."/>
    <s v="Sim"/>
    <n v="63960"/>
    <m/>
    <n v="63960"/>
    <n v="0"/>
    <n v="1"/>
    <x v="11"/>
    <x v="0"/>
  </r>
  <r>
    <x v="28"/>
    <d v="2024-02-01T00:00:00"/>
    <n v="17832"/>
    <s v="DIR"/>
    <s v="Seal Telecom Com. e Serv. de Telecomunicações Ltda"/>
    <s v="Aquisição de 02 caixas de som para o Auditório Abrahão de Moraes - DDC 9870/2024 - DC 4739/2024 - Proc. 23.1.598.43.1"/>
    <s v="Sim"/>
    <n v="28058"/>
    <m/>
    <n v="28058"/>
    <n v="0"/>
    <n v="2"/>
    <x v="0"/>
    <x v="0"/>
  </r>
  <r>
    <x v="28"/>
    <d v="2024-02-15T00:00:00"/>
    <n v="17883"/>
    <s v="DIR-CCIF"/>
    <s v="Art Integra Ltda EPP"/>
    <s v="CANCELADO Aquisição de projetor de multimídia Aditamento: DC 10380 NE 610485"/>
    <s v="Sim"/>
    <n v="0"/>
    <m/>
    <n v="0"/>
    <n v="0"/>
    <n v="2"/>
    <x v="0"/>
    <x v="0"/>
  </r>
  <r>
    <x v="28"/>
    <d v="2024-02-23T00:00:00"/>
    <n v="17921"/>
    <s v="DIR-CCIF"/>
    <s v="F.S. Comércio e Serviços Ltda"/>
    <s v="Aquisição de Fone de ouvido com microfone Dc 33704 DC 11441 NE 827484"/>
    <s v="Sim"/>
    <n v="2640"/>
    <m/>
    <n v="2640"/>
    <n v="0"/>
    <n v="2"/>
    <x v="0"/>
    <x v="0"/>
  </r>
  <r>
    <x v="28"/>
    <d v="2024-03-19T00:00:00"/>
    <n v="17994"/>
    <s v="DIR"/>
    <s v="Wescley Teixeira Caravalho"/>
    <s v="1º Termo de Aditivo de Contrato referente ao contrato de serviços de informática NE 106744/2024"/>
    <s v="Sim"/>
    <n v="5163.3599999999997"/>
    <m/>
    <n v="5163.3599999999997"/>
    <n v="0"/>
    <n v="3"/>
    <x v="1"/>
    <x v="0"/>
  </r>
  <r>
    <x v="28"/>
    <d v="2024-03-28T00:00:00"/>
    <n v="18026"/>
    <s v="FNC"/>
    <s v="Compacta Comércio e Serviços Ltda."/>
    <s v="Compra de computadores para uso no laboratório HEPIC - DDC 64561 - Doc. Compra 22648 - Reserva - 1379280 - NE 1379329/2024 - Proc. 23.1.443.43.8 - Contrapartida GO 18025 e GC 4378"/>
    <s v="Sim"/>
    <n v="18540"/>
    <m/>
    <n v="18540"/>
    <n v="0"/>
    <n v="3"/>
    <x v="1"/>
    <x v="0"/>
  </r>
  <r>
    <x v="28"/>
    <d v="2024-04-10T00:00:00"/>
    <n v="18069"/>
    <s v="DIR-CCIF"/>
    <s v="Telcabos Telecomunicações e Informática"/>
    <s v="NE.01564673 - Ata Registro de Preços - Compra de cabeamento de rede de informática - DDC 83701 - D. Compra 27445/2024 - Proc. 23.1.206.43.6"/>
    <s v="Sim"/>
    <n v="3336.7"/>
    <m/>
    <n v="3336.7"/>
    <n v="0"/>
    <n v="4"/>
    <x v="2"/>
    <x v="0"/>
  </r>
  <r>
    <x v="28"/>
    <d v="2024-04-11T00:00:00"/>
    <n v="18073"/>
    <s v="DIR-CCIF"/>
    <s v="Ziva Tecnologia e soluções Ltda"/>
    <s v="Aquisição de sensor de desempenho de rede - Registro de Preço 58/2023 DC 23768 - DC 27119 - NE 1597393"/>
    <s v="Sim"/>
    <n v="31500"/>
    <m/>
    <n v="31500"/>
    <n v="0"/>
    <n v="4"/>
    <x v="2"/>
    <x v="0"/>
  </r>
  <r>
    <x v="28"/>
    <d v="2024-04-25T00:00:00"/>
    <n v="18109"/>
    <s v="DIR-CCIF"/>
    <s v="STI"/>
    <s v="Referente a aquisição de ponto de acesso interno e ponto de acesso externo conforme o OF.DIF.029/2024 - Remanejamento N° 2024 50206467"/>
    <s v="Sim"/>
    <n v="219938.3"/>
    <m/>
    <n v="219938.3"/>
    <n v="0"/>
    <n v="4"/>
    <x v="2"/>
    <x v="0"/>
  </r>
  <r>
    <x v="28"/>
    <d v="2024-04-25T00:00:00"/>
    <n v="18110"/>
    <s v="DIR-CCIF"/>
    <s v="Seal Telecom Com. e Serv. de Telecomunicações Ltda"/>
    <s v="Ata de Registro de Preços - Pregão 55/2023 - NEE 01901912; 1901904; 1901939; 1901890 e 1901920. Compra e instalação de equipamentos de audio - DDC 84350 - D. Compra 28409/2024 - Proc. 23.1.598.43.1"/>
    <s v="Sim"/>
    <n v="151218"/>
    <m/>
    <n v="151218"/>
    <n v="0"/>
    <n v="4"/>
    <x v="2"/>
    <x v="0"/>
  </r>
  <r>
    <x v="28"/>
    <d v="2024-04-29T00:00:00"/>
    <n v="18123"/>
    <s v="DIR-CCIF"/>
    <s v="STI"/>
    <s v="Aquisição de ponto de acesso interno e ponto de acesso externo conforme OF.DIF.029/2024 e oficio STI/0062/2024 - Remanejamento 50209148/2024"/>
    <s v="Sim"/>
    <n v="219938.3"/>
    <m/>
    <n v="219938.3"/>
    <n v="0"/>
    <n v="4"/>
    <x v="2"/>
    <x v="0"/>
  </r>
  <r>
    <x v="28"/>
    <d v="2024-06-07T00:00:00"/>
    <n v="18230"/>
    <s v="ATA"/>
    <s v="Eunice de Oliveira Rodrigues dos Santos"/>
    <s v="NE.03188598 - Aquisição de Tablet Dc 117681 Dc 37556 Nota de Reserva 2623452/2024 - Alterado o valor de R$ 15.908,62..."/>
    <s v="Sim"/>
    <n v="9205"/>
    <m/>
    <n v="9205"/>
    <n v="0"/>
    <n v="6"/>
    <x v="4"/>
    <x v="0"/>
  </r>
  <r>
    <x v="28"/>
    <d v="2024-06-07T00:00:00"/>
    <n v="18231"/>
    <s v="ATA"/>
    <s v="Eunice de Oliveira Rodrigues dos Santos"/>
    <s v="Ne.03188580 - Aquisição de suporte para notebbok Dc 117681 DC 37556 Nota de Reserva 2623550 - Alterado o valor de R$ 3.073,00..."/>
    <s v="Sim"/>
    <n v="1750"/>
    <m/>
    <n v="1750"/>
    <n v="0"/>
    <n v="6"/>
    <x v="4"/>
    <x v="0"/>
  </r>
  <r>
    <x v="28"/>
    <d v="2024-06-11T00:00:00"/>
    <n v="18252"/>
    <s v="FNC"/>
    <s v="S.T.I. - USP"/>
    <s v="Rem. 50288021 - Aquisição e Atualização de Licenças de Softwares, no valor de R$ 577,87, referente à Solicitação n.o 94165 - aquisição de software (Office Pro Plus - 2021 LTSC 64 bits) - (fale Conosco 258069)..."/>
    <s v="Sim"/>
    <n v="577.87"/>
    <m/>
    <n v="577.87"/>
    <n v="0"/>
    <n v="6"/>
    <x v="4"/>
    <x v="0"/>
  </r>
  <r>
    <x v="28"/>
    <d v="2024-06-21T00:00:00"/>
    <n v="18283"/>
    <s v="AAA-SAL"/>
    <s v="F.S. Comércio e Serviços Ltda"/>
    <s v="Aquisição de 2 Webcam Dc 126001/24 DC 41960 NE 03000041 Ata Registro de Preço 61/2023"/>
    <s v="Sim"/>
    <n v="1240"/>
    <m/>
    <n v="1240"/>
    <n v="0"/>
    <n v="6"/>
    <x v="4"/>
    <x v="0"/>
  </r>
  <r>
    <x v="28"/>
    <d v="2024-06-21T00:00:00"/>
    <n v="18284"/>
    <s v="DIR-CCIF"/>
    <s v="F.S. Comercio e Servicos Ltda."/>
    <s v="NE.03000181 - Ata Registro de Preço - compra de 03 webcam - DCC 132117 - DC 54884..."/>
    <s v="Sim"/>
    <n v="1860"/>
    <m/>
    <n v="1860"/>
    <n v="0"/>
    <n v="6"/>
    <x v="4"/>
    <x v="0"/>
  </r>
  <r>
    <x v="28"/>
    <d v="2024-08-05T00:00:00"/>
    <n v="18384"/>
    <s v="DIR-CCIF"/>
    <s v="Compacta Comércio e Serviços Ltda"/>
    <s v="Aquisição de 50 notebooks para as salas que serão reformadas no IFUSP (Programa de Apoio ao Aprimoramento do Ensino de Graduiação da USP - DDC 217422 - Doc. Compra 70596 - Reserva - 3648343 - NE 3648777/2024 - Proc. 23.1.443.43.8"/>
    <s v="Sim"/>
    <n v="309000"/>
    <m/>
    <n v="309000"/>
    <n v="0"/>
    <n v="8"/>
    <x v="6"/>
    <x v="0"/>
  </r>
  <r>
    <x v="28"/>
    <d v="2024-08-06T00:00:00"/>
    <n v="18393"/>
    <s v="DIR-CCIF"/>
    <s v="Compacta Comercio e Serviços Ltda."/>
    <s v="NE.03692997 - Ata Registro de Preço - aquisições de microcomputadores - DDC 220873 - DC 70634 - (Rem. 50338169)"/>
    <s v="Sim"/>
    <n v="12772"/>
    <m/>
    <n v="12772"/>
    <n v="0"/>
    <n v="8"/>
    <x v="6"/>
    <x v="0"/>
  </r>
  <r>
    <x v="28"/>
    <d v="2024-08-06T00:00:00"/>
    <n v="18394"/>
    <s v="DIR-CCIF"/>
    <s v="Compacta Comercio e Serviços Ltda."/>
    <s v="NE.03692997 - Ata Registro de Preço - aquisições de microcomputadores - DDC 220873 - DC 70634 - (Rem. 50331202)"/>
    <s v="Sim"/>
    <n v="73000"/>
    <m/>
    <n v="73000"/>
    <n v="0"/>
    <n v="8"/>
    <x v="6"/>
    <x v="0"/>
  </r>
  <r>
    <x v="28"/>
    <d v="2024-09-13T00:00:00"/>
    <n v="18487"/>
    <s v="DIR"/>
    <s v="Compacta Comércio e Serviços Ltda"/>
    <s v="Compra de Notebook NE 4395643/2024 - ANULADO"/>
    <s v="Sim"/>
    <n v="0"/>
    <m/>
    <n v="0"/>
    <n v="0"/>
    <n v="9"/>
    <x v="7"/>
    <x v="0"/>
  </r>
  <r>
    <x v="28"/>
    <d v="2024-10-02T00:00:00"/>
    <n v="18568"/>
    <s v="DIR-SBI"/>
    <s v="Reserva"/>
    <s v="Reserva a 4789706/2024 - Pregão para aquisição de baterias para no-break. DDC 274434 DC 92646."/>
    <s v="Sim"/>
    <n v="40364"/>
    <m/>
    <n v="40364"/>
    <n v="0"/>
    <n v="10"/>
    <x v="8"/>
    <x v="0"/>
  </r>
  <r>
    <x v="28"/>
    <d v="2024-10-22T00:00:00"/>
    <n v="18644"/>
    <s v="AAA"/>
    <s v="F.S. Comércio e Serviços Ltda"/>
    <s v="Aquisição de insumos de informática DC 103710"/>
    <s v="Sim"/>
    <n v="1980"/>
    <m/>
    <n v="1980"/>
    <n v="0"/>
    <n v="10"/>
    <x v="8"/>
    <x v="0"/>
  </r>
  <r>
    <x v="28"/>
    <d v="2024-11-08T00:00:00"/>
    <n v="18683"/>
    <s v="DIR-CCIF"/>
    <s v="F.S. Comércio e Serviços Ltda"/>
    <s v="Aquisição de isumos de informática DC 112370 NE 5575491"/>
    <s v="Sim"/>
    <n v="9789.6"/>
    <m/>
    <n v="9789.6"/>
    <n v="0"/>
    <n v="11"/>
    <x v="9"/>
    <x v="0"/>
  </r>
  <r>
    <x v="28"/>
    <d v="2024-11-22T00:00:00"/>
    <n v="18718"/>
    <s v="DIR-CCIF"/>
    <s v="F.S. Comércio e Serviços Ltda"/>
    <s v="Auisição de insumos de informática DC 119510"/>
    <s v="Sim"/>
    <n v="5710"/>
    <m/>
    <n v="5710"/>
    <n v="0"/>
    <n v="11"/>
    <x v="9"/>
    <x v="0"/>
  </r>
  <r>
    <x v="28"/>
    <d v="2024-11-25T00:00:00"/>
    <n v="18733"/>
    <s v="DIR-CCIF"/>
    <s v="Reserva"/>
    <s v="ANULADO - FIM DO EXERCÍCIO 2024 - Aquisição de cabos e conectores (peças e acessórios para informática) DR 5939256"/>
    <s v="Sim"/>
    <n v="0"/>
    <m/>
    <n v="0"/>
    <n v="0"/>
    <n v="11"/>
    <x v="9"/>
    <x v="0"/>
  </r>
  <r>
    <x v="28"/>
    <d v="2024-12-10T00:00:00"/>
    <n v="18777"/>
    <s v="DIR"/>
    <s v="Ajuste de saldo"/>
    <s v="Fim de Exercício 2024"/>
    <s v="Sim"/>
    <n v="14600"/>
    <m/>
    <n v="14600"/>
    <n v="0"/>
    <n v="12"/>
    <x v="10"/>
    <x v="0"/>
  </r>
  <r>
    <x v="29"/>
    <d v="2024-01-16T00:00:00"/>
    <n v="17777"/>
    <s v="DIR"/>
    <s v="Ziva Tecnologia e Soluções Ltda"/>
    <s v="Aquisição de câmera de circuito fechado - DC 273053 - NE 169401/2024"/>
    <s v="Sim"/>
    <n v="25494.54"/>
    <m/>
    <n v="25494.54"/>
    <n v="0"/>
    <n v="1"/>
    <x v="11"/>
    <x v="0"/>
  </r>
  <r>
    <x v="29"/>
    <d v="2024-01-31T00:00:00"/>
    <n v="17828"/>
    <s v="DIR-CCIF"/>
    <s v="Ziva Tecnologia e Solucoes Ltda."/>
    <s v="NE.00447312 - Ata Registro de Preço - aquisição de câmera de circuito fechado p/ seção de vigilância - DC 7681 - DC 4704."/>
    <s v="Sim"/>
    <n v="9011.76"/>
    <m/>
    <n v="9011.76"/>
    <n v="0"/>
    <n v="1"/>
    <x v="11"/>
    <x v="0"/>
  </r>
  <r>
    <x v="29"/>
    <d v="2024-03-20T00:00:00"/>
    <n v="17996"/>
    <s v="DIR"/>
    <s v="União Forte Contra Incêndio Ltda"/>
    <s v="2º TAC referente a recarga de extintores - Processo: 21.1.319.43.3 - NE 92271 / 2024"/>
    <s v="Sim"/>
    <n v="15322.05"/>
    <m/>
    <n v="15322.05"/>
    <n v="0"/>
    <n v="3"/>
    <x v="1"/>
    <x v="0"/>
  </r>
  <r>
    <x v="29"/>
    <d v="2024-04-26T00:00:00"/>
    <n v="18115"/>
    <s v="DIR"/>
    <s v="Ziva Tecnologia e Soluções Ltda."/>
    <s v="NE.01922111 - Ata Registro de Preços - Aquisição de câmeras de circuito fechado para vigilância - DDC 109093 - DC 34050"/>
    <s v="Sim"/>
    <n v="18023.52"/>
    <m/>
    <n v="18023.52"/>
    <n v="0"/>
    <n v="4"/>
    <x v="2"/>
    <x v="0"/>
  </r>
  <r>
    <x v="29"/>
    <d v="2024-05-16T00:00:00"/>
    <n v="18177"/>
    <s v="ATA"/>
    <s v="Mendloc Comercio Serviços e Locação de Equipamento"/>
    <s v="Configuração dos aparelhos radiocomunicadores que foram doados ao IF pela Superintendência de Segurança."/>
    <s v="Sim"/>
    <n v="1000"/>
    <m/>
    <n v="1000"/>
    <n v="0"/>
    <n v="5"/>
    <x v="3"/>
    <x v="0"/>
  </r>
  <r>
    <x v="29"/>
    <d v="2024-05-24T00:00:00"/>
    <n v="18190"/>
    <s v="ATA"/>
    <s v="Manoela Brito"/>
    <s v="Reembolso da compra de cornetas para sistemas de alarme para uso imediato."/>
    <s v="Sim"/>
    <n v="226.89"/>
    <m/>
    <n v="226.89"/>
    <n v="0"/>
    <n v="5"/>
    <x v="3"/>
    <x v="0"/>
  </r>
  <r>
    <x v="29"/>
    <d v="2024-05-24T00:00:00"/>
    <n v="18191"/>
    <s v="ATA"/>
    <s v="Ciencor Scientific LTDA."/>
    <s v="Compra de um par de luva para criogenia (EPI)"/>
    <s v="Sim"/>
    <n v="1800.89"/>
    <m/>
    <n v="1800.89"/>
    <n v="0"/>
    <n v="5"/>
    <x v="3"/>
    <x v="0"/>
  </r>
  <r>
    <x v="29"/>
    <d v="2024-05-29T00:00:00"/>
    <n v="18198"/>
    <s v="DIR"/>
    <s v="Maria Luisa Pestilla Tippi"/>
    <s v="Pagamento de placas de sinalização, para uso imediato em áreas externas do IF."/>
    <s v="Sim"/>
    <n v="962"/>
    <m/>
    <n v="962"/>
    <n v="0"/>
    <n v="5"/>
    <x v="3"/>
    <x v="0"/>
  </r>
  <r>
    <x v="29"/>
    <d v="2024-07-10T00:00:00"/>
    <n v="18325"/>
    <s v="ATA-SV"/>
    <s v="Reserva"/>
    <s v="ANULADO - Reserva 3204577 - Aquisição de uniformes - DDC 167905 - DC 60744. Cancelada a Reserva em 22/10/2024 A pedido da ATA e Seção de Compras para acerto nos ítens. Documento de Anulação da Reserva 5273223/2024"/>
    <s v="Sim"/>
    <n v="0"/>
    <m/>
    <n v="0"/>
    <n v="0"/>
    <n v="7"/>
    <x v="5"/>
    <x v="0"/>
  </r>
  <r>
    <x v="29"/>
    <d v="2024-09-26T00:00:00"/>
    <n v="18539"/>
    <s v="ATA"/>
    <s v="Rodolfo Gomes Almeida"/>
    <s v="Reembolso referente a um serviço de manutenção corretiva e troca de peças da controladora de acesso (catraca) para portadores de necessidades especiais. O pedido precisou ser atendido de forma imediata para que a Unidade mantivesse as condições de acessibilidade para todo o público que a frequenta."/>
    <s v="Sim"/>
    <n v="759.13"/>
    <m/>
    <n v="759.13"/>
    <n v="0"/>
    <n v="9"/>
    <x v="7"/>
    <x v="0"/>
  </r>
  <r>
    <x v="29"/>
    <d v="2024-09-30T00:00:00"/>
    <n v="18553"/>
    <s v="ATA"/>
    <s v="Max Cofres e Equipamentos Para Escritório Ltda"/>
    <s v="Aquisição para uso imediato de um claviculário para 750 chaves para ser usado na portaria central do Ed Principal do Instituto de Física. O pedido se faz urgente uma vez que o grande volume de chaves não acondicionadas adequadamente estão gerando um ambiente de vulnerabilidade na segurança da nossa unidade. Como houve recentemente um aporte grande de chaves, foi necessária essa intervenção imediata."/>
    <s v="Sim"/>
    <n v="1092.55"/>
    <m/>
    <n v="1092.55"/>
    <n v="0"/>
    <n v="9"/>
    <x v="7"/>
    <x v="0"/>
  </r>
  <r>
    <x v="29"/>
    <d v="2024-10-01T00:00:00"/>
    <n v="18558"/>
    <s v="ATA"/>
    <s v="Garagem Total Com e Dist. de Peças"/>
    <s v="Compra de baterias estacionárias para as saídas de emergência do Edifício Principal. Para uso imediato."/>
    <s v="Sim"/>
    <n v="930"/>
    <m/>
    <n v="930"/>
    <n v="0"/>
    <n v="10"/>
    <x v="8"/>
    <x v="0"/>
  </r>
  <r>
    <x v="29"/>
    <d v="2024-10-09T00:00:00"/>
    <n v="18593"/>
    <s v="ATA-SV"/>
    <s v="Reserva"/>
    <s v="Anulado - Reserva 4904599 - compra de luvas de segurança - DDC 282836 - DC 99322 - Anulado o valor de R$ 4.572,48..."/>
    <s v="Não"/>
    <n v="0"/>
    <m/>
    <n v="0"/>
    <n v="0"/>
    <n v="10"/>
    <x v="8"/>
    <x v="0"/>
  </r>
  <r>
    <x v="29"/>
    <d v="2024-10-10T00:00:00"/>
    <n v="18599"/>
    <s v="ATA"/>
    <s v="Luis Carlos Maximo Romualdo"/>
    <s v="Reembolso referente a compra de fitas zebradas para uso imediato da seção de vigilância."/>
    <s v="Sim"/>
    <n v="119.71"/>
    <m/>
    <n v="119.71"/>
    <n v="0"/>
    <n v="10"/>
    <x v="8"/>
    <x v="0"/>
  </r>
  <r>
    <x v="29"/>
    <d v="2024-10-14T00:00:00"/>
    <n v="18605"/>
    <s v="ATO-MP"/>
    <s v="Adilson Batista Machado"/>
    <s v="Compra de calçados de segurança, para os Funcionários do setor de Manutenção Predial: Diogo Donizete n° USP: 4842104; Joaquim Vitoriano n° USP 2475734; Cosme Ataíde n° USP: 3054416; Valdevan Aquino Nunes n° USP: 2467450; Paulo Roberto n° USP: 3405640 e Luís Carlos n° USP: 2466077. A aquisição de calçados de segurança é fundamental para a proteção dos pés dos trabalhadores, sendo um Equipamento de Proteção Individual (EPI) obrigatório em diversas atividades profissionais. Para quem é indicado: Profissionais expostos a riscos de: Impacto: Quedas de objetos pesados, compressão. Perfuração: Contato com objetos pontiagudos. Esmagamento: Em ambientes com máquinas ou equipamentos pesados. Queda de altura: Em trabalhos em locais elevados. Riscos elétricos: Em áreas com presença de eletricidade. Agentes químicos: Em contato com substâncias corrosivas. Agentes físicos: Calor, frio, umidade. Legislação: A utilização de calçados de segurança é respaldada pela Norma Regulamentadora (NR) 32, que estabelece as diretrizes para a segurança e saúde dos trabalhadores em serviços de saúde. Além da NR 32, outras normas, como a NR 18 (Indústria da Construção) e a NR 12 (Máquinas e Equipamentos), também podem exigir o uso desse EPI, dependendo da atividade."/>
    <s v="Sim"/>
    <n v="919.41"/>
    <m/>
    <n v="919.41"/>
    <n v="0"/>
    <n v="10"/>
    <x v="8"/>
    <x v="0"/>
  </r>
  <r>
    <x v="29"/>
    <d v="2024-11-25T00:00:00"/>
    <n v="18730"/>
    <s v="ATO-MP"/>
    <s v="Reserva"/>
    <s v="ANULADO - FIM DO EXERCÍCIO 2024 - Aquisição de sapatos de segurança para funcionários do SIP - IF -USP DR 5937822"/>
    <s v="Sim"/>
    <n v="0"/>
    <m/>
    <n v="0"/>
    <n v="0"/>
    <n v="11"/>
    <x v="9"/>
    <x v="0"/>
  </r>
  <r>
    <x v="29"/>
    <d v="2024-11-25T00:00:00"/>
    <n v="18732"/>
    <s v="ATA-SV"/>
    <s v="Reserva"/>
    <s v="ANULADO - FIM DO EXERCÍCIO 2024 - Reserva 5939167 - Aquisição de luvas de criogenia - DDC 343711..."/>
    <s v="Sim"/>
    <n v="0"/>
    <m/>
    <n v="0"/>
    <n v="0"/>
    <n v="11"/>
    <x v="9"/>
    <x v="0"/>
  </r>
  <r>
    <x v="29"/>
    <d v="2024-12-10T00:00:00"/>
    <n v="18778"/>
    <s v="DIR"/>
    <s v="União Forte Contra Incêndio Ltda"/>
    <s v="Contrato referente a recarga de extintores - Processo: 21.1.319.43.3 - NE 92271 / 2024"/>
    <s v="Sim"/>
    <n v="14932.74"/>
    <m/>
    <n v="14932.74"/>
    <n v="0"/>
    <n v="12"/>
    <x v="10"/>
    <x v="0"/>
  </r>
  <r>
    <x v="30"/>
    <d v="2024-10-15T00:00:00"/>
    <n v="18620"/>
    <s v="DIR"/>
    <s v="FM Cunha Outsourcing e Omega Consultoria"/>
    <s v="NE.05371675 / 05371713 - Realização de treinamento da plataforma Drupal versão 7 para administradores de conteúdo e analista de sistemas do portal do IFUSP - Processo: 154.00006625/2024-25 - Alterado o valor de R$ 15.726,66..."/>
    <s v="Sim"/>
    <n v="12840"/>
    <m/>
    <n v="12840"/>
    <n v="0"/>
    <n v="10"/>
    <x v="8"/>
    <x v="0"/>
  </r>
  <r>
    <x v="30"/>
    <d v="2024-11-12T00:00:00"/>
    <n v="18689"/>
    <s v="DIR-CCIF"/>
    <s v="Ka Solution Informática Ltda"/>
    <s v="Fornecimento de serviços de cursos de capacitação online: - Microsoft Azure Fundamentals (AZ-900) - Administering Windows Server Hybrid Core Infrastructure (AZ-800) - Configuring Windows Server Hybrid Advanced Services (AZ-801) - Formação DPO (Data Protection Officer) + PDPE (LGPD)"/>
    <s v="Sim"/>
    <n v="5970.6"/>
    <m/>
    <n v="5970.6"/>
    <n v="0"/>
    <n v="11"/>
    <x v="9"/>
    <x v="0"/>
  </r>
  <r>
    <x v="30"/>
    <d v="2024-11-12T00:00:00"/>
    <n v="18698"/>
    <s v="ATA"/>
    <s v="Caruso Ensino e Treinamentos"/>
    <s v="Realização de cursos na área de segurança para vigias e gestores da área. A justificativa completa está anexada ao pedido de realização de curso encaminhada ao CARH."/>
    <s v="Sim"/>
    <n v="7501"/>
    <m/>
    <n v="7501"/>
    <n v="0"/>
    <n v="11"/>
    <x v="9"/>
    <x v="0"/>
  </r>
  <r>
    <x v="31"/>
    <d v="2024-01-24T00:00:00"/>
    <n v="17805"/>
    <s v="FNC"/>
    <s v="Reserva Inexigibilidade - Inviabilidade de Compet"/>
    <s v="ANULADO FIM DE EXERCÍCIO 2024 Aquisição de sistemas de suporte e manipulação de substrato - Importação - DC 217862/2023 - Processo:23.1.526.43.0"/>
    <s v="Sim"/>
    <n v="0"/>
    <m/>
    <n v="0"/>
    <n v="0"/>
    <n v="1"/>
    <x v="11"/>
    <x v="3"/>
  </r>
  <r>
    <x v="31"/>
    <d v="2024-01-24T00:00:00"/>
    <n v="17802"/>
    <s v="FNC"/>
    <s v="Marina Sparvoli de Medeiros"/>
    <s v="Bolsa Pós Doutorado - Referente de Janeiro a Março de 2024 - Processo: 23.1.69.43.9 - NE 392550/2024"/>
    <s v="Sim"/>
    <n v="12600"/>
    <m/>
    <n v="12600"/>
    <n v="0"/>
    <n v="1"/>
    <x v="11"/>
    <x v="3"/>
  </r>
  <r>
    <x v="31"/>
    <d v="2024-01-24T00:00:00"/>
    <n v="17803"/>
    <s v="FNC"/>
    <s v="Gilson Schaberle Goveia"/>
    <s v="Bolsa Mestrado - Referente de Janeiro a Fevereiro de 2024 - Processo: 23.1.69.43.9 - NE 392143/2024"/>
    <s v="Sim"/>
    <n v="4200"/>
    <m/>
    <n v="4200"/>
    <n v="0"/>
    <n v="1"/>
    <x v="11"/>
    <x v="3"/>
  </r>
  <r>
    <x v="31"/>
    <d v="2024-04-23T00:00:00"/>
    <n v="18102"/>
    <s v="FNC"/>
    <s v="Marina Sparvoli de Medeiros"/>
    <s v="Bolsa Pós Doutorado - Referente de Abril a Junho Março de 2024 - Processo: 23.1.69.43.9 - NE 1874389/2024"/>
    <s v="Sim"/>
    <n v="37801"/>
    <m/>
    <n v="37801"/>
    <n v="0"/>
    <n v="4"/>
    <x v="2"/>
    <x v="3"/>
  </r>
  <r>
    <x v="31"/>
    <d v="2024-04-23T00:00:00"/>
    <n v="18103"/>
    <s v="FNC"/>
    <s v="Gilson Schaberle Goveia"/>
    <s v="Bolsa Mestrado - Referente de Março a Dezembro de 2024 - Processo: 23.1.69.43.9 - NE 1874419/2024"/>
    <s v="Sim"/>
    <n v="18901"/>
    <m/>
    <n v="18901"/>
    <n v="0"/>
    <n v="4"/>
    <x v="2"/>
    <x v="3"/>
  </r>
  <r>
    <x v="31"/>
    <d v="2024-09-30T00:00:00"/>
    <n v="18554"/>
    <s v="FEP"/>
    <s v="Carlos Roberto |Marques"/>
    <s v="compra para repor tampos e manutenção de caixas dos experimentos"/>
    <s v="Sim"/>
    <n v="1006.2"/>
    <m/>
    <n v="1006.2"/>
    <n v="0"/>
    <n v="9"/>
    <x v="7"/>
    <x v="3"/>
  </r>
  <r>
    <x v="31"/>
    <d v="2024-12-02T00:00:00"/>
    <n v="18756"/>
    <s v="FNC"/>
    <s v="Gilson Schaberle Gouveia"/>
    <s v="NE.06038155 - Reforço da NE.01874419 - Bolsa Mestrado - Referente de Março a Dezembro de 2024 - Processo: 23.1.69.43.9..."/>
    <s v="Sim"/>
    <n v="2099"/>
    <m/>
    <n v="2099"/>
    <n v="0"/>
    <n v="12"/>
    <x v="10"/>
    <x v="3"/>
  </r>
  <r>
    <x v="32"/>
    <d v="2024-01-29T00:00:00"/>
    <n v="17809"/>
    <s v="FAP"/>
    <s v="ANTONIO CARLOS FRANCO DA SILVEIRA (2807372)"/>
    <s v="Aquisições de 01 fonte e 04 baterias, conforme Nota Fiscal 1131 da Aretha Pinheiro da Rocha, anexa. Itens serão utilizados nos micros instalados no Laboratório de Cristalografia/DFAP/IFUSP. 01 fonte (patrimônio do micro 043.019393); 02 baterias (patrimônio micro 043.00447) e 02 baterias (patrimônio micro 043.018279)"/>
    <s v="Sim"/>
    <n v="500"/>
    <m/>
    <n v="500"/>
    <n v="0"/>
    <n v="1"/>
    <x v="11"/>
    <x v="1"/>
  </r>
  <r>
    <x v="32"/>
    <d v="2024-02-08T00:00:00"/>
    <n v="17860"/>
    <s v="FAP"/>
    <s v="SÉRGIO ALEXANDRE DA SILVA (2435235)"/>
    <s v="Aquisição de nitrogênio industrial, conforme Cupom Fiscal 000969027-10, de 06/fev/24 da EUTOX GASES-SP, a ser utilizado no Laboratório de Cristalografia/DFAP,"/>
    <s v="Sim"/>
    <n v="78"/>
    <m/>
    <n v="78"/>
    <n v="0"/>
    <n v="2"/>
    <x v="0"/>
    <x v="1"/>
  </r>
  <r>
    <x v="32"/>
    <d v="2024-03-25T00:00:00"/>
    <n v="18007"/>
    <s v="FAP"/>
    <s v="Sérgio Alexandre da Silva"/>
    <s v="Reembolso pelo cupom fiscal 0023571, referente a compra de material, em caráter de urgência, para uso no Laboratório de Cristalografia do DFAP."/>
    <s v="Sim"/>
    <n v="201"/>
    <m/>
    <n v="201"/>
    <n v="0"/>
    <n v="3"/>
    <x v="1"/>
    <x v="1"/>
  </r>
  <r>
    <x v="32"/>
    <d v="2024-06-28T00:00:00"/>
    <n v="18301"/>
    <s v="FAP"/>
    <s v="Sérgio Alexandre da Silva"/>
    <s v="Reembolso da N.F./DANFE 33.973, de 25/6/24, referente à compra de material de consumo para reparos/manutenção no Laboratório de Cristalografia do DFAP-IFUSP."/>
    <s v="Sim"/>
    <n v="275.99"/>
    <m/>
    <n v="275.99"/>
    <n v="0"/>
    <n v="6"/>
    <x v="4"/>
    <x v="1"/>
  </r>
  <r>
    <x v="32"/>
    <d v="2024-07-30T00:00:00"/>
    <n v="18370"/>
    <s v="FAP"/>
    <s v="ANTONIO CARLOS FRANCO DA SILVEIRA (2807372)"/>
    <s v="Aquisição de 01 lâmpada e 01 fusível para o Gerador de Rx (patrimônio 043.018308), instalado no Laboratório de Cristalografia/DFAP, sob a responsabilidade da Profª Márcia Fantini. Nota Fiscal 126.927 da Coml. Paulista e Cupom Fiscal 126542 da Eletro General, anexos."/>
    <s v="Sim"/>
    <n v="32.5"/>
    <m/>
    <n v="32.5"/>
    <n v="0"/>
    <n v="7"/>
    <x v="5"/>
    <x v="1"/>
  </r>
  <r>
    <x v="32"/>
    <d v="2024-12-18T00:00:00"/>
    <n v="18803"/>
    <s v="FAP"/>
    <s v="SERGIO ALEXANDRE DA SILVA (2435235)"/>
    <s v="Compra de materiais de consumo, conforme Nota Fiscal 35.770, anexa, da AFFONSOS BORRACHA LTDA. Os itens serão utilizados no Laboratório de Cristalografia/DFAP"/>
    <s v="Sim"/>
    <n v="250.7"/>
    <m/>
    <n v="250.7"/>
    <n v="0"/>
    <n v="12"/>
    <x v="10"/>
    <x v="1"/>
  </r>
  <r>
    <x v="33"/>
    <d v="2024-03-22T00:00:00"/>
    <n v="18001"/>
    <s v="DIR"/>
    <s v="TRSS"/>
    <s v="NE.01323447 - Pagamento Taxa de Resíduos Sólidos de Serviços de Saúde - TRSS - Exercício 2.024."/>
    <s v="Sim"/>
    <n v="869.28"/>
    <m/>
    <n v="869.28"/>
    <n v="0"/>
    <n v="3"/>
    <x v="1"/>
    <x v="4"/>
  </r>
  <r>
    <x v="33"/>
    <d v="2024-10-24T00:00:00"/>
    <n v="18651"/>
    <s v="ATA"/>
    <s v="Prefeitura de Sao Paulo"/>
    <s v="NE.05289723 - Reforço da NE.01323447 - Taxa de Resíduos Sólidos de Saúde - Exercício 2.024..."/>
    <s v="Sim"/>
    <n v="117.4"/>
    <m/>
    <n v="117.4"/>
    <n v="0"/>
    <n v="10"/>
    <x v="8"/>
    <x v="4"/>
  </r>
  <r>
    <x v="34"/>
    <d v="2024-02-02T00:00:00"/>
    <n v="17838"/>
    <s v="FAP"/>
    <s v="JA MAchado"/>
    <s v="Compra de gás nitrogênio grau industrial, 10 metros cúbicos"/>
    <s v="Sim"/>
    <n v="275"/>
    <m/>
    <n v="275"/>
    <n v="0"/>
    <n v="2"/>
    <x v="0"/>
    <x v="1"/>
  </r>
  <r>
    <x v="35"/>
    <d v="2024-01-10T00:00:00"/>
    <n v="17733"/>
    <s v="ATO"/>
    <s v="TK Elevadores Brasil LTDA"/>
    <s v="Contrato de manutenção preventiva e corretiva de elevadores - Exercício 2024"/>
    <s v="Sim"/>
    <n v="10669.1"/>
    <m/>
    <n v="10669.1"/>
    <n v="0"/>
    <n v="1"/>
    <x v="11"/>
    <x v="0"/>
  </r>
  <r>
    <x v="35"/>
    <d v="2024-01-10T00:00:00"/>
    <n v="17734"/>
    <s v="ATO-MP"/>
    <s v="Alair Sichocki ME"/>
    <s v="Serviço de jardinagem Exercício 2024 - NE 90317/2024 - Processo: 23.1.356.43.8"/>
    <s v="Sim"/>
    <n v="186758.33"/>
    <m/>
    <n v="186758.33"/>
    <n v="0"/>
    <n v="1"/>
    <x v="11"/>
    <x v="0"/>
  </r>
  <r>
    <x v="35"/>
    <d v="2024-01-10T00:00:00"/>
    <n v="17735"/>
    <s v="ATO-MP"/>
    <s v="Minetto Eletro Refrigeração Ltda"/>
    <s v="Serviço de manutenção em equipamento de Ar Condicionado - Exercício 2024 - NE 91445/2024 - Processo: 22.1.75.43.8"/>
    <s v="Sim"/>
    <n v="42498.53"/>
    <m/>
    <n v="42498.53"/>
    <n v="0"/>
    <n v="1"/>
    <x v="11"/>
    <x v="0"/>
  </r>
  <r>
    <x v="35"/>
    <d v="2024-01-10T00:00:00"/>
    <n v="17737"/>
    <s v="ATO-MP"/>
    <s v="Viks Elevadores Ltda"/>
    <s v="Contrato de serviço de manutenção de elevadores - Exercício 2024 - NE 92166/2024"/>
    <s v="Sim"/>
    <n v="4323.7"/>
    <m/>
    <n v="4323.7"/>
    <n v="0"/>
    <n v="1"/>
    <x v="11"/>
    <x v="0"/>
  </r>
  <r>
    <x v="35"/>
    <d v="2024-01-10T00:00:00"/>
    <n v="17738"/>
    <s v="ATO-MP"/>
    <s v="Viks Elevadores Ltda"/>
    <s v="Serviço de manutenção de transportador estacionário de pessoas - NE 92247/2024 - Processo: 23.1.320.43.3"/>
    <s v="Sim"/>
    <n v="1020.25"/>
    <m/>
    <n v="1020.25"/>
    <n v="0"/>
    <n v="1"/>
    <x v="11"/>
    <x v="0"/>
  </r>
  <r>
    <x v="35"/>
    <d v="2024-01-10T00:00:00"/>
    <n v="17739"/>
    <s v="ATO"/>
    <s v="ALGV Comércio e Serviços ADM. LTDA"/>
    <s v="Serviço de jardinagem Exercício 2024 - NE 92220/2024 - Processo 23.1.58.43.7"/>
    <s v="Sim"/>
    <n v="36818.6"/>
    <m/>
    <n v="36818.6"/>
    <n v="0"/>
    <n v="1"/>
    <x v="11"/>
    <x v="0"/>
  </r>
  <r>
    <x v="35"/>
    <d v="2024-01-10T00:00:00"/>
    <n v="17742"/>
    <s v="ATO-MP"/>
    <s v="União Forte Contra Incêndio Ltda"/>
    <s v="Serviço de recarga de extintores Exercício 2024 - NE 92271/2024"/>
    <s v="Sim"/>
    <n v="14932.74"/>
    <m/>
    <n v="14932.74"/>
    <n v="0"/>
    <n v="1"/>
    <x v="11"/>
    <x v="0"/>
  </r>
  <r>
    <x v="35"/>
    <d v="2024-01-10T00:00:00"/>
    <n v="17746"/>
    <s v="ATO"/>
    <s v="1 Nova Sao Jose Residuos EIRELI - ME"/>
    <s v="NE.00092514 - Contrato de serviços de locação acessória para transporte de carga - Exercício 2.024 - DC 18246/2021."/>
    <s v="Sim"/>
    <n v="17264.64"/>
    <m/>
    <n v="17264.64"/>
    <n v="0"/>
    <n v="1"/>
    <x v="11"/>
    <x v="0"/>
  </r>
  <r>
    <x v="35"/>
    <d v="2024-01-11T00:00:00"/>
    <n v="17748"/>
    <s v="DIR"/>
    <s v="Exterminexx Controle de Pragas Ltda."/>
    <s v="Contrato de serviço de dedetização e desratização - DC 113331/2023 - NE 104865/2024"/>
    <s v="Sim"/>
    <n v="3708.59"/>
    <m/>
    <n v="3708.59"/>
    <n v="0"/>
    <n v="1"/>
    <x v="11"/>
    <x v="0"/>
  </r>
  <r>
    <x v="35"/>
    <d v="2024-01-18T00:00:00"/>
    <n v="17785"/>
    <s v="DIR"/>
    <s v="Elevadores Atlas Schindler Ltda"/>
    <s v="Contrato de manutenção de Elevadores 2024 - NE 190079/2024"/>
    <s v="Sim"/>
    <n v="9329.06"/>
    <m/>
    <n v="9329.06"/>
    <n v="0"/>
    <n v="1"/>
    <x v="11"/>
    <x v="0"/>
  </r>
  <r>
    <x v="35"/>
    <d v="2024-01-24T00:00:00"/>
    <n v="17800"/>
    <s v="ATO-MP"/>
    <s v="Prof. André Bohomoletz Henriques (no USP 55951)"/>
    <s v="Reembolso do Prof. André Bohomoletz Henriques, no valor de R$300,00, referente a manutenção de um aparelho de ar condicionado, número de patrimônio 200.027392, marca Midea, capacidade 24.000 BTU’s, instalado no Edifício Mario Schenberg, andar térreo, sala 111, Laboratório de Magneto-Óptica."/>
    <s v="Sim"/>
    <n v="300"/>
    <m/>
    <n v="300"/>
    <n v="0"/>
    <n v="1"/>
    <x v="11"/>
    <x v="0"/>
  </r>
  <r>
    <x v="35"/>
    <d v="2024-02-02T00:00:00"/>
    <n v="17840"/>
    <s v="ATO"/>
    <s v="Itopro Instalação e Manutenção de Ar Condicionado"/>
    <s v="Serviço de manutenção de ar condicionado Exercício 2024"/>
    <s v="Sim"/>
    <n v="18830.099999999999"/>
    <m/>
    <n v="18830.099999999999"/>
    <n v="0"/>
    <n v="2"/>
    <x v="0"/>
    <x v="0"/>
  </r>
  <r>
    <x v="35"/>
    <d v="2024-02-05T00:00:00"/>
    <n v="17853"/>
    <s v="DIR"/>
    <s v="Transposição interna"/>
    <s v="Ref. a estorno do valor relativo ao Remanejamento N° 2024 50090540 efetuado por equivoco - fale conosco 252756 - REMANEJAMENTO 50091708 / 2024 - GC 4344"/>
    <s v="Sim"/>
    <n v="18830.099999999999"/>
    <m/>
    <n v="18830.099999999999"/>
    <n v="0"/>
    <n v="2"/>
    <x v="0"/>
    <x v="0"/>
  </r>
  <r>
    <x v="35"/>
    <d v="2024-02-07T00:00:00"/>
    <n v="17859"/>
    <s v="ATO"/>
    <s v="Eduardo Ureshino"/>
    <s v="Compra de parafuso para prateleiras (reforma abertura do corredor) FGE; caixa d'água para trocar na Ressonância Magnética; fecho de janela de alumínio em toda Ala Central; conexões para conserto de vazamento (AVC) e instalação de caixa d'água na Ressonância Magnética."/>
    <s v="Sim"/>
    <n v="2246.81"/>
    <m/>
    <n v="2246.81"/>
    <n v="0"/>
    <n v="2"/>
    <x v="0"/>
    <x v="0"/>
  </r>
  <r>
    <x v="35"/>
    <d v="2024-02-16T00:00:00"/>
    <n v="17880"/>
    <s v="ATO-MP"/>
    <s v="Eduardo Ureshino"/>
    <s v="Compra de conexões de PVC marrom água fria para Ressonância e AVC (R$ 273,77); Ferramentas de uso diário para manutenção, material de segurança (luvas e fita zebrada), cantoneira em alumínio para a escadaria do auditório Adma Jafet, a situação atual põe em risco os usurários (R$ 2.1995,03); Dois conjuntos de bacia + caixa acoplada para o MSC 2° andar masculino (consta somente com dois equipamentos sanitários) e o PCD do auditório Abrahão de Morais."/>
    <s v="Sim"/>
    <n v="3468.6"/>
    <m/>
    <n v="3468.6"/>
    <n v="0"/>
    <n v="2"/>
    <x v="0"/>
    <x v="0"/>
  </r>
  <r>
    <x v="35"/>
    <d v="2024-02-19T00:00:00"/>
    <n v="17878"/>
    <s v="ATO-MP"/>
    <s v="Dapov Comercial Ltda"/>
    <s v="Material emergencial para reparo em tubulação PVC-Marrom. Tubulação de alimentação do reservatório do Conjunto Alessandro Volta Bloco 'C&quot; ( Um adesivo cola; Uma fita veda rosca; dois adaptadores de 60 mm; duas curvas de 90° x 60 mm; um Tee de redução de 60 mm x 25 mm; duas torneiras de boia de ø 3/4&quot;; duas luvas de 60 mm)."/>
    <s v="Sim"/>
    <n v="245.32"/>
    <m/>
    <n v="245.32"/>
    <n v="0"/>
    <n v="2"/>
    <x v="0"/>
    <x v="0"/>
  </r>
  <r>
    <x v="35"/>
    <d v="2024-02-29T00:00:00"/>
    <n v="17934"/>
    <s v="ATO-MP"/>
    <s v="Minetto Eletro Refrigeração Ltda"/>
    <s v="Troca de compressor rotativo danificado do ar condicionado da secretária da Diretória. Sala 3157/A. Ar condicionado da marca: GREE Split Hi-Wall de 18.000 btu´s. Numero de patrimônio: 043.005.094"/>
    <s v="Sim"/>
    <n v="1750"/>
    <m/>
    <n v="1750"/>
    <n v="0"/>
    <n v="2"/>
    <x v="0"/>
    <x v="0"/>
  </r>
  <r>
    <x v="35"/>
    <d v="2024-02-29T00:00:00"/>
    <n v="17935"/>
    <s v="ATO-MP"/>
    <s v="Minetto Eletro Refrigeração Ltda"/>
    <s v="Instalação de nova tubulação de linha frigorigêna de dois ares condicionados do Edifício Ressonância Magnética. Marca Fujitsu Split Hi-Wall - Numero de patrimônio: 043.010.023 e 043.010.244."/>
    <s v="Sim"/>
    <n v="2125"/>
    <m/>
    <n v="2125"/>
    <n v="0"/>
    <n v="2"/>
    <x v="0"/>
    <x v="0"/>
  </r>
  <r>
    <x v="35"/>
    <d v="2024-03-01T00:00:00"/>
    <n v="17937"/>
    <s v="ATO-MP"/>
    <s v="Thermontime Serviços de Tecnologia Ltda"/>
    <s v="Desinstalação de dois ares condicionados de numero de patrimônio: 043.021.276, da sala n° 3141 do Edifício Principal Ala 1 e 043.020.805, da sala n° 203 do Edifício Bloco de Serviços e reinstalação do ar condicionado da sala n° 3141 do Edifício Principal da Ala 1 para sala n° 203 do Edifício Bloco de Serviços."/>
    <s v="Sim"/>
    <n v="1430"/>
    <m/>
    <n v="1430"/>
    <n v="0"/>
    <n v="3"/>
    <x v="1"/>
    <x v="0"/>
  </r>
  <r>
    <x v="35"/>
    <d v="2024-03-01T00:00:00"/>
    <n v="17942"/>
    <s v="ATO"/>
    <s v="Eduardo Ureshino"/>
    <s v="Material hidráulico conserto de vazamento, Abrahão de Morais (AVC) R$ 399,99, Parafusos e brocas (escadaria do Adma) R$153,50, material hidráulico (Abrahão de Morais ) R$198,27, material elétrico (salas de aula e LabDid) R$ 980,24"/>
    <s v="Sim"/>
    <n v="1732"/>
    <m/>
    <n v="1732"/>
    <n v="0"/>
    <n v="3"/>
    <x v="1"/>
    <x v="0"/>
  </r>
  <r>
    <x v="35"/>
    <d v="2024-03-01T00:00:00"/>
    <n v="17943"/>
    <s v="ATO"/>
    <s v="EXTERMINEXX CONTROLE DE PRAGAS LTDA"/>
    <s v="Descupinização de porta no edifício Ressonância Magnética para mudança da Biblioteca"/>
    <s v="Sim"/>
    <n v="250"/>
    <m/>
    <n v="250"/>
    <n v="0"/>
    <n v="3"/>
    <x v="1"/>
    <x v="0"/>
  </r>
  <r>
    <x v="35"/>
    <d v="2024-03-04T00:00:00"/>
    <n v="17947"/>
    <s v="ATO-MP"/>
    <s v="Minetto Eletro Refrigeração Ltda"/>
    <s v="Troca de placa eletrônica universal, comando de ar condicionado. Aparelho modelo: Samsung - 9.000 btu´s - Numero de patrimônio: 043.020.543 - Edifício Principal Ala 2. Departamento de Física Nuclear."/>
    <s v="Sim"/>
    <n v="390"/>
    <m/>
    <n v="390"/>
    <n v="0"/>
    <n v="3"/>
    <x v="1"/>
    <x v="0"/>
  </r>
  <r>
    <x v="35"/>
    <d v="2024-03-04T00:00:00"/>
    <n v="17948"/>
    <s v="ATO-MP"/>
    <s v="Eduardo Ureshino"/>
    <s v="Compra de conjunto de caixa acoplada para o edifício Ressonância Magnética, sifão, adesivo de contato e removedor, cupinicida para uso geral no Instituto. (R$891,15)"/>
    <s v="Sim"/>
    <n v="891.15"/>
    <m/>
    <n v="891.15"/>
    <n v="0"/>
    <n v="3"/>
    <x v="1"/>
    <x v="0"/>
  </r>
  <r>
    <x v="35"/>
    <d v="2024-03-07T00:00:00"/>
    <n v="17963"/>
    <s v="ATO-MP"/>
    <s v="Eduardo Ureshino"/>
    <s v="Compra de mangueira e conector de bebedouro para o HEPIC (R$ 110,00), caneca FR 600 e filtro de carvão para bebedouro pedestal (HEPIC, FGE 1º andar e MSC) (R$ 570,00)"/>
    <s v="Sim"/>
    <n v="680"/>
    <m/>
    <n v="680"/>
    <n v="0"/>
    <n v="3"/>
    <x v="1"/>
    <x v="0"/>
  </r>
  <r>
    <x v="35"/>
    <d v="2024-03-15T00:00:00"/>
    <n v="17985"/>
    <s v="ATO"/>
    <s v="Anizete Silva Santos"/>
    <s v="Compra de duas resistências de marmiteiro para o marmiteiro do Bloco de Serviços funcionários (R$ 134,00)."/>
    <s v="Sim"/>
    <n v="134"/>
    <m/>
    <n v="134"/>
    <n v="0"/>
    <n v="3"/>
    <x v="1"/>
    <x v="0"/>
  </r>
  <r>
    <x v="35"/>
    <d v="2024-03-20T00:00:00"/>
    <n v="17997"/>
    <s v="ATO-MP"/>
    <s v="Adilson Batista Machado"/>
    <s v="Manutenção corretiva de motor ventilador do ar condicionado da sala n° 204/B - Laboratório de Materiais Magnéticos - Numero de Patrimônio: 043.012.096 - Edifício Mario Schemberg."/>
    <s v="Sim"/>
    <n v="728"/>
    <m/>
    <n v="728"/>
    <n v="0"/>
    <n v="3"/>
    <x v="1"/>
    <x v="0"/>
  </r>
  <r>
    <x v="35"/>
    <d v="2024-03-25T00:00:00"/>
    <n v="18002"/>
    <s v="ATO-MP"/>
    <s v="Lampião Elétrica e Iluminação"/>
    <s v="Compra de dois disjuntores padrão NEMA tripolar 15A para troca em quadro de ar condicionado no LAL."/>
    <s v="Sim"/>
    <n v="147.6"/>
    <m/>
    <n v="147.6"/>
    <n v="0"/>
    <n v="3"/>
    <x v="1"/>
    <x v="0"/>
  </r>
  <r>
    <x v="35"/>
    <d v="2024-03-25T00:00:00"/>
    <n v="18003"/>
    <s v="ATO-MP"/>
    <s v="Eduardo Ureshino"/>
    <s v="Compra de conexões de PVC marrom 85mm para conserto de vazamento no LabDid e de 32mm no BJF"/>
    <s v="Sim"/>
    <n v="265.95"/>
    <m/>
    <n v="265.95"/>
    <n v="0"/>
    <n v="3"/>
    <x v="1"/>
    <x v="0"/>
  </r>
  <r>
    <x v="35"/>
    <d v="2024-03-27T00:00:00"/>
    <n v="18020"/>
    <s v="ATO-MP"/>
    <s v="Sol Comércio de Equipamentos e Serviços"/>
    <s v="Manutenção emergencial do ar condicionado do laboratório de Física de Sistema Biológicos de 18.000 btu´s, numero de patrimônio: 043.013.375 - Edifício Basílio JafeT. DFAP"/>
    <s v="Sim"/>
    <n v="300"/>
    <m/>
    <n v="300"/>
    <n v="0"/>
    <n v="3"/>
    <x v="1"/>
    <x v="0"/>
  </r>
  <r>
    <x v="35"/>
    <d v="2024-04-01T00:00:00"/>
    <n v="18036"/>
    <s v="ATO-MP"/>
    <s v="GFLA Comercio e Montagens de Calhas RIRELI - ME"/>
    <s v="Troca de calha e contra rufo, aproximadamente 15 metros, em chapa 24 e corte 70, do hall do auditório Abrahão de Moraes."/>
    <s v="Sim"/>
    <n v="4060"/>
    <m/>
    <n v="4060"/>
    <n v="0"/>
    <n v="4"/>
    <x v="2"/>
    <x v="0"/>
  </r>
  <r>
    <x v="35"/>
    <d v="2024-04-01T00:00:00"/>
    <n v="18037"/>
    <s v="ATO-MP"/>
    <s v="Eduardo Ureshino"/>
    <s v="Compra de 5 conjuntos completos de válvula HYDRA LUXO ORIGINAL"/>
    <s v="Sim"/>
    <n v="1080"/>
    <m/>
    <n v="1080"/>
    <n v="0"/>
    <n v="4"/>
    <x v="2"/>
    <x v="0"/>
  </r>
  <r>
    <x v="35"/>
    <d v="2024-04-01T00:00:00"/>
    <n v="18038"/>
    <s v="ATO-MP"/>
    <s v="Eduardo Ureshino"/>
    <s v="Compra de 4 contatoras para os aparelhos de ar condicionado do Show de Física e 02 luminárias para teste na Ala 2 térreo."/>
    <s v="Sim"/>
    <n v="734.49"/>
    <m/>
    <n v="734.49"/>
    <n v="0"/>
    <n v="4"/>
    <x v="2"/>
    <x v="0"/>
  </r>
  <r>
    <x v="35"/>
    <d v="2024-04-10T00:00:00"/>
    <n v="18070"/>
    <s v="ATO-MP"/>
    <s v="Mirian Suzana Moretti"/>
    <s v="Compra de lâmpadas tubulares de led - DC 85534 - DC 28298 - NE 1565572"/>
    <s v="Sim"/>
    <n v="13200"/>
    <m/>
    <n v="13200"/>
    <n v="0"/>
    <n v="4"/>
    <x v="2"/>
    <x v="0"/>
  </r>
  <r>
    <x v="35"/>
    <d v="2024-04-29T00:00:00"/>
    <n v="18130"/>
    <s v="DIR"/>
    <s v="ALGV Com. Eletr. e Serv. ADm. Ltda - ME"/>
    <s v="SERVIÇO DE TRANSPORTE DE CARGA NÃO-ESPECIALIZADA - Referente ao aditivo de contrato - Reforço do Empenho Inicial: 2024 00092220"/>
    <s v="Sim"/>
    <n v="95557.38"/>
    <m/>
    <n v="95557.38"/>
    <n v="0"/>
    <n v="4"/>
    <x v="2"/>
    <x v="0"/>
  </r>
  <r>
    <x v="35"/>
    <d v="2024-05-03T00:00:00"/>
    <n v="18128"/>
    <s v="ATO"/>
    <s v="Eduardo Ureshino"/>
    <s v="Compra de fechadura PADO comum (4 unid) (ALA 2) e fechadura de divisória (4 unid) (OSCAR SALA) maçaneta de porta (BJF), (R$ 1.222,00), massa de madeira, flexível metálico, sifão, torneira elétrica e comum(MARIO CAPELLO), conjunto de chave de fenda (R$ 1.023,10), soquete para lâmpada G13 T8 (R$ 330,00), tela tapume e rebites (R$290,25), fita teflon e anel de vedação de bacia sanitária, 01 rolo de cabo 2,5mm² (R$ 485,09), luninária LED 18W (CORREDOR ALA2 TÉRREO) e controle de ventilador (SALAS DE AULA)"/>
    <s v="Sim"/>
    <n v="3883.75"/>
    <m/>
    <n v="3883.75"/>
    <n v="0"/>
    <n v="5"/>
    <x v="3"/>
    <x v="0"/>
  </r>
  <r>
    <x v="35"/>
    <d v="2024-05-03T00:00:00"/>
    <n v="18129"/>
    <s v="ATO"/>
    <s v="Minetto Eletro Refrigeração LTDA"/>
    <s v="Peças de reposição para aparelho de ar condicionado do hall do auditório Abrahão de Moraes. Contatora e placa de controle remoto"/>
    <s v="Sim"/>
    <n v="814.5"/>
    <m/>
    <n v="814.5"/>
    <n v="0"/>
    <n v="5"/>
    <x v="3"/>
    <x v="0"/>
  </r>
  <r>
    <x v="35"/>
    <d v="2024-05-03T00:00:00"/>
    <n v="18135"/>
    <s v="ATO"/>
    <s v="Eduardo Ureshino"/>
    <s v="Atendendo a solicitação do Assistente Operacional para compra de painel + barramento no valor de R$ 2.251,85, disjuntor caixa moldada R$ 815,34. O equipamento será instalado na reforma da Biblioteca, quadro de força e luz."/>
    <s v="Sim"/>
    <n v="3067.19"/>
    <m/>
    <n v="3067.19"/>
    <n v="0"/>
    <n v="5"/>
    <x v="3"/>
    <x v="0"/>
  </r>
  <r>
    <x v="35"/>
    <d v="2024-05-09T00:00:00"/>
    <n v="18159"/>
    <s v="ATO"/>
    <s v="Eduardo Ureshino"/>
    <s v="***COMPRA DE PARAFUSOS PARA AS CARTEIRAS DO AUDITÓRIO ABRAHÃO DE MORAIS (R$38,70+133,00)***COMPRA DE REFIL IBBL FR 600 PARA RESSONÂNCIA E FGE (R$512,00)***"/>
    <s v="Sim"/>
    <n v="683.7"/>
    <m/>
    <n v="683.7"/>
    <n v="0"/>
    <n v="5"/>
    <x v="3"/>
    <x v="0"/>
  </r>
  <r>
    <x v="35"/>
    <d v="2024-05-29T00:00:00"/>
    <n v="18187"/>
    <s v="ATO-JARD"/>
    <s v="Nova São José Resíduos Ltda"/>
    <s v="Locação emergencial de uma caçamba estacionária de 30 m3, para remoção de lixo verde (entulho vegetal). Devido a não renovação de contrato com a empresa por motivos de documentação. Solicitação de pedido para nova licitação de contrato para locações de caçambas em andamento com setor de Compras do Instituto."/>
    <s v="Sim"/>
    <n v="1694.97"/>
    <m/>
    <n v="1694.97"/>
    <n v="0"/>
    <n v="5"/>
    <x v="3"/>
    <x v="0"/>
  </r>
  <r>
    <x v="35"/>
    <d v="2024-05-29T00:00:00"/>
    <n v="18189"/>
    <s v="ATO-MP"/>
    <s v="Adilson Batista Machado"/>
    <s v="Aquisição de materiais emergências para andamento e conclusão de serviços pedidos a Manutenção Predial (fechadura porta do Auditório Abrahão de Moraes; Fechadura para porta do Box do banheiro masculino do andar térreo do Edifício Hepic; Dois disjuntores de 16A - Classe, para instalação de dois ares condicionados do Edifício Basílio Jafet; Duas fitas zebradas para vigilância)."/>
    <s v="Sim"/>
    <n v="552.94000000000005"/>
    <m/>
    <n v="552.94000000000005"/>
    <n v="0"/>
    <n v="5"/>
    <x v="3"/>
    <x v="0"/>
  </r>
  <r>
    <x v="35"/>
    <d v="2024-05-29T00:00:00"/>
    <n v="18201"/>
    <s v="ATO-MP"/>
    <s v="Alexandre de Oliveira Vieira"/>
    <s v="Aquisição emergencial de painel elétrico para instalação no Conjunto Abrahão de Moraes, Bloco &quot;A&quot;"/>
    <s v="Sim"/>
    <n v="987.86"/>
    <m/>
    <n v="987.86"/>
    <n v="0"/>
    <n v="5"/>
    <x v="3"/>
    <x v="0"/>
  </r>
  <r>
    <x v="35"/>
    <d v="2024-05-29T00:00:00"/>
    <n v="18203"/>
    <s v="ATO-MP"/>
    <s v="Adilson Batista Machado"/>
    <s v="Aquisições emergenciais para atendimento de solicitações de serviços junto ao setor de Manutenção Predial ( três (3) Lâmpadas 15W-E27, para DFMT; Um plafon , lâmpada de led para DFMA; Dois (2) filtros de linha para Diretoria; assessórios de hidráulica, luva joelhos PVC marrom; Uma torneira para copa do Auditório Abrahão de Moraes; Quadro fotocélulas para atendimento de solicitações de serviços."/>
    <s v="Sim"/>
    <n v="1243.1600000000001"/>
    <m/>
    <n v="1243.1600000000001"/>
    <n v="0"/>
    <n v="5"/>
    <x v="3"/>
    <x v="0"/>
  </r>
  <r>
    <x v="35"/>
    <d v="2024-06-04T00:00:00"/>
    <n v="18213"/>
    <s v="ATO"/>
    <s v="PUSP - Capital"/>
    <s v="Rem. 50276740 - Solicitação de serviços (358 / 588) - Referente a remoção de duas árvores com risco de quedas..."/>
    <s v="Sim"/>
    <n v="2284.44"/>
    <m/>
    <n v="2284.44"/>
    <n v="0"/>
    <n v="6"/>
    <x v="4"/>
    <x v="0"/>
  </r>
  <r>
    <x v="35"/>
    <d v="2024-06-06T00:00:00"/>
    <n v="18207"/>
    <s v="ATO-MP"/>
    <s v="Nova São José Resíduos Ltda"/>
    <s v="Aquisição de uma locação emergencial de uma caçamba estacionaria de 30 m3, para lixo verde (entulho vegetal), decorrente a limpeza da área verde do perímetro do Instituto de Física da USP. O último contrato foi encerrado por inadimplência da Empresa contratada. A licitação para o novo contrato em andamento pelo setor Financeiro / Compras."/>
    <s v="Sim"/>
    <n v="1980"/>
    <m/>
    <n v="1980"/>
    <n v="0"/>
    <n v="6"/>
    <x v="4"/>
    <x v="0"/>
  </r>
  <r>
    <x v="35"/>
    <d v="2024-06-06T00:00:00"/>
    <n v="18216"/>
    <s v="ATO-MP"/>
    <s v="Adilson Batista Machado"/>
    <s v="Aquisição de materiais elétrico para conclusão de serviços pedidos a Manutenção Predial (um rolo cada de cabo elétrico de 2,5 mm2 na cor: Azul; Preto; Verde e Vermelho; Dois disjuntores de 20 A monofásico; Um disjuntor 20A bifásico; Cinco tomadas 2P + T de 20A; Cinco tomadas 2P + T de 10A; quatro luvas de PVC Marrom de 32mm e duas luvas PVC Marrom com anel de 32 mm2)."/>
    <s v="Sim"/>
    <n v="1007.78"/>
    <m/>
    <n v="1007.78"/>
    <n v="0"/>
    <n v="6"/>
    <x v="4"/>
    <x v="0"/>
  </r>
  <r>
    <x v="35"/>
    <d v="2024-06-07T00:00:00"/>
    <n v="18229"/>
    <s v="ATO-MP"/>
    <s v="Adilson Batista Machado"/>
    <s v="Aquisição emergencial para conclusão de serviços em andamento, das solicitações de serviços a Manutenção Predial (dez unidades de tomadas 2P + T de 10A; dez tomadas 2P + T de 20A; quatro tampas posto redondo de alumínio 4 x 2; oito unidut cônicos de ø 3/4¨;dois disjuntores de 25A curva C."/>
    <s v="Sim"/>
    <n v="574.26"/>
    <m/>
    <n v="574.26"/>
    <n v="0"/>
    <n v="6"/>
    <x v="4"/>
    <x v="0"/>
  </r>
  <r>
    <x v="35"/>
    <d v="2024-06-07T00:00:00"/>
    <n v="18232"/>
    <s v="ATO-MP"/>
    <s v="1 Nova Sao Jose Residuos EIRELI - ME"/>
    <s v="NE.03071259 - Aquisição de serviços de caçamba Dc 56437 DC 34980 NR 2623789 - Alteração do valor de R$ 5.307,56."/>
    <s v="Sim"/>
    <n v="3960"/>
    <m/>
    <n v="3960"/>
    <n v="0"/>
    <n v="6"/>
    <x v="4"/>
    <x v="0"/>
  </r>
  <r>
    <x v="35"/>
    <d v="2024-06-10T00:00:00"/>
    <n v="18247"/>
    <s v="DIR"/>
    <s v="Débitos Tesouraria"/>
    <s v="Ajustes de lançamentos referente as despesas realizadas no Grupo da Manutenção Predial do processo de adiantamento nº : 24.1.50.43.7, mas lançados nos RI - GO 18057 - Contrapartida Diretoria - RI ADM - GC 4445"/>
    <s v="Sim"/>
    <n v="740"/>
    <m/>
    <n v="740"/>
    <n v="0"/>
    <n v="6"/>
    <x v="4"/>
    <x v="0"/>
  </r>
  <r>
    <x v="35"/>
    <d v="2024-06-12T00:00:00"/>
    <n v="18258"/>
    <s v="DIR"/>
    <s v="Exterminexx Controle de Pragas Ltda."/>
    <s v="Primeiro Termo de Aditivo de contrato referente ao contrato de serviço de dedetização e desratização - DC 113331/2023"/>
    <s v="Sim"/>
    <n v="4304.38"/>
    <m/>
    <n v="4304.38"/>
    <n v="0"/>
    <n v="6"/>
    <x v="4"/>
    <x v="0"/>
  </r>
  <r>
    <x v="35"/>
    <d v="2024-06-14T00:00:00"/>
    <n v="18263"/>
    <s v="DIR"/>
    <s v="Itopro Instalação e Manutenção de Ar Condicionado"/>
    <s v="2º TAC Referente ao Serviço de manutenção de aparelho de Ar Condicionado - Processo SEI 154.00002771/2024-81 - NE 471132/2024"/>
    <s v="Sim"/>
    <n v="21136.7"/>
    <m/>
    <n v="21136.7"/>
    <n v="0"/>
    <n v="6"/>
    <x v="4"/>
    <x v="0"/>
  </r>
  <r>
    <x v="35"/>
    <d v="2024-06-14T00:00:00"/>
    <n v="18265"/>
    <s v="DIR"/>
    <s v="Viks Elevadores Ltda"/>
    <s v="2º TAC referente a manutenção de elevadores - Processo: 22.1.104.43.8 - NE 92166/2024"/>
    <s v="Sim"/>
    <n v="5018.3"/>
    <m/>
    <n v="5018.3"/>
    <n v="0"/>
    <n v="6"/>
    <x v="4"/>
    <x v="0"/>
  </r>
  <r>
    <x v="35"/>
    <d v="2024-06-14T00:00:00"/>
    <n v="18266"/>
    <s v="DIR"/>
    <s v="Minetto Eletro Refrigeração Ltda"/>
    <s v="2º TAC referente a manutenção de aparelhos de ar condicionado - Processo: 22.1.75.43.8 - NE 91445/2024"/>
    <s v="Sim"/>
    <n v="49325.99"/>
    <m/>
    <n v="49325.99"/>
    <n v="0"/>
    <n v="6"/>
    <x v="4"/>
    <x v="0"/>
  </r>
  <r>
    <x v="35"/>
    <d v="2024-06-21T00:00:00"/>
    <n v="18280"/>
    <s v="ATO-MP"/>
    <s v="Nova São José Resíduos Ltda"/>
    <s v="Locação emergencial para recolhimento de lixo verde do perímetro do Instituto de Física. Licitação para novo contrato de locações de caçamba estacionárias de 30m3 ainda em andamento no setor de compras/financeiro e não liberada."/>
    <s v="Sim"/>
    <n v="1980"/>
    <m/>
    <n v="1980"/>
    <n v="0"/>
    <n v="6"/>
    <x v="4"/>
    <x v="0"/>
  </r>
  <r>
    <x v="35"/>
    <d v="2024-06-21T00:00:00"/>
    <n v="18281"/>
    <s v="ATO"/>
    <s v="Eduardo Ureshino"/>
    <s v="Compra de material para uso no IF. ***soquete de lâmpada MSC (R$ 338,00)***fechadura tubular Oscara Sala (R$ 294,00)***bucha fischer, rodizio de roda, cortador de vidro uso no IF (R$ 94,00)***tinta 20L e material de pintura LAMFI, P.U. 40 e silicone, lubirifcante WD (R$ 919,53)***"/>
    <s v="Sim"/>
    <n v="1645.53"/>
    <m/>
    <n v="1645.53"/>
    <n v="0"/>
    <n v="6"/>
    <x v="4"/>
    <x v="0"/>
  </r>
  <r>
    <x v="35"/>
    <d v="2024-07-10T00:00:00"/>
    <n v="18327"/>
    <s v="ATO-MP"/>
    <s v="Quality Comercio de Materiais Elet. Hidr. Ltda."/>
    <s v="NE.04335810 - Aquisição de equipamentos elétricos eletrônicos - DDC 55139/55821 - DC 49732 - Alterado o valor de R$ 20.831,03..."/>
    <s v="Sim"/>
    <n v="20584.8"/>
    <m/>
    <n v="20584.8"/>
    <n v="0"/>
    <n v="7"/>
    <x v="5"/>
    <x v="0"/>
  </r>
  <r>
    <x v="35"/>
    <d v="2024-07-19T00:00:00"/>
    <n v="18347"/>
    <s v="ATO"/>
    <s v="Eduardo Ureshino"/>
    <s v="Compra assento sanitários, chapa de telha Tokamak, forro Adma e parafusos e porcas para papeleira e auditórios Novo I e II"/>
    <s v="Sim"/>
    <n v="1507.8"/>
    <m/>
    <n v="1507.8"/>
    <n v="0"/>
    <n v="7"/>
    <x v="5"/>
    <x v="0"/>
  </r>
  <r>
    <x v="35"/>
    <d v="2024-07-26T00:00:00"/>
    <n v="18359"/>
    <s v="ATO-MP"/>
    <s v="Nova São José Residuos Ltda"/>
    <s v="Locação de uma caçamba estacionária de 30 m3 para remoção de entulhos vegetais acumulados. Devido a manutenção de áreas dos telhados e área verde do Instituto de Física. De momento ainda estamos sem contrato de locações de caçamba estacionárias. Processo de licitação em andamento."/>
    <s v="Sim"/>
    <n v="1980"/>
    <m/>
    <n v="1980"/>
    <n v="0"/>
    <n v="7"/>
    <x v="5"/>
    <x v="0"/>
  </r>
  <r>
    <x v="35"/>
    <d v="2024-07-26T00:00:00"/>
    <n v="18360"/>
    <s v="ATO"/>
    <s v="Eduardo Ureshino"/>
    <s v="Leroy Merlin Sifão, kit caixa acoplada, torneira de jardim, ferramentas manuais básicas, tinta para a sala de arquivo, espuma expansiva (R$ 886,85); cabo 4mm² azul para sala de reuniões da FGE, iluminação de emergência para os auditórios, conectores para fios 1,5mm² e 2,5mm³."/>
    <s v="Sim"/>
    <n v="1669.85"/>
    <m/>
    <n v="1669.85"/>
    <n v="0"/>
    <n v="7"/>
    <x v="5"/>
    <x v="0"/>
  </r>
  <r>
    <x v="35"/>
    <d v="2024-07-26T00:00:00"/>
    <n v="18365"/>
    <s v="ATO"/>
    <s v="Lux Pinturas e Impermeabilização e Comercio EIRELI"/>
    <s v="Contratação de mão de obra especializada em pintura emergencial do Arquivo Central do IF. Importante demanda para que seja instalado as estantes deslizantes e assim dar sequência de reunir os arquivos da Unidade."/>
    <s v="Sim"/>
    <n v="3150"/>
    <m/>
    <n v="3150"/>
    <n v="0"/>
    <n v="7"/>
    <x v="5"/>
    <x v="0"/>
  </r>
  <r>
    <x v="35"/>
    <d v="2024-07-31T00:00:00"/>
    <n v="18375"/>
    <s v="ATO"/>
    <s v="Eduardo Ureshino"/>
    <s v="Compra de tinta e massa corrida para pintura da sala do arquivo e sala 110 AVF"/>
    <s v="Sim"/>
    <n v="476.69"/>
    <m/>
    <n v="476.69"/>
    <n v="0"/>
    <n v="7"/>
    <x v="5"/>
    <x v="0"/>
  </r>
  <r>
    <x v="35"/>
    <d v="2024-08-05T00:00:00"/>
    <n v="18382"/>
    <s v="DIR"/>
    <s v="Elevadores Atlas Schindler Ltda"/>
    <s v="Segundo Termo de Aditivo do Contrato manutenção de elevadores - NE 190079/2024"/>
    <s v="Sim"/>
    <n v="5774.65"/>
    <m/>
    <n v="5774.65"/>
    <n v="0"/>
    <n v="8"/>
    <x v="6"/>
    <x v="0"/>
  </r>
  <r>
    <x v="35"/>
    <d v="2024-08-09T00:00:00"/>
    <n v="18404"/>
    <s v="ATO-MP"/>
    <s v="MOISES DE SA ALVES"/>
    <s v="Confecção de porta em duas folhas em aço para o edifício Bloco de Serviços. A demanda emergência necessária para troca da atual em alumínio que atualmente está quebrada e fornece pouco segurança, sendo fácil arromba-lá. O outro motivo é que a nova porta desempenhará a função de porta de segurança com vídeo porteiro, promovendo a portaria do Bloco de Serviços a autônoma (sem necessidade de vigilante fixo). Atualmente o IF não consegue manter um vigilante fixo no posto do Bloco de Serviços e em algumas ocasiões no final da tarde o posto fica ausente e as portas abertas trazendo uma enorme insegurança, principalmente para a Seção de Almoxarifado / Patrimônio que em certos momentos abriga computadores até de outras Unidade da USP, e o Serviço de Infraestrutura Predial que possui muitas ferramentas elétricas e material."/>
    <s v="Sim"/>
    <n v="4900"/>
    <m/>
    <n v="4900"/>
    <n v="0"/>
    <n v="8"/>
    <x v="6"/>
    <x v="0"/>
  </r>
  <r>
    <x v="35"/>
    <d v="2024-08-16T00:00:00"/>
    <n v="18432"/>
    <s v="ATO"/>
    <s v="Eduardo Ureshino"/>
    <s v="Compra de fechadura + trena (R$ 152,30); lâmpada tubular 18W para uso geral no IF, luminária de emergência para biblioteca, canaleta plástica, lâmpada bulbo uso geral (R$ 1.221,55) ( R$ 260,00 - fechaduras e maçanetas)."/>
    <s v="Sim"/>
    <n v="1633.85"/>
    <m/>
    <n v="1633.85"/>
    <n v="0"/>
    <n v="8"/>
    <x v="6"/>
    <x v="0"/>
  </r>
  <r>
    <x v="35"/>
    <d v="2024-09-02T00:00:00"/>
    <n v="18461"/>
    <s v="ATO-MP"/>
    <s v="Eduardo Ureshino"/>
    <s v="Compra de material silicone, P.U. de uso geral R$ 142,60, kit de fechadura eletroimã para porta do Bloco de Serviços R$ 289,20, lâmpada tubular LED G13 T8 18w R$ 560,00, mola aérea para porta do Bloco de Serviços + luvas R4 214,82= R$ 150,00 (Tinta spray para uso geral.)"/>
    <s v="Sim"/>
    <n v="1356.62"/>
    <m/>
    <n v="1356.62"/>
    <n v="0"/>
    <n v="9"/>
    <x v="7"/>
    <x v="0"/>
  </r>
  <r>
    <x v="35"/>
    <d v="2024-09-06T00:00:00"/>
    <n v="18470"/>
    <s v="ATO-MP"/>
    <s v="Adilson Batista Machado"/>
    <s v="Manutenção preventiva do motor da hélice do ar condicionado Carrier de 20 TR, do Auditório Abrahão de Moraes. Patrimônio do equipamento de refrigeração: 043.009.320"/>
    <s v="Sim"/>
    <n v="798"/>
    <m/>
    <n v="798"/>
    <n v="0"/>
    <n v="9"/>
    <x v="7"/>
    <x v="0"/>
  </r>
  <r>
    <x v="35"/>
    <d v="2024-09-09T00:00:00"/>
    <n v="18473"/>
    <s v="ATO"/>
    <s v="1 Nova Sao Jose Residuos EIRELI - ME"/>
    <s v="NE.04789453 - Contratação de serviço de locação de caçamba estacionária para restos vegetais - DDC 246490 - DC 85020 - Alterado o valor de R$ 14.912,04..."/>
    <s v="Sim"/>
    <n v="11700"/>
    <m/>
    <n v="11700"/>
    <n v="0"/>
    <n v="9"/>
    <x v="7"/>
    <x v="0"/>
  </r>
  <r>
    <x v="35"/>
    <d v="2024-09-17T00:00:00"/>
    <n v="18495"/>
    <s v="ATO"/>
    <s v="PUSP - Capital"/>
    <s v="Rem. 50491889 - Serviço realizado de poda de 70 árvores em vários espaços do IF, bolsões de estacionamentos e entorno de Edifícios. (Fale Conoso 261810)."/>
    <s v="Sim"/>
    <n v="17500"/>
    <m/>
    <n v="17500"/>
    <n v="0"/>
    <n v="9"/>
    <x v="7"/>
    <x v="0"/>
  </r>
  <r>
    <x v="35"/>
    <d v="2024-09-17T00:00:00"/>
    <n v="18496"/>
    <s v="ATO"/>
    <s v="PUSP - Capital"/>
    <s v="Rem. 50491943 - locações de duas caçambas de 30 m3 para lixo verde. (Fale Conosco 261811)..."/>
    <s v="Sim"/>
    <n v="2400"/>
    <m/>
    <n v="2400"/>
    <n v="0"/>
    <n v="9"/>
    <x v="7"/>
    <x v="0"/>
  </r>
  <r>
    <x v="35"/>
    <d v="2024-10-01T00:00:00"/>
    <n v="18559"/>
    <s v="ATO-MP"/>
    <s v="Miriam Suzana Moretti"/>
    <s v="NE.05321872 - Aquisição de lâmpadas Led (vidro) de 20 Watts e Painel de LED de 48 Watts - Para atendimento de demandas de solicitações de serviços junto a Manutenção Predial - DDC 229390 - Alterado o valor de R$ 53.661,50..."/>
    <s v="Sim"/>
    <n v="38600"/>
    <m/>
    <n v="38600"/>
    <n v="0"/>
    <n v="10"/>
    <x v="8"/>
    <x v="0"/>
  </r>
  <r>
    <x v="35"/>
    <d v="2024-10-02T00:00:00"/>
    <n v="18527"/>
    <s v="ATO"/>
    <s v="Eduardo Ureshino"/>
    <s v="Compra de nivelador de piso para mesa, pneu e câmara de ar (R$239,00)***Assento e fita para vazamento (R$ 360,00)***material hidráulica para vazamento BS (R$443,89)***suporte de tv sala de Monitoramento (R$ 328,00)***Filtros C+3 (R$ 475,00)***Desincrustante para mictório (R$ 390,00)***splitbolt p cabo, fio 2,5mm² (R$ 312,50)"/>
    <s v="Sim"/>
    <n v="2548.38"/>
    <m/>
    <n v="2548.38"/>
    <n v="0"/>
    <n v="10"/>
    <x v="8"/>
    <x v="0"/>
  </r>
  <r>
    <x v="35"/>
    <d v="2024-10-02T00:00:00"/>
    <n v="18538"/>
    <s v="ATO-MP"/>
    <s v="Adilson Batista Machado"/>
    <s v="Troca emergencial de duas fechaduras das portas de entrada da sala ( 204 e 206) da Pós Graduação, no Edifício Principal Ala 2 do 2° pavimento."/>
    <s v="Sim"/>
    <n v="239.79"/>
    <m/>
    <n v="239.79"/>
    <n v="0"/>
    <n v="10"/>
    <x v="8"/>
    <x v="0"/>
  </r>
  <r>
    <x v="35"/>
    <d v="2024-10-02T00:00:00"/>
    <n v="18557"/>
    <s v="ATO-MP"/>
    <s v="Eduardo Ureshino"/>
    <s v="Compra de concreto groute para reparo na praça do Mickey (R$ 147,62)***rele fotocélula iluminação externa (R$ 390,00)***material de pedreiro colher, caixa de massa, caixa organizadora (R$ 275,30)***filtro para bebedouro (R$ 920,89)****concreto groute e massa pronta praça do Mickey e Bloco de Serviços (R$ 133,51)***lâmpada tubular 18w t8 (R$ 517,65)"/>
    <s v="Sim"/>
    <n v="2384.9699999999998"/>
    <m/>
    <n v="2384.9699999999998"/>
    <n v="0"/>
    <n v="10"/>
    <x v="8"/>
    <x v="0"/>
  </r>
  <r>
    <x v="35"/>
    <d v="2024-10-02T00:00:00"/>
    <n v="18560"/>
    <s v="ATO-MP"/>
    <s v="Alexsandro Saraiva de Morais"/>
    <s v="Instalação emergencial de dois (2) vidros temperados para porta de entrada do Edifício Bloco de Serviços."/>
    <s v="Sim"/>
    <n v="1172.52"/>
    <m/>
    <n v="1172.52"/>
    <n v="0"/>
    <n v="10"/>
    <x v="8"/>
    <x v="0"/>
  </r>
  <r>
    <x v="35"/>
    <d v="2024-10-08T00:00:00"/>
    <n v="18586"/>
    <s v="ATO-MP"/>
    <s v="Eduardo Ureshino"/>
    <s v="Aquisição de fechaduras para troca emergencial, seis (6) fechaduras de salas de aula e de Docentes do Instituto de Física da USP Capital."/>
    <s v="Sim"/>
    <n v="876"/>
    <m/>
    <n v="876"/>
    <n v="0"/>
    <n v="10"/>
    <x v="8"/>
    <x v="0"/>
  </r>
  <r>
    <x v="35"/>
    <d v="2024-10-08T00:00:00"/>
    <n v="18587"/>
    <s v="DIR"/>
    <s v="PUSP-C"/>
    <s v="Referente a Retirada de árvore do bolsão do DFNC - REMANEJAMENTO 50526283 / 2024"/>
    <s v="Sim"/>
    <n v="1492"/>
    <m/>
    <n v="1492"/>
    <n v="0"/>
    <n v="10"/>
    <x v="8"/>
    <x v="0"/>
  </r>
  <r>
    <x v="35"/>
    <d v="2024-10-14T00:00:00"/>
    <n v="18606"/>
    <s v="ATO-MP"/>
    <s v="Adilson Batista Machado"/>
    <s v="Aquisição emergencial para atendimento de solicitação de serviço junto ao SIP-Serviços de Infraestrutura Predial. (Dois acentos sanitários, Vinte e seis lâmpada T8 de 20 Watts e um cadeado para portão do Conjunto Alessandro Volta Bloco D.)"/>
    <s v="Sim"/>
    <n v="663.05"/>
    <m/>
    <n v="663.05"/>
    <n v="0"/>
    <n v="10"/>
    <x v="8"/>
    <x v="0"/>
  </r>
  <r>
    <x v="35"/>
    <d v="2024-10-14T00:00:00"/>
    <n v="18607"/>
    <s v="ATO-MP"/>
    <s v="Adilson Batista Machado"/>
    <s v="Aquisição emergencial para atendimento de solicitações junto ao SIP-Serviço de Infraestrutura Predial (Uma lata de Tinta branca PVA, 3,6 litros ; Uma lata de tinta esmalte acetinado de 3,6 litros, para pintura da porta de entrada do Bloco de Serviços; quatro disjuntor para reposição de disjuntores danificados no quadro de força e luza do andar térreo do Conjunto Alessandro Volta Bloco C; Três pacotes com 20 pç, de terminal forquilha de 6 mm2; Fita zebrada para setor de vigilância; Kit lâmina de serra para metais)"/>
    <s v="Sim"/>
    <n v="1243.8800000000001"/>
    <m/>
    <n v="1243.8800000000001"/>
    <n v="0"/>
    <n v="10"/>
    <x v="8"/>
    <x v="0"/>
  </r>
  <r>
    <x v="35"/>
    <d v="2024-10-18T00:00:00"/>
    <n v="18503"/>
    <s v="ATO-MP"/>
    <s v="24.236.717 SERGIO DOS SANTOS COSTA"/>
    <s v="Aquisição de serviços de montagem e desmontagem de aparelhos de condicionadores de ar e aquisição de controles de aparelhos de condicionadores de ar DC 85038 NE 5258518 e NE 5258526"/>
    <s v="Sim"/>
    <n v="2950"/>
    <m/>
    <n v="2950"/>
    <n v="0"/>
    <n v="10"/>
    <x v="8"/>
    <x v="0"/>
  </r>
  <r>
    <x v="35"/>
    <d v="2024-10-21T00:00:00"/>
    <n v="18634"/>
    <s v="ATO-MP"/>
    <s v="Adilson Batista Machado"/>
    <s v="Aquisição emergencial para conclusão de serviços junto ao setor de manutenção predial (Tubo de poliuretano PU, uma unidade; Abraçadeira de nylon T50 e T80, uma unidade cada; Desengripante Anticorrosivo, uma unidade; borracha perfil u, 30 metros.)"/>
    <s v="Sim"/>
    <n v="285.49"/>
    <m/>
    <n v="285.49"/>
    <n v="0"/>
    <n v="10"/>
    <x v="8"/>
    <x v="0"/>
  </r>
  <r>
    <x v="35"/>
    <d v="2024-10-22T00:00:00"/>
    <n v="18637"/>
    <s v="ATO-MP"/>
    <s v="Casa Pedroso Materiais para Construção Ltda"/>
    <s v="Aquisição de materiais emergenciais para conclusão de serviços pedidos ao setor de manutenção predial. (Assento almofadado Universal - 6 unidades; Galão de massa corrida de 3,6 litros - uma unidade)."/>
    <s v="Sim"/>
    <n v="237.3"/>
    <m/>
    <n v="237.3"/>
    <n v="0"/>
    <n v="10"/>
    <x v="8"/>
    <x v="0"/>
  </r>
  <r>
    <x v="35"/>
    <d v="2024-10-24T00:00:00"/>
    <n v="18648"/>
    <s v="ATO-MP"/>
    <s v="Minetto Eletro Refrigeração Ltda"/>
    <s v="Aquisição e troca de placa eletrônica do aparelho de ar condicionado da sala n° 3077 - Carrier Split Hi-Wall - 9.000 Btu/h - de numero de patrimônio: 043.021.269 (R$ 1.500,00) e troca de contatora do aparelho de ar condicionado do Auditório Show da Física - Hitachi - Split Piso Teto - 58.000 Btu/h - Numero de patrimônio: 043.019.449 (R$ 250,00). Manutenção corretiva executada."/>
    <s v="Sim"/>
    <n v="1750"/>
    <m/>
    <n v="1750"/>
    <n v="0"/>
    <n v="10"/>
    <x v="8"/>
    <x v="0"/>
  </r>
  <r>
    <x v="35"/>
    <d v="2024-10-29T00:00:00"/>
    <n v="18654"/>
    <s v="DIR"/>
    <s v="Alair Sichocki ME"/>
    <s v="Aditivo de Contrato de Serviço de jardinagem Processo: 23.1.356.43.8 - NE 90317/2024"/>
    <s v="Sim"/>
    <n v="33449.99"/>
    <m/>
    <n v="33449.99"/>
    <n v="0"/>
    <n v="10"/>
    <x v="8"/>
    <x v="0"/>
  </r>
  <r>
    <x v="35"/>
    <d v="2024-10-31T00:00:00"/>
    <n v="18663"/>
    <s v="ATO-MP"/>
    <s v="Casa Pedroso Materiais para Construção Ltda"/>
    <s v="Aquisição de material hidráulico emergencial para atendimento imediato solicitado ao setor de manutenção predial. (20 assentos sanitários/troca/danificados; 8 filtros de purificadores de água para troca emergencial)"/>
    <s v="Sim"/>
    <n v="1038.72"/>
    <m/>
    <n v="1038.72"/>
    <n v="0"/>
    <n v="10"/>
    <x v="8"/>
    <x v="0"/>
  </r>
  <r>
    <x v="35"/>
    <d v="2024-11-01T00:00:00"/>
    <n v="18666"/>
    <s v="ATO-MP"/>
    <s v="Viks Elevadores Ltda"/>
    <s v="Troca emergencial da sapata de freio do elevador social de numero de patrimônio: 043.018.855."/>
    <s v="Sim"/>
    <n v="1845"/>
    <m/>
    <n v="1845"/>
    <n v="0"/>
    <n v="11"/>
    <x v="9"/>
    <x v="0"/>
  </r>
  <r>
    <x v="35"/>
    <d v="2024-11-04T00:00:00"/>
    <n v="18673"/>
    <s v="ATO-MP"/>
    <s v="Lampião Elétrica e Iluminação"/>
    <s v="Aquisição de dois, disjuntores de 30A, Bipolar para troca de disjuntor danificado doas ares condicionados das sala n° 3131 e 3177 do Edifício Principal Ala 1. E três engates flexível para troca dos bebedouros do CEFISMA e Show da Física."/>
    <s v="Sim"/>
    <n v="216"/>
    <m/>
    <n v="216"/>
    <n v="0"/>
    <n v="11"/>
    <x v="9"/>
    <x v="0"/>
  </r>
  <r>
    <x v="35"/>
    <d v="2024-11-04T00:00:00"/>
    <n v="18675"/>
    <s v="FNC"/>
    <s v="Alphatec Cranes Comércio e Serviços Ltda"/>
    <s v="Manutenção, em caráter emergencial, de uma talha elétrica ( periférico de apoio ) de 5ton, patrimônio nº 043.200.097214 de uso no laboratório Pelletron (LINAC) do Ifusp."/>
    <s v="Sim"/>
    <n v="2950.4"/>
    <m/>
    <n v="2950.4"/>
    <n v="0"/>
    <n v="11"/>
    <x v="9"/>
    <x v="0"/>
  </r>
  <r>
    <x v="35"/>
    <d v="2024-11-14T00:00:00"/>
    <n v="18703"/>
    <s v="ATO-MP"/>
    <s v="Lampião de Gás Comercial Elétrica Ltda"/>
    <s v="Aquisição emergencial para conclusão de laboratório Materiais Magnéticos (vinte tomadas 2P+T DE 20A, quatro cap de ø 1/2&quot; e 3/4&quot;)"/>
    <s v="Sim"/>
    <n v="150.04"/>
    <m/>
    <n v="150.04"/>
    <n v="0"/>
    <n v="11"/>
    <x v="9"/>
    <x v="0"/>
  </r>
  <r>
    <x v="35"/>
    <d v="2024-11-22T00:00:00"/>
    <n v="18721"/>
    <s v="ATO-MP"/>
    <s v="Alexandre de Oliveira Vieira"/>
    <s v="Para atender as necessidades da obra realizada no Conjunto Abraão de Moraes, na Biblioteca, para instalação do Forro e das Divisórias de Drywall, foi necessário a compra das caixas de papelão para realizar a mudança de algumas estantes de livros, para a montagem da estruturas das novas paredes. As caixas de papelão foram utilizadas para organizar os livros retirados das estantes, afim de manter a organização do acervo. Os materiais foram adquiridos na Leroy Merlin do Jaguaré, em caráter de urgência, pois a Empresa contratada para realizar os serviços trabalhou no feriado do dia 20/11, pois está tendo dificuldades em realizar os trabalhos em dias úteis, devido ao excesso de barulho, o espaço onde ocorre a reforma fica ao lado do auditório Abraão de Moraes, onde está acontecendo vários eventos e provas devido ao final do semestre, e frequentemente a empresa contratada fica impedida de realizar os serviços."/>
    <s v="Sim"/>
    <n v="1119.1300000000001"/>
    <m/>
    <n v="1119.1300000000001"/>
    <n v="0"/>
    <n v="11"/>
    <x v="9"/>
    <x v="0"/>
  </r>
  <r>
    <x v="35"/>
    <d v="2024-11-28T00:00:00"/>
    <n v="18744"/>
    <s v="DIR"/>
    <s v="Imperpluv Impermeabilização Pintura e Reformas EPP"/>
    <s v="Serviço de Impermeabilização de Laje da Cobertura do Edifício Adma Jafet - DC 67927/2024 - Processo: 154.00003784/2024-78 - NE 4688861/2024"/>
    <s v="Sim"/>
    <n v="88700"/>
    <m/>
    <n v="88700"/>
    <n v="0"/>
    <n v="11"/>
    <x v="9"/>
    <x v="0"/>
  </r>
  <r>
    <x v="35"/>
    <d v="2024-11-29T00:00:00"/>
    <n v="18735"/>
    <s v="ATO"/>
    <s v="Eduardo Ureshino"/>
    <s v="Compra de disco de corte, EPI e escova de aço (Biblioteca)R$ 139,39***Graute para piso do BJF R$ 147,62***Material hidráulica de caixa acoplada, vedantes em geral para calhas e fixar cubas, silvar tape R$ 1125,79."/>
    <s v="Sim"/>
    <n v="1412.8"/>
    <m/>
    <n v="1412.8"/>
    <n v="0"/>
    <n v="11"/>
    <x v="9"/>
    <x v="0"/>
  </r>
  <r>
    <x v="35"/>
    <d v="2024-11-29T00:00:00"/>
    <n v="18746"/>
    <s v="ATO"/>
    <s v="Eduardo Ureshino"/>
    <s v="Compra de material elétrico de infraestrutura para instalação da rede de dados no conjunto Abrahão de Moraes."/>
    <s v="Sim"/>
    <n v="1741.87"/>
    <m/>
    <n v="1741.87"/>
    <n v="0"/>
    <n v="11"/>
    <x v="9"/>
    <x v="0"/>
  </r>
  <r>
    <x v="35"/>
    <d v="2024-12-16T00:00:00"/>
    <n v="18796"/>
    <s v="ATO"/>
    <s v="Eduardo Ureshino"/>
    <s v="Compra de miolo de fechadura PADO para os sanitários da Biblioteca."/>
    <s v="Sim"/>
    <n v="132"/>
    <m/>
    <n v="132"/>
    <n v="0"/>
    <n v="12"/>
    <x v="10"/>
    <x v="0"/>
  </r>
  <r>
    <x v="35"/>
    <d v="2024-12-18T00:00:00"/>
    <n v="18801"/>
    <s v="ATO-MP"/>
    <s v="Viks Elevadores Ltda"/>
    <s v="Troca emergencial, do botão de chamada dos respectivos andares do Edifício Principal Ala 2 - Marca: Thyssenkrupp Elevadores - Elevador Social de três paradas de numero de patrimônio: 043.018.855"/>
    <s v="Sim"/>
    <n v="713.26"/>
    <m/>
    <n v="713.26"/>
    <n v="0"/>
    <n v="12"/>
    <x v="10"/>
    <x v="0"/>
  </r>
  <r>
    <x v="35"/>
    <d v="2024-12-20T00:00:00"/>
    <n v="18807"/>
    <s v="DIR"/>
    <s v="Outras Despesas"/>
    <s v="Fechamento do exercício 2024"/>
    <s v="Sim"/>
    <n v="-1947.52"/>
    <m/>
    <n v="-1947.52"/>
    <n v="0"/>
    <n v="12"/>
    <x v="10"/>
    <x v="0"/>
  </r>
  <r>
    <x v="36"/>
    <d v="2024-10-23T00:00:00"/>
    <n v="18647"/>
    <s v="FEP"/>
    <s v="AIRPHOENIX SERVIÇOS INTERNACIONAIS LTDA."/>
    <s v="NE.05288069 - Pagamento a despachante aduaneiro para equipamento de espalhamento de Raio X - DC 61961 - Xenocs Inc..."/>
    <s v="Sim"/>
    <n v="8525.2099999999991"/>
    <m/>
    <n v="8525.2099999999991"/>
    <n v="0"/>
    <n v="10"/>
    <x v="8"/>
    <x v="2"/>
  </r>
  <r>
    <x v="36"/>
    <d v="2024-11-12T00:00:00"/>
    <n v="18695"/>
    <s v="FEP"/>
    <s v="Reserva"/>
    <s v="Anulação 5937555 - Reserva 5640153 - aquisição de servidor mono 06 núcleos - DDC 317699 - Valor anulado de R$ 15.455,75..."/>
    <s v="Não"/>
    <n v="0"/>
    <m/>
    <n v="0"/>
    <n v="0"/>
    <n v="11"/>
    <x v="9"/>
    <x v="2"/>
  </r>
  <r>
    <x v="36"/>
    <d v="2024-12-02T00:00:00"/>
    <n v="18752"/>
    <s v="FEP"/>
    <s v="Reserva"/>
    <s v="ANULADO - FIM DO EXERCÍCIO 2024 - Reserva 6034826 - aquisição de 01 microcomputador - DDC 351595..."/>
    <s v="Sim"/>
    <n v="0"/>
    <m/>
    <n v="0"/>
    <n v="0"/>
    <n v="12"/>
    <x v="10"/>
    <x v="2"/>
  </r>
  <r>
    <x v="40"/>
    <d v="2024-10-31T00:00:00"/>
    <n v="18662"/>
    <s v="FMT"/>
    <s v="Vipe Produtos e Serviços Ltda"/>
    <s v="Aquisição de produtos elétricos para uso imediato e emergencial, junto ao Laboratório de Criogenia do Ifusp."/>
    <s v="Sim"/>
    <n v="350.5"/>
    <m/>
    <n v="350.5"/>
    <n v="0"/>
    <n v="10"/>
    <x v="8"/>
    <x v="1"/>
  </r>
  <r>
    <x v="40"/>
    <d v="2024-11-28T00:00:00"/>
    <n v="18742"/>
    <s v="FMT"/>
    <s v="Reserva"/>
    <s v="ANULADO - FIM DO EXERCÍCIO 2024 - Melhorias na infraestrutura da Seção de Criogenia do DFMT DR 5982070"/>
    <s v="Sim"/>
    <n v="0"/>
    <m/>
    <n v="0"/>
    <n v="0"/>
    <n v="11"/>
    <x v="9"/>
    <x v="1"/>
  </r>
  <r>
    <x v="41"/>
    <d v="2024-04-01T00:00:00"/>
    <n v="18041"/>
    <s v="FMT"/>
    <s v="Caetano Rodrigues Miranda"/>
    <s v="Reembolso no valor de R$ 1.360,39 (Um mil, Trezentos e Sessenta Reais e Trinta e Nove Centavos) referente a compra de materiais de consumo (Recursos: Programa Laboratórios Didáticos - Grupo 404 - Projetos Especiais - Grad da PRG-USP Nota Fiscal No 105189 Data: 28/03/2024 Fornecedor: Kalunda S.A."/>
    <s v="Sim"/>
    <n v="1360.39"/>
    <m/>
    <n v="1360.39"/>
    <n v="0"/>
    <n v="4"/>
    <x v="2"/>
    <x v="2"/>
  </r>
  <r>
    <x v="42"/>
    <d v="2024-01-11T00:00:00"/>
    <n v="17752"/>
    <s v="ATA"/>
    <s v="Trivale Instituicao de Pagamento Ltda."/>
    <s v="NE.00113384 - Contrato 16/2022 - RUSP - Serviços de gerenciamento de abastecimento de combustível em veículos e equipamentos - Exercício 2.024."/>
    <s v="Sim"/>
    <n v="10406.06"/>
    <m/>
    <n v="10406.06"/>
    <n v="0"/>
    <n v="1"/>
    <x v="11"/>
    <x v="0"/>
  </r>
  <r>
    <x v="42"/>
    <d v="2024-01-11T00:00:00"/>
    <n v="17753"/>
    <s v="ATA"/>
    <s v="Associacao dos Taxis PRIME"/>
    <s v="NE.00113449 - Contrato n.o 06/2021 - serviço de transporte por táxi - Exercício 2.024."/>
    <s v="Sim"/>
    <n v="4482"/>
    <m/>
    <n v="4482"/>
    <n v="0"/>
    <n v="1"/>
    <x v="11"/>
    <x v="0"/>
  </r>
  <r>
    <x v="42"/>
    <d v="2024-04-29T00:00:00"/>
    <n v="18125"/>
    <s v="ATA-VEICULO"/>
    <s v="Reitoria - POOL"/>
    <s v="REM.50210685 - #29159 - Período: 23/04/2024 08:30 a 23/04/2024 17:00 (1 diária(s)), Passageiros: 2, Tipo: AUTOMÓVEL, Atividade Didática: Não, Finalidade: Motivo da Solicitação: Compra de insumos emergenciais aos cursos de Física Experimental Destino: Rua 25 de Março (CEP: 01021-100), Rua Santa Ifigênia (CEP: 01207-001), Rua Clélia (CEP: 05042-000)"/>
    <s v="Sim"/>
    <n v="110.77"/>
    <m/>
    <n v="110.77"/>
    <n v="0"/>
    <n v="4"/>
    <x v="2"/>
    <x v="0"/>
  </r>
  <r>
    <x v="42"/>
    <d v="2024-04-29T00:00:00"/>
    <n v="18127"/>
    <s v="DIR"/>
    <s v="Reitoria - POOL"/>
    <s v="REM. 50210723 - #28882 - Período: 18/04/2024 11:30 a 18/04/2024 14:00 (0 diária(s)), Passageiros: 1, Tipo: AUTOMÓVEL, Atividade Didática: Não, Finalidade: Reunião da diretora do IF com docentes do Departamento de Física da UNESP - Rio Claro..."/>
    <s v="Sim"/>
    <n v="153.63999999999999"/>
    <m/>
    <n v="153.63999999999999"/>
    <n v="0"/>
    <n v="4"/>
    <x v="2"/>
    <x v="0"/>
  </r>
  <r>
    <x v="42"/>
    <d v="2024-05-06T00:00:00"/>
    <n v="18143"/>
    <s v="ATA-VEICULO"/>
    <s v="Reitoria - POOL"/>
    <s v="Rem. 50226883 - #29221 - Período: 30/04/2024 08:30 a 30/04/2024 12:00 (0 diária(s)), Passageiros: 2, Tipo: CAMINHÃO, Atividade Didática: Não, Finalidade: Serviço para a retirada de móveis &quot;de papelão&quot;, aproximadamente 6 peças, na EACH - USP Leste, Portaria 2"/>
    <s v="Sim"/>
    <n v="135.15"/>
    <m/>
    <n v="135.15"/>
    <n v="0"/>
    <n v="5"/>
    <x v="3"/>
    <x v="0"/>
  </r>
  <r>
    <x v="42"/>
    <d v="2024-05-17T00:00:00"/>
    <n v="18183"/>
    <s v="ATA-VEICULO"/>
    <s v="Reitoria - POOL"/>
    <s v="Rem.50253309 - #29213 - Período: 06/05/2024 05:00 a 06/05/2024 08:10 (0 diária(s)), Passageiros: 1, Tipo: AUTOMÓVEL, Atividade Didática: Não, Finalidade: Motivo da Solicitação: Participação como membro da Comissão Julgadora do Concurso para Prof. Doutor (MS-3) junto ao Depto FEP/IFUSP - Ed. IF-56/23 que terá início dia 06/05/24, às 8h30min na sala 2053 do Ed. Principal do IFUSP."/>
    <s v="Sim"/>
    <n v="55.38"/>
    <m/>
    <n v="55.38"/>
    <n v="0"/>
    <n v="5"/>
    <x v="3"/>
    <x v="0"/>
  </r>
  <r>
    <x v="42"/>
    <d v="2024-06-19T00:00:00"/>
    <n v="18274"/>
    <s v="ATA-VEICULO"/>
    <s v="Reitoria - POOL"/>
    <s v="Remanejamento 50301761 / 2024 Código: 202400001819 - #29573 - Período: 17/06/2024 15:00 a 18/06/2024 18:00 (1 diária(s)), Passageiros: 2, Tipo: AUTOMÓVEL, Atividade Didática: Não, Finalidade: OBJETIVOS E METAS DA USP ATÉ 2029..."/>
    <s v="Sim"/>
    <n v="276.58"/>
    <m/>
    <n v="276.58"/>
    <n v="0"/>
    <n v="6"/>
    <x v="4"/>
    <x v="0"/>
  </r>
  <r>
    <x v="42"/>
    <d v="2024-06-25T00:00:00"/>
    <n v="18290"/>
    <s v="ATA-VEICULO"/>
    <s v="Reitoria"/>
    <s v="Rem:202450311449 - Referente #29575 - Período: 23/06/2024 15:00 a 24/06/2024 18:00 (1 diária(s)), Passageiros: 2, Tipo: AUTOMÓVEL, Atividade Didática: Não, Finalidade: OBJETIVOS E METAS DA USP ATÉ 2029"/>
    <s v="Sim"/>
    <n v="158.05000000000001"/>
    <m/>
    <n v="158.05000000000001"/>
    <n v="0"/>
    <n v="6"/>
    <x v="4"/>
    <x v="0"/>
  </r>
  <r>
    <x v="42"/>
    <d v="2024-06-28T00:00:00"/>
    <n v="18304"/>
    <s v="ATA-VEICULO"/>
    <s v="Reitoria - POOL"/>
    <s v="COD. 1976 - #29584 - Período: 26/06/2024 15:00 a 27/06/2024 18:00 (1 diária(s)), Passageiros: 1, Tipo: AUTOMÓVEL, Atividade Didática: Não, Finalidade: OBJETIVOS E METAS DA USP ATÉ 2029..."/>
    <s v="Sim"/>
    <n v="296.33999999999997"/>
    <m/>
    <n v="296.33999999999997"/>
    <n v="0"/>
    <n v="6"/>
    <x v="4"/>
    <x v="0"/>
  </r>
  <r>
    <x v="42"/>
    <d v="2024-06-28T00:00:00"/>
    <n v="18305"/>
    <s v="ATA-VEICULO"/>
    <s v="Reitoria - POOL"/>
    <s v="COD. 1923 - #29574 - Período: 19/06/2024 15:00 a 20/06/2024 18:00 (1 diária(s)), Passageiros: 2, Tipo: AUTOMÓVEL, Atividade Didática: Não, Finalidade: OBJETIVOS E METAS DA USP ATÉ 2029..."/>
    <s v="Sim"/>
    <n v="296.33999999999997"/>
    <m/>
    <n v="296.33999999999997"/>
    <n v="0"/>
    <n v="6"/>
    <x v="4"/>
    <x v="0"/>
  </r>
  <r>
    <x v="42"/>
    <d v="2024-09-02T00:00:00"/>
    <n v="18463"/>
    <s v="ATA-VEICULO"/>
    <s v="Reitoria - POOL"/>
    <s v="COD. 202400002413 - #30802 - Período: 16/08/2024 09:00 a 16/08/2024 11:00 (0 diária(s)), Passageiros: 0, Tipo: CAMINHÃO, Atividade Didática: Não, Finalidade: MUDANÇA COM CAMINHÃO PLATAFORMA - Retirada de uma peça de um departamento e levar para um local aqui mesmo no IFUSP..."/>
    <s v="Sim"/>
    <n v="128.34"/>
    <m/>
    <n v="128.34"/>
    <n v="0"/>
    <n v="9"/>
    <x v="7"/>
    <x v="0"/>
  </r>
  <r>
    <x v="42"/>
    <d v="2024-09-26T00:00:00"/>
    <n v="18547"/>
    <s v="ATA"/>
    <s v="Trivale Instituicao de Pagamento Ltda."/>
    <s v="NE.04712797 - Reforço da NE.00113384 - Contrato 16/2022 - RUSP - Serviços de gerenciamento de abastecimento de combustível em veículos e equipamentos - Exercício 2.024 - GO 17759..."/>
    <s v="Sim"/>
    <n v="3468.69"/>
    <m/>
    <n v="3468.69"/>
    <n v="0"/>
    <n v="9"/>
    <x v="7"/>
    <x v="0"/>
  </r>
  <r>
    <x v="42"/>
    <d v="2024-10-09T00:00:00"/>
    <n v="18598"/>
    <s v="ATA-VEICULO"/>
    <s v="Reitoria - POOL"/>
    <s v="Código: 202400002973 - #31768 - Período: 04/10/2024 15:00 a 04/10/2024 17:30 (0 diária(s)), Passageiros: 1, Tipo: HÍBRIDOS E ELÉTRICOS, Atividade Didática: Não, Finalidade: Levar docente canadense ao aeroporto de GRU, esteve a convite da Profª. Rosangela Itri para ministrar Palestra do 48th Annual SBBf..."/>
    <s v="Sim"/>
    <n v="77.25"/>
    <m/>
    <n v="77.25"/>
    <n v="0"/>
    <n v="10"/>
    <x v="8"/>
    <x v="0"/>
  </r>
  <r>
    <x v="43"/>
    <d v="2024-03-01T00:00:00"/>
    <n v="17940"/>
    <s v="FEP"/>
    <s v="USINAGEN GOMES E PADOVANI LTDA"/>
    <s v="Precisamos, em caráter de urgência, da confecção de porta amostra, pois estamos realizando pesquisas em fibras capilares e contamos com dúzias de amostras para serem analisadas. Como cada amostra deve ser analisada em várias configurações, uma vez montada não pode ser desmontada até o final dos experimentos. Esses porta amostras são para otimizar a investigação e permitir a investigação sistemática e sequencial."/>
    <s v="Sim"/>
    <n v="2000"/>
    <m/>
    <n v="2000"/>
    <n v="0"/>
    <n v="3"/>
    <x v="1"/>
    <x v="1"/>
  </r>
  <r>
    <x v="43"/>
    <d v="2024-03-01T00:00:00"/>
    <n v="17944"/>
    <s v="FEP"/>
    <s v="USINAGEN GOMES E PADOVANI LTDA"/>
    <s v=": Precisamos, em caráter de urgência, da confecção de porta amostra, pois estamos realizando pesquisas em fibras capilares e contamos com dúzias de amostras para serem analisadas. Como cada amostra deve ser analisada em várias configurações, uma vez montada não pode ser desmontada até o final dos experimentos. Esses porta amostras são para otimizar a investigação e permitir a investigação sistemática e sequencial."/>
    <s v="Sim"/>
    <n v="1950"/>
    <m/>
    <n v="1950"/>
    <n v="0"/>
    <n v="3"/>
    <x v="1"/>
    <x v="1"/>
  </r>
  <r>
    <x v="43"/>
    <d v="2024-05-07T00:00:00"/>
    <n v="18148"/>
    <s v="FEP"/>
    <s v="Diárias"/>
    <s v="Diária N° 202400005 - Cristiano Luís Pinto de Oliveira - 7041767 Unidade - Destino: Florianópolis/SC-Brasil Saída Prevista: 19/05/2024 - 08:00 Término Prevista: 23/05/2024 - 20:30 Diárias Nacionais: Completas: 4 - Simples: 1 - Finalidade da Diária: Participar do Encontro de Outono da Sociedade Brasileira de Física - EOSBF2024"/>
    <s v="Sim"/>
    <n v="3023.28"/>
    <m/>
    <n v="3023.28"/>
    <n v="0"/>
    <n v="5"/>
    <x v="3"/>
    <x v="1"/>
  </r>
  <r>
    <x v="43"/>
    <d v="2024-08-12T00:00:00"/>
    <n v="18411"/>
    <s v="FEP"/>
    <s v="Antonio Martins Figueiredo Neto"/>
    <s v="Pagamento de diárias p/ visita científica no IF São Carlos - dias 15 a 18/07/2024."/>
    <s v="Sim"/>
    <n v="1591.2"/>
    <m/>
    <n v="1591.2"/>
    <n v="0"/>
    <n v="8"/>
    <x v="6"/>
    <x v="1"/>
  </r>
  <r>
    <x v="43"/>
    <d v="2024-08-30T00:00:00"/>
    <n v="18457"/>
    <s v="FEP"/>
    <s v="Xenocs Inc"/>
    <s v="NE.06068062 - Reforço da NE.04388078 - aquisição de placa de potência importada do fornecedor Xenocs - DDC 193531 - DC 61961 - importação - Alterado o valor de R$ 16.500,00..."/>
    <s v="Sim"/>
    <n v="16774.16"/>
    <m/>
    <n v="16774.16"/>
    <n v="0"/>
    <n v="8"/>
    <x v="6"/>
    <x v="1"/>
  </r>
  <r>
    <x v="43"/>
    <d v="2024-09-16T00:00:00"/>
    <n v="18494"/>
    <s v="FEP"/>
    <s v="Transposicao Interna"/>
    <s v="Passagens aéreas - para o Prof. Cristiano L. P. Oliveira - Taipei - Taiwan - de 01 a 09/11/2024 - DDC 215527 - Fatura 24155..."/>
    <s v="Sim"/>
    <n v="12111.99"/>
    <m/>
    <n v="12111.99"/>
    <n v="0"/>
    <n v="9"/>
    <x v="7"/>
    <x v="1"/>
  </r>
  <r>
    <x v="43"/>
    <d v="2024-10-04T00:00:00"/>
    <n v="18577"/>
    <s v="FEP"/>
    <s v="GTMAX3D Equipamentos Eletronicos e Materiais Plast"/>
    <s v="Conserto emergencial da Impressora 3D utilizada no Grupo de Fluidos Complexos - Nº do patrimônio: 200.079462 Dados para Depósito: Banco do Brasil Agência 6624-9 Conta 30197-3 GTMAX3D EQUIPAMENTOS ELETRÔNICOS E MATERIAIS PLÁSTICOS LTDA CNPJ 29012453000110"/>
    <s v="Sim"/>
    <n v="1283.05"/>
    <m/>
    <n v="1283.05"/>
    <n v="0"/>
    <n v="10"/>
    <x v="8"/>
    <x v="1"/>
  </r>
  <r>
    <x v="43"/>
    <d v="2024-10-04T00:00:00"/>
    <n v="18580"/>
    <s v="FEP"/>
    <s v="Cristiano Luis Pinto de Oliveira"/>
    <s v="Pagamento de diárias p/ participar e apresentar palestra no XIX edition of the International Small-Angle Scattering Conference (SAS2024) - Taipei - Taiwan - de 03 a 90/11/2024..."/>
    <s v="Sim"/>
    <n v="15356.32"/>
    <m/>
    <n v="15356.32"/>
    <n v="0"/>
    <n v="10"/>
    <x v="8"/>
    <x v="1"/>
  </r>
  <r>
    <x v="43"/>
    <d v="2024-10-24T00:00:00"/>
    <n v="18649"/>
    <s v="FEP"/>
    <s v="RADCHROM ANALITICA COMERCIO E ASSESSORIA TECNICA L"/>
    <s v="Conserto da bomba de vácuo acoplada ao equipamento Xeuss 2,0, nº patrimônio 200.02644, que é parte do USPMULTI (https://uspmulti.prp.usp.br/public/centrais/107). A bomba de vácuo está quebra e é necessário o conserto urgente pois a bomba é imprescindível e obrigatória para o funcionamento do equipamento."/>
    <s v="Sim"/>
    <n v="3300"/>
    <m/>
    <n v="3300"/>
    <n v="0"/>
    <n v="10"/>
    <x v="8"/>
    <x v="1"/>
  </r>
  <r>
    <x v="43"/>
    <d v="2024-11-22T00:00:00"/>
    <n v="18722"/>
    <s v="FAP"/>
    <s v="Queller Informática r Com LTDA-ME"/>
    <s v="Em caráter de urgência, o Prof. Cristiano Luis Pinto de Oliveira precisou comprar um novo carregador para o notebook de trabalho dele. O antigo carregador não estava mais funcionando e fez-se necessária a aquisição de um novo."/>
    <s v="Sim"/>
    <n v="140"/>
    <m/>
    <n v="140"/>
    <n v="0"/>
    <n v="11"/>
    <x v="9"/>
    <x v="1"/>
  </r>
  <r>
    <x v="43"/>
    <d v="2024-12-03T00:00:00"/>
    <n v="18761"/>
    <s v="FEP"/>
    <s v="Banco do Brasil"/>
    <s v="NE.06069425 - Pagamento de taxa bancaria - INVOICE 0 - empresa Xenocs Inc - DDC 193531..."/>
    <s v="Sim"/>
    <n v="165.66"/>
    <m/>
    <n v="165.66"/>
    <n v="0"/>
    <n v="12"/>
    <x v="10"/>
    <x v="1"/>
  </r>
  <r>
    <x v="44"/>
    <d v="2024-01-10T00:00:00"/>
    <n v="17736"/>
    <s v="ATA"/>
    <s v="Viva Servicos Ltda."/>
    <s v="NE.01087077 / NE.00921685 - Reforço da NE.00091992 - Contrato N.o 14/2022 - RUSP - Serviços de limpeza, asseio e conservação predial - Exercício 2.024."/>
    <s v="Sim"/>
    <n v="1261519.03"/>
    <m/>
    <n v="1261519.03"/>
    <n v="0"/>
    <n v="1"/>
    <x v="11"/>
    <x v="0"/>
  </r>
  <r>
    <x v="44"/>
    <d v="2024-01-10T00:00:00"/>
    <n v="17740"/>
    <s v="ATA"/>
    <s v="Albatroz Segurança e Vigilância Ltda."/>
    <s v="NE.00092204 - Contrato n.o 07/2020 - RUSP - Contrato de Serviços de Vigilância e Segurança Patrimonial - Exercício 2.024."/>
    <s v="Sim"/>
    <n v="320901"/>
    <m/>
    <n v="320901"/>
    <n v="0"/>
    <n v="1"/>
    <x v="11"/>
    <x v="0"/>
  </r>
  <r>
    <x v="44"/>
    <d v="2024-03-06T00:00:00"/>
    <n v="17968"/>
    <s v="ATA-SV"/>
    <s v="Albatroz Segurança e Vigilância Ltda"/>
    <s v="Reforço de Empenho de Serviços de segurança e vigilância NE 958252/2024"/>
    <s v="Sim"/>
    <n v="9656.08"/>
    <m/>
    <n v="9656.08"/>
    <n v="0"/>
    <n v="3"/>
    <x v="1"/>
    <x v="0"/>
  </r>
  <r>
    <x v="44"/>
    <d v="2024-03-06T00:00:00"/>
    <n v="17962"/>
    <s v="ATA-LIMP"/>
    <s v="Viva Serviços Ltda"/>
    <s v="Reforço de Empenho de Serviços de Limpeza NE 921685"/>
    <s v="Sim"/>
    <n v="8871.59"/>
    <m/>
    <n v="8871.59"/>
    <n v="0"/>
    <n v="3"/>
    <x v="1"/>
    <x v="0"/>
  </r>
  <r>
    <x v="44"/>
    <d v="2024-04-25T00:00:00"/>
    <n v="18111"/>
    <s v="ATA"/>
    <s v="Albatroz Segurança e Vigilância Ltda."/>
    <s v="NE.01471152 - Reforço da NE.00092204 - Contrato n.o 07/2020 - RUSP - Contrato de Serviços de Vigilância e Segurança Patrimonial - Exercício 2.024."/>
    <s v="Sim"/>
    <n v="694538.88"/>
    <m/>
    <n v="694538.88"/>
    <n v="0"/>
    <n v="4"/>
    <x v="2"/>
    <x v="0"/>
  </r>
  <r>
    <x v="52"/>
    <d v="2024-02-05T00:00:00"/>
    <n v="17850"/>
    <s v="DIR"/>
    <s v="Transposição interna"/>
    <s v="Remanejamento 50092968 / 2024 - para o Grupo Básico - GC 4341"/>
    <s v="Sim"/>
    <n v="194767.21"/>
    <m/>
    <n v="194767.21"/>
    <n v="0"/>
    <n v="2"/>
    <x v="0"/>
    <x v="0"/>
  </r>
  <r>
    <x v="53"/>
    <d v="2024-02-05T00:00:00"/>
    <n v="17851"/>
    <s v="DIR"/>
    <s v="Transposição interna"/>
    <s v="Remanejamento 2024 50092984 - Remanejamento para básica - GC 4342"/>
    <s v="Sim"/>
    <n v="765.09"/>
    <m/>
    <n v="765.09"/>
    <n v="0"/>
    <n v="2"/>
    <x v="0"/>
    <x v="0"/>
  </r>
  <r>
    <x v="53"/>
    <d v="2024-04-08T00:00:00"/>
    <n v="18061"/>
    <s v="DIR"/>
    <s v="Transposição interna"/>
    <s v="Devolução referente ao remanejamento 50167623/2024 remanejamento feito equivocadamente - Remanejamento 50170489/2024 - GC 4395"/>
    <s v="Sim"/>
    <n v="960"/>
    <m/>
    <n v="960"/>
    <n v="0"/>
    <n v="4"/>
    <x v="2"/>
    <x v="0"/>
  </r>
  <r>
    <x v="57"/>
    <d v="2024-06-12T00:00:00"/>
    <n v="18259"/>
    <s v="ATF-ALMOX"/>
    <s v="Faculdade de Direito"/>
    <s v="Aquisição de artigos de papel para higiene pessoal - Ata Registro de Preços nº 25/2023 - DDC 158302 - DC 50986 - Reserva 2727223 - NE 2727240 no valor de R$ 113.035,00 sendo ATF-Almox - R$ 61.105,00 + Remanej. nº 50281809 - R$ 51.930,00 - FD"/>
    <s v="Sim"/>
    <n v="51930"/>
    <m/>
    <n v="51930"/>
    <n v="0"/>
    <n v="6"/>
    <x v="4"/>
    <x v="5"/>
  </r>
  <r>
    <x v="57"/>
    <d v="2024-08-07T00:00:00"/>
    <n v="18399"/>
    <s v="DIR"/>
    <s v="Transposição interna"/>
    <s v="Referente a NE.03692997 - Ata Registro de Preço - aquisições de microcomputadores - DDC 220873 - DC 70634 - (Rem. 50331202) - Compacta Comercio e Serviços Ltda - Contrapartida GO 18394 e GC 4478"/>
    <s v="Sim"/>
    <n v="73000"/>
    <m/>
    <n v="73000"/>
    <n v="0"/>
    <n v="8"/>
    <x v="6"/>
    <x v="5"/>
  </r>
  <r>
    <x v="58"/>
    <d v="2024-01-31T00:00:00"/>
    <n v="17826"/>
    <s v="DIR-CCIF"/>
    <s v="ICMC"/>
    <s v="Ziva Tecnologia e Solucoes Ltda. - NE.00447037 - Ata Registro de Preço - aquisições de câmeras de circuito fechado - DC 10879 - DC 4666 - Rem. 50038823 - ICMC - USP."/>
    <s v="Sim"/>
    <n v="127522.28"/>
    <m/>
    <n v="127522.28"/>
    <n v="0"/>
    <n v="1"/>
    <x v="11"/>
    <x v="6"/>
  </r>
  <r>
    <x v="59"/>
    <d v="2024-02-07T00:00:00"/>
    <n v="17858"/>
    <s v="DIR-CCIF"/>
    <s v="MAC"/>
    <s v="Compacta Comércio e Serviços Ltda. NE. 005044316/2024 - Ata Registro de Preços - Aquisição de monitores - DDC 25418/2024 - DC 8661/2024. Remanejamento 202450090205 - MAC - Proc. 23.1.249.43.7"/>
    <s v="Sim"/>
    <n v="11935"/>
    <m/>
    <n v="11935"/>
    <n v="0"/>
    <n v="2"/>
    <x v="0"/>
    <x v="7"/>
  </r>
  <r>
    <x v="59"/>
    <d v="2024-02-23T00:00:00"/>
    <n v="17920"/>
    <s v="DIR-CCIF"/>
    <s v="PUSP - FC"/>
    <s v="NE.00827522 - Ata Registro de Preço - aquisição de monitores de vídeo - DC 33437 - DC 11069 - (Rem. 50099504 - PUSP-FC) - Compacta Comercio e Servicos Ltda."/>
    <s v="Sim"/>
    <n v="10230"/>
    <m/>
    <n v="10230"/>
    <n v="0"/>
    <n v="2"/>
    <x v="0"/>
    <x v="7"/>
  </r>
  <r>
    <x v="59"/>
    <d v="2024-02-23T00:00:00"/>
    <n v="17922"/>
    <s v="DIR-CCIF"/>
    <s v="MAC"/>
    <s v="NE.00829606 - Ata Registro de Preço - aquisição de tablet de 14&quot; - DC 35359 - DC 12539 - (Rem. 50105865 - MAC) - Bela Beli Store Ltda."/>
    <s v="Sim"/>
    <n v="8889"/>
    <m/>
    <n v="8889"/>
    <n v="0"/>
    <n v="2"/>
    <x v="0"/>
    <x v="7"/>
  </r>
  <r>
    <x v="59"/>
    <d v="2024-02-23T00:00:00"/>
    <n v="17923"/>
    <s v="DIR-CCIF"/>
    <s v="PUSP - FC"/>
    <s v="NE.00830019 - Ata Registro de Preço - compra de cabos de redes UTP - DC 33496 - DC 11140 - (Rem. 50102009 - PUSP - FC) - Telcabos Telecomunicações e Informática Ltda."/>
    <s v="Sim"/>
    <n v="16683.5"/>
    <m/>
    <n v="16683.5"/>
    <n v="0"/>
    <n v="2"/>
    <x v="0"/>
    <x v="7"/>
  </r>
  <r>
    <x v="59"/>
    <d v="2024-02-23T00:00:00"/>
    <n v="17924"/>
    <s v="DIR-CCIF"/>
    <s v="PUSP - FC"/>
    <s v="NE.00830280 - Ata Registro de Preço - compra de telefones s/ fio VoIP - DC 33585 - DC 11123 - (Rem. 50099520 - PUSP - FC) - R&amp;A Comercio de Equipamentos Telefonicos Ltda."/>
    <s v="Sim"/>
    <n v="4045.2"/>
    <m/>
    <n v="4045.2"/>
    <n v="0"/>
    <n v="2"/>
    <x v="0"/>
    <x v="7"/>
  </r>
  <r>
    <x v="59"/>
    <d v="2024-02-27T00:00:00"/>
    <n v="17930"/>
    <s v="DIR-CCIF"/>
    <s v="MAC"/>
    <s v="Compacta Comércio e Serviços LTDA - Aquisição de 3 notebooks REM/MAC: 202450105768 Dc35200 Dc 12430 NE 850958"/>
    <s v="Sim"/>
    <n v="18540"/>
    <m/>
    <n v="18540"/>
    <n v="0"/>
    <n v="2"/>
    <x v="0"/>
    <x v="7"/>
  </r>
  <r>
    <x v="59"/>
    <d v="2024-03-04T00:00:00"/>
    <n v="17956"/>
    <s v="DIR-CCIF"/>
    <s v="PUSP-FC"/>
    <s v="COMPACTA COMÉRCIO E SERVIÇOS - Aquisição de 2 notebooks REM/Prefeitura do Campus: 202450109941 Dc40050 DC 13479 NE 869705."/>
    <s v="Sim"/>
    <n v="12360"/>
    <m/>
    <n v="12360"/>
    <n v="0"/>
    <n v="3"/>
    <x v="1"/>
    <x v="7"/>
  </r>
  <r>
    <x v="59"/>
    <d v="2024-03-06T00:00:00"/>
    <n v="17964"/>
    <s v="DIR-CCIF"/>
    <s v="IG"/>
    <s v="Aquisição de monitores de vídeo REM: 50113183 DC4002/2024 DC 14246 NE 910055"/>
    <s v="Sim"/>
    <n v="8525"/>
    <m/>
    <n v="8525"/>
    <n v="0"/>
    <n v="3"/>
    <x v="1"/>
    <x v="7"/>
  </r>
  <r>
    <x v="59"/>
    <d v="2024-03-08T00:00:00"/>
    <n v="17974"/>
    <s v="DIR-CCIF"/>
    <s v="PUSP-FC"/>
    <s v="R&amp;A Comércio de Equipamentos - Aquisição de telefones sem fio Digital DC 33585 DC 14386 NE 9701767"/>
    <s v="Sim"/>
    <n v="5489.7"/>
    <m/>
    <n v="5489.7"/>
    <n v="0"/>
    <n v="3"/>
    <x v="1"/>
    <x v="7"/>
  </r>
  <r>
    <x v="59"/>
    <d v="2024-03-25T00:00:00"/>
    <n v="18015"/>
    <s v="DIR-CCIF"/>
    <s v="IRI"/>
    <s v="NE.00335313 - Ata Registro de Preço - aquisição de tablet de 14&quot; - DC 44498 - DC 15277 - (Rem. 50122220 - IRI) - Bela Beli Store Ltda."/>
    <s v="Sim"/>
    <n v="8889"/>
    <m/>
    <n v="8889"/>
    <n v="0"/>
    <n v="3"/>
    <x v="1"/>
    <x v="7"/>
  </r>
  <r>
    <x v="59"/>
    <d v="2024-03-26T00:00:00"/>
    <n v="18019"/>
    <s v="DIR-CCIF"/>
    <s v="PUSP - SC"/>
    <s v="NE.1347273 e 1347281 - Ata Registro de Preço - compra de materiais de rede de informática - DC 69377 - DC 22400 - (REMANEJAMENTO 50143783 / 2024 - PUSP - SC) - Telcabos Telecomunicações e Informática Ltda."/>
    <s v="Sim"/>
    <n v="28049.46"/>
    <m/>
    <n v="28049.46"/>
    <n v="0"/>
    <n v="3"/>
    <x v="1"/>
    <x v="7"/>
  </r>
  <r>
    <x v="59"/>
    <d v="2024-04-10T00:00:00"/>
    <n v="18066"/>
    <s v="DIR-CCIF"/>
    <s v="FAU"/>
    <s v="NE.01563480 - Ata Registro de Preços - Compra de cabeamento de rede informática - DDC 81954 - D. Compra 27437/2024 - (Rem. 202450172562 - FAU) - Proc. 23.1.206.43.6 - Telcabos Telecomunicações e Informática Ltda."/>
    <s v="Sim"/>
    <n v="10010.1"/>
    <m/>
    <n v="10010.1"/>
    <n v="0"/>
    <n v="4"/>
    <x v="2"/>
    <x v="7"/>
  </r>
  <r>
    <x v="59"/>
    <d v="2024-04-10T00:00:00"/>
    <n v="18067"/>
    <s v="DIR-CCIF"/>
    <s v="IGC"/>
    <s v="NE.01563480 - Ata Registro de Preços - Compra de cabeamento de rede informática - DDC 81997 - D. Compra 27437/2024 - (Rem. 202450166325 - IGc) Proc. 23.1.206.43.6 Telcabos Telecomunicações e Informática Ltda."/>
    <s v="Sim"/>
    <n v="2938.5"/>
    <m/>
    <n v="2938.5"/>
    <n v="0"/>
    <n v="4"/>
    <x v="2"/>
    <x v="7"/>
  </r>
  <r>
    <x v="59"/>
    <d v="2024-04-12T00:00:00"/>
    <n v="18077"/>
    <s v="DIR-CCIF"/>
    <s v="EESC"/>
    <s v="Devolução do Remanejamento N° 2024 50186504 - Remanejamento N° 202 450187268"/>
    <s v="Sim"/>
    <n v="10931.22"/>
    <m/>
    <n v="10931.22"/>
    <n v="0"/>
    <n v="4"/>
    <x v="2"/>
    <x v="7"/>
  </r>
  <r>
    <x v="59"/>
    <d v="2024-04-12T00:00:00"/>
    <n v="18078"/>
    <s v="DIR-CCIF"/>
    <s v="EF"/>
    <s v="Devolução do Remanejamento N° 2024 50182240 - Remanejamento N° 2024 50187284"/>
    <s v="Sim"/>
    <n v="9622.6"/>
    <m/>
    <n v="9622.6"/>
    <n v="0"/>
    <n v="4"/>
    <x v="2"/>
    <x v="7"/>
  </r>
  <r>
    <x v="59"/>
    <d v="2024-04-19T00:00:00"/>
    <n v="18090"/>
    <s v="DIR-CCIF"/>
    <s v="CETI - SC"/>
    <s v="NE.01692027 - Ata Registro de Preços - Compra de telefones sem fio VoIP - DDC 90031 - D. Compra 30314/2024 - (Rem. 202450183866 - CeTI-SC) Proc. 23.1.276.43.4 R&amp;A Comércio de Equipamentos Telefônicos Ltda."/>
    <s v="Sim"/>
    <n v="9534.9"/>
    <m/>
    <n v="9534.9"/>
    <n v="0"/>
    <n v="4"/>
    <x v="2"/>
    <x v="7"/>
  </r>
  <r>
    <x v="59"/>
    <d v="2024-07-26T00:00:00"/>
    <n v="18366"/>
    <s v="DIR-CCIF"/>
    <s v="PRPI"/>
    <s v="NE.03566592 - Ata Registro de Preço - aquisições de 04 notebooks - DDC 212625 - DC 66300 - (Rem. 50345440 - PRPI) - Compacta Comércio e Serviços Ltda."/>
    <s v="Sim"/>
    <n v="24720"/>
    <m/>
    <n v="24720"/>
    <n v="0"/>
    <n v="7"/>
    <x v="5"/>
    <x v="7"/>
  </r>
  <r>
    <x v="59"/>
    <d v="2024-08-05T00:00:00"/>
    <n v="18385"/>
    <s v="DIR-CCIF"/>
    <s v="FZEA - Pirassununga"/>
    <s v="Compacta Comércio e Serviços Ltda - Aquisição de 23 notebooks. (Remanejamento 2024 50394964) DDC 217899 Doc. Compra 70600 NE 3648947/2024 - Proc. 23.1.443.43.8"/>
    <s v="Sim"/>
    <n v="142140"/>
    <m/>
    <n v="142140"/>
    <n v="0"/>
    <n v="8"/>
    <x v="6"/>
    <x v="7"/>
  </r>
  <r>
    <x v="59"/>
    <d v="2024-09-26T00:00:00"/>
    <n v="18543"/>
    <s v="DIR-CCIF"/>
    <s v="CETI - SC"/>
    <s v="NE.04719546 - Ata Registro de Preço - aquisição de microcomputador - DDC 133679 - DC 41251 - (Rem. 50243087 - CTI - SC) - Compacta Comercio e Servicos Ltda."/>
    <s v="Sim"/>
    <n v="7300"/>
    <m/>
    <n v="7300"/>
    <n v="0"/>
    <n v="9"/>
    <x v="7"/>
    <x v="7"/>
  </r>
  <r>
    <x v="59"/>
    <d v="2024-10-09T00:00:00"/>
    <n v="18591"/>
    <s v="DIR-CCIF"/>
    <s v="IO"/>
    <s v="Compacta Comércio e Serviços LTDA - NE 4903339 Aquisição de 6 microcomputadores DC 100177 REM50498247/50497887"/>
    <s v="Sim"/>
    <n v="31722"/>
    <m/>
    <n v="31722"/>
    <n v="0"/>
    <n v="10"/>
    <x v="8"/>
    <x v="7"/>
  </r>
  <r>
    <x v="59"/>
    <d v="2024-10-09T00:00:00"/>
    <n v="18592"/>
    <s v="DIR-CCIF"/>
    <s v="Reitoria"/>
    <s v="Compacta Comércio e Serviços LTDA NE 4903860 Aquisição de 1 microcomputador DC 100088 REM 50497542"/>
    <s v="Sim"/>
    <n v="7300"/>
    <m/>
    <n v="7300"/>
    <n v="0"/>
    <n v="10"/>
    <x v="8"/>
    <x v="7"/>
  </r>
  <r>
    <x v="59"/>
    <d v="2024-10-14T00:00:00"/>
    <n v="18611"/>
    <s v="DIR-CCIF"/>
    <s v="IAG"/>
    <s v="Compacta Comércio e Serviços Ltda - Aquisição de Microcomputador - NE 1097340/2024 - DC 16346/2024 - 154.00000405/2024-98 - Obs. o restante do valor do empenho foi lançado para PUSP_FC - GO 18642"/>
    <s v="Sim"/>
    <n v="7300"/>
    <m/>
    <n v="7300"/>
    <n v="0"/>
    <n v="10"/>
    <x v="8"/>
    <x v="7"/>
  </r>
  <r>
    <x v="59"/>
    <d v="2024-10-14T00:00:00"/>
    <n v="18612"/>
    <s v="DIR-CCIF"/>
    <s v="PRPI"/>
    <s v="Compacta Comércio e Serviços Ltda - Aquisição de Microcomputador - NE 1693023/2024 - DC 97109/2024"/>
    <s v="Sim"/>
    <n v="25510"/>
    <m/>
    <n v="25510"/>
    <n v="0"/>
    <n v="10"/>
    <x v="8"/>
    <x v="7"/>
  </r>
  <r>
    <x v="59"/>
    <d v="2024-10-14T00:00:00"/>
    <n v="18610"/>
    <s v="DIR-CCIF"/>
    <s v="MAC"/>
    <s v="Compacta Comércio e Serviços Ltda - Aquisição de microcomputadores NE 918218/2024"/>
    <s v="Sim"/>
    <n v="54720"/>
    <m/>
    <n v="54720"/>
    <n v="0"/>
    <n v="10"/>
    <x v="8"/>
    <x v="7"/>
  </r>
  <r>
    <x v="59"/>
    <d v="2024-10-14T00:00:00"/>
    <n v="18613"/>
    <s v="DIR-CCIF"/>
    <s v="HU"/>
    <s v="Compacta Comércio e Serviços Ltda - Aquisição de Microcomputador - NE 2223934/2024 - DC 38358/2024"/>
    <s v="Sim"/>
    <n v="153060"/>
    <m/>
    <n v="153060"/>
    <n v="0"/>
    <n v="10"/>
    <x v="8"/>
    <x v="7"/>
  </r>
  <r>
    <x v="59"/>
    <d v="2024-10-15T00:00:00"/>
    <n v="18618"/>
    <s v="DIR-CCIF"/>
    <s v="MAC"/>
    <s v="Compacta Comércio e Serviços LTDA - NE 05022115 Aquisição de microcomputadores DC 83051 REM 50454029"/>
    <s v="Sim"/>
    <n v="30612"/>
    <m/>
    <n v="30612"/>
    <n v="0"/>
    <n v="10"/>
    <x v="8"/>
    <x v="7"/>
  </r>
  <r>
    <x v="59"/>
    <d v="2024-10-15T00:00:00"/>
    <n v="18619"/>
    <s v="DIR-CCIF"/>
    <s v="MAC"/>
    <s v="F.S. Comércio e Serviços Ltda - NE 5022034 Aqauisição de insumos de Informática DC 102099 REM 50454002/50454045"/>
    <s v="Sim"/>
    <n v="7320"/>
    <m/>
    <n v="7320"/>
    <n v="0"/>
    <n v="10"/>
    <x v="8"/>
    <x v="7"/>
  </r>
  <r>
    <x v="59"/>
    <d v="2024-10-22T00:00:00"/>
    <n v="18643"/>
    <s v="DIR-CCIF"/>
    <s v="IAG"/>
    <s v="FS Comércio e serviço Ltda - Aquisição de insumos de informática DC 104300 NE 5274904 e 5274890/2024"/>
    <s v="Sim"/>
    <n v="35483.199999999997"/>
    <m/>
    <n v="35483.199999999997"/>
    <n v="0"/>
    <n v="10"/>
    <x v="8"/>
    <x v="7"/>
  </r>
  <r>
    <x v="59"/>
    <d v="2024-10-22T00:00:00"/>
    <n v="18642"/>
    <s v="DIR-CCIF"/>
    <s v="PUSP-FC"/>
    <s v="Compacta Comércio e Serviços Ltda - Aquisição de Microcomputador - NE 1097340/2024 - DC 16346/2024 - 154.00000405/2024-98 - Obs. o restante do valor do empenho foi lançado para IAG - GO 18611"/>
    <s v="Sim"/>
    <n v="47398"/>
    <m/>
    <n v="47398"/>
    <n v="0"/>
    <n v="10"/>
    <x v="8"/>
    <x v="7"/>
  </r>
  <r>
    <x v="59"/>
    <d v="2024-11-13T00:00:00"/>
    <n v="18701"/>
    <s v="DIR-CCIF"/>
    <s v="FEA"/>
    <s v="Remanejamento N° 2024 50592162 - Devolução parcial do Remanejamento N° 2024 50590003 referente Complemento cobertura aquisição de material de informática - Sistema de Registro de Preços no 00055/2023 - IF. - Processo: 23.1.00442.43.1 - Compra: 202300194226. -"/>
    <s v="Sim"/>
    <n v="1225"/>
    <m/>
    <n v="1225"/>
    <n v="0"/>
    <n v="11"/>
    <x v="9"/>
    <x v="7"/>
  </r>
  <r>
    <x v="59"/>
    <d v="2024-11-19T00:00:00"/>
    <n v="18712"/>
    <s v="DIR-CCIF"/>
    <s v="FEA"/>
    <s v="Devolução do remanejamento 50566064/2024 e o remanejamento parcial 50590003/2024. Motivo: Conforme item 8 das Instruções Gerais de Restos a Pagar do DF da CODAGE, os equipamentos em questão tem data prevista para entregar para de março de 2025. Remanejamento N° 2024 50600645."/>
    <s v="Sim"/>
    <n v="423400"/>
    <m/>
    <n v="423400"/>
    <n v="0"/>
    <n v="11"/>
    <x v="9"/>
    <x v="7"/>
  </r>
  <r>
    <x v="59"/>
    <d v="2024-11-19T00:00:00"/>
    <n v="18713"/>
    <s v="DIR-CCIF"/>
    <s v="Reitoria"/>
    <s v="Devolução do remanejamento 50593444 / 2024. Motivo: Conforme item 8 das Instruções Gerais de Restos a Pagar do DF da CODAGE, os equipamentos em questão tem data prevista para entregar para de março de 2025. Remanejamento N° 2024 50600823."/>
    <s v="Sim"/>
    <n v="7300"/>
    <m/>
    <n v="7300"/>
    <n v="0"/>
    <n v="11"/>
    <x v="9"/>
    <x v="7"/>
  </r>
  <r>
    <x v="59"/>
    <d v="2024-11-22T00:00:00"/>
    <n v="18719"/>
    <s v="DIR-CCIF"/>
    <s v="CETI-SC"/>
    <s v="F.S. Comércio e Serviços Ltda Aquisição de insumos de informática DC 119510 REM 50592586"/>
    <s v="Sim"/>
    <n v="4019"/>
    <m/>
    <n v="4019"/>
    <n v="0"/>
    <n v="11"/>
    <x v="9"/>
    <x v="7"/>
  </r>
  <r>
    <x v="59"/>
    <d v="2024-11-22T00:00:00"/>
    <n v="18720"/>
    <s v="DIR-CCIF"/>
    <s v="IO"/>
    <s v="F.S. Comércio e Serviços Ltda Aquisição de insumos de informática DC 119510 REM 50488489"/>
    <s v="Sim"/>
    <n v="14633.8"/>
    <m/>
    <n v="14633.8"/>
    <n v="0"/>
    <n v="11"/>
    <x v="9"/>
    <x v="7"/>
  </r>
  <r>
    <x v="59"/>
    <d v="2024-11-25T00:00:00"/>
    <n v="18728"/>
    <s v="DIR-CCIF"/>
    <s v="Reitoria"/>
    <s v="Compacta Comércio e Serviços LTDA - Aquisição de microcomputadores DC 121220 REM: 50593444 - DF"/>
    <s v="Sim"/>
    <n v="7300"/>
    <m/>
    <n v="7300"/>
    <n v="0"/>
    <n v="11"/>
    <x v="9"/>
    <x v="7"/>
  </r>
  <r>
    <x v="61"/>
    <d v="2024-03-28T00:00:00"/>
    <n v="18025"/>
    <s v="FNC"/>
    <s v="Transposição interna"/>
    <s v="Compacta Comércio e Serviços Ltda - Compra de computadores para uso no laboratório HEPIC - DDC 64561 - Doc. Compra 22648 - Reserva - 1379280 - NE 1379329/2024 - Proc. 23.1.443.43.8 - Contrapartida GO 18026 e GC 4378"/>
    <s v="Sim"/>
    <n v="18540"/>
    <m/>
    <n v="18540"/>
    <n v="0"/>
    <n v="3"/>
    <x v="1"/>
    <x v="1"/>
  </r>
  <r>
    <x v="61"/>
    <d v="2024-04-03T00:00:00"/>
    <n v="18023"/>
    <s v="FNC"/>
    <s v="Marco Bregant"/>
    <s v="Aquisição de Protetor de linha de 5 tomadas, para uso imediato no laboratório Hepic do IFUSP."/>
    <s v="Sim"/>
    <n v="176.2"/>
    <m/>
    <n v="176.2"/>
    <n v="0"/>
    <n v="4"/>
    <x v="2"/>
    <x v="1"/>
  </r>
  <r>
    <x v="61"/>
    <d v="2024-04-03T00:00:00"/>
    <n v="18052"/>
    <s v="FNC"/>
    <s v="Ziva Tecnologia e soluções Ltda"/>
    <s v="Ata do Pregão Eletrônico Registro de Preço - Aquisição de câmera de circuito fechado DC 65053 DC 22656 NE 1424308"/>
    <s v="Sim"/>
    <n v="4249.09"/>
    <m/>
    <n v="4249.09"/>
    <n v="0"/>
    <n v="4"/>
    <x v="2"/>
    <x v="1"/>
  </r>
  <r>
    <x v="61"/>
    <d v="2024-04-15T00:00:00"/>
    <n v="18081"/>
    <s v="FNC"/>
    <s v="Marcel Keiji Kuriyama"/>
    <s v="Compra de buchas redutoras de 3/4&quot; para 1/2&quot;, para a manutenção da infraestrutura do laboratório HEPIC/IFUSP"/>
    <s v="Sim"/>
    <n v="150.57"/>
    <m/>
    <n v="150.57"/>
    <n v="0"/>
    <n v="4"/>
    <x v="2"/>
    <x v="1"/>
  </r>
  <r>
    <x v="61"/>
    <d v="2024-04-30T00:00:00"/>
    <n v="18133"/>
    <s v="FNC"/>
    <s v="Marcel Keiji Kuriyama"/>
    <s v="Compra de Álcool Isopropílico PA para limpeza de peças e equipamentos do Laboratório HEPIC/IFUSP"/>
    <s v="Sim"/>
    <n v="307.95"/>
    <m/>
    <n v="307.95"/>
    <n v="0"/>
    <n v="4"/>
    <x v="2"/>
    <x v="1"/>
  </r>
  <r>
    <x v="61"/>
    <d v="2024-05-10T00:00:00"/>
    <n v="18152"/>
    <s v="FNC"/>
    <s v="Marcel Keiji Kuriyama"/>
    <s v="Cabo extensor USB tipo C para painel / Manutenção da infraestrutura do laboratório HEPIC/IFUSP"/>
    <s v="Sim"/>
    <n v="358.36"/>
    <m/>
    <n v="358.36"/>
    <n v="0"/>
    <n v="5"/>
    <x v="3"/>
    <x v="1"/>
  </r>
  <r>
    <x v="61"/>
    <d v="2024-06-27T00:00:00"/>
    <n v="18298"/>
    <s v="FNC"/>
    <s v="Maria Luisa Pestilla Tippi (reembolso)"/>
    <s v="Pagamento da impressão de três banners de lona para o Simpósio &quot;Dos Raios Cósmicos aos Aceleradores de Partículas: 100 anos de César Lattes, 90 anos da USP e 70 anos do CERN&quot;."/>
    <s v="Sim"/>
    <n v="450"/>
    <m/>
    <n v="450"/>
    <n v="0"/>
    <n v="6"/>
    <x v="4"/>
    <x v="1"/>
  </r>
  <r>
    <x v="61"/>
    <d v="2024-08-18T00:00:00"/>
    <n v="18431"/>
    <s v="FNC"/>
    <s v="Marcel Keiji Kuriyama"/>
    <s v="Compra de 100 clipes organizadores de cabos elétricos para o laboratório HEPIC/IFUSP."/>
    <s v="Sim"/>
    <n v="95"/>
    <m/>
    <n v="95"/>
    <n v="0"/>
    <n v="8"/>
    <x v="6"/>
    <x v="1"/>
  </r>
  <r>
    <x v="61"/>
    <d v="2024-08-22T00:00:00"/>
    <n v="18439"/>
    <s v="FNC"/>
    <s v="Casa Americana Artigos para Laboratorio LTDA."/>
    <s v="Álcool Isopropilico PA e Acetona PA/limpeza de equipamentos, componentes e materiais do laboratório HEPIC/IFUSP"/>
    <s v="Sim"/>
    <n v="435.24"/>
    <m/>
    <n v="435.24"/>
    <n v="0"/>
    <n v="8"/>
    <x v="6"/>
    <x v="1"/>
  </r>
  <r>
    <x v="61"/>
    <d v="2024-08-28T00:00:00"/>
    <n v="18452"/>
    <s v="FNC"/>
    <s v="Marco Bregant"/>
    <s v="Reembolso referente a aquisição de cabo display port. a ser utilizado no Lab. Hepic."/>
    <s v="Sim"/>
    <n v="387.2"/>
    <m/>
    <n v="387.2"/>
    <n v="0"/>
    <n v="8"/>
    <x v="6"/>
    <x v="1"/>
  </r>
  <r>
    <x v="61"/>
    <d v="2024-09-06T00:00:00"/>
    <n v="18465"/>
    <s v="FNC"/>
    <s v="CASA LIMPA PRODUTOS DE LIMPEZA LTDA"/>
    <s v="Saco de Aspirador de Pó Electrolux/Manutenção da Infraestrutura do laboratório HEPIC/IFUSP"/>
    <s v="Sim"/>
    <n v="56.02"/>
    <m/>
    <n v="56.02"/>
    <n v="0"/>
    <n v="9"/>
    <x v="7"/>
    <x v="1"/>
  </r>
  <r>
    <x v="61"/>
    <d v="2024-09-16T00:00:00"/>
    <n v="18489"/>
    <s v="FNC"/>
    <s v="Marco Aurelio Lisboa Leite"/>
    <s v="Fita Adesiva Dupla Face, Estiletes e Lâminas, Filme stretch - para manutenção da infraestrutura do laboratório HEPIC/IFUSP"/>
    <s v="Sim"/>
    <n v="678.1"/>
    <m/>
    <n v="678.1"/>
    <n v="0"/>
    <n v="9"/>
    <x v="7"/>
    <x v="1"/>
  </r>
  <r>
    <x v="61"/>
    <d v="2024-09-20T00:00:00"/>
    <n v="18518"/>
    <s v="FNC"/>
    <s v="Transposição interna"/>
    <s v="Taxa Administrativa de 10% para Diretoria - Referente Recibo nº 112/2024 venda de 2.520 Sampa V5 Chips - GC 4494"/>
    <s v="Sim"/>
    <n v="48031.91"/>
    <m/>
    <n v="48031.91"/>
    <n v="0"/>
    <n v="9"/>
    <x v="7"/>
    <x v="1"/>
  </r>
  <r>
    <x v="61"/>
    <d v="2024-09-20T00:00:00"/>
    <n v="18519"/>
    <s v="FNC"/>
    <s v="POLI"/>
    <s v="Valor para o professor Wilhelmus van Noije - referente a venda de 2.520 Sampa V5 Chips (Jefferson Lab - USA) Remanejamento N° 2024 50497704"/>
    <s v="Sim"/>
    <n v="216143.6"/>
    <m/>
    <n v="216143.6"/>
    <n v="0"/>
    <n v="9"/>
    <x v="7"/>
    <x v="1"/>
  </r>
  <r>
    <x v="61"/>
    <d v="2024-09-26T00:00:00"/>
    <n v="18535"/>
    <s v="FNC"/>
    <s v="Marco Aurelio Lisboa Leite"/>
    <s v="Lona Protetora, fita adesiva e serrote / Material para manutenção da infraestrutura do laboratório HEPIC/IFUSP."/>
    <s v="Sim"/>
    <n v="327"/>
    <m/>
    <n v="327"/>
    <n v="0"/>
    <n v="9"/>
    <x v="7"/>
    <x v="1"/>
  </r>
  <r>
    <x v="61"/>
    <d v="2024-10-04T00:00:00"/>
    <n v="18574"/>
    <s v="FNC"/>
    <s v="Marcel Keiji Kuriyama"/>
    <s v="Dutos semiflexiveis, difusor de ar e fitas de aluminio/ Para manutenção da infra-estrutura do laboratório HEPIC/IFUSP"/>
    <s v="Sim"/>
    <n v="695.35"/>
    <m/>
    <n v="695.35"/>
    <n v="0"/>
    <n v="10"/>
    <x v="8"/>
    <x v="1"/>
  </r>
  <r>
    <x v="61"/>
    <d v="2024-10-14T00:00:00"/>
    <n v="18608"/>
    <s v="FNC"/>
    <s v="Marcel Keiji Kuriyama"/>
    <s v="Uniões e adaptadores pneumáticos/Manutenção da Infraestrutura do Laboratório HEPIC/IFUSP"/>
    <s v="Sim"/>
    <n v="247.26"/>
    <m/>
    <n v="247.26"/>
    <n v="0"/>
    <n v="10"/>
    <x v="8"/>
    <x v="1"/>
  </r>
  <r>
    <x v="61"/>
    <d v="2024-10-17T00:00:00"/>
    <n v="18621"/>
    <s v="FNC"/>
    <s v="Marcel Keiji Kuriyama"/>
    <s v="2 Joelhos (Curvas) 90 graus 150mm de plástico PVC, para manutenção da infraestrutura do laboratório HEPIC/IFUSP"/>
    <s v="Sim"/>
    <n v="91.8"/>
    <m/>
    <n v="91.8"/>
    <n v="0"/>
    <n v="10"/>
    <x v="8"/>
    <x v="1"/>
  </r>
  <r>
    <x v="61"/>
    <d v="2024-10-21T00:00:00"/>
    <n v="18635"/>
    <s v="FNC"/>
    <s v="Marco Aurelio Lisboa Leite"/>
    <s v="Primer RU Antiumidade, solução de proteção contra umidade. Rolos, extensores e luvas./Manutenção da Infraestrutura do Laboratório."/>
    <s v="Sim"/>
    <n v="995.38"/>
    <m/>
    <n v="995.38"/>
    <n v="0"/>
    <n v="10"/>
    <x v="8"/>
    <x v="1"/>
  </r>
  <r>
    <x v="61"/>
    <d v="2024-11-08T00:00:00"/>
    <n v="18685"/>
    <s v="FNC"/>
    <s v="Marco Aurelio Lisboa Leite"/>
    <s v="Compra de material para manutenção do laboratório HEPIC (reembolso Marco Leite)"/>
    <s v="Sim"/>
    <n v="885.05"/>
    <m/>
    <n v="885.05"/>
    <n v="0"/>
    <n v="11"/>
    <x v="9"/>
    <x v="1"/>
  </r>
  <r>
    <x v="61"/>
    <d v="2024-11-21T00:00:00"/>
    <n v="18714"/>
    <s v="FNC"/>
    <s v="Marcel Keiji Kuriyama"/>
    <s v="Parafusos para manutenção da infraestrutura do laboratório HEPIC/IFUSP."/>
    <s v="Sim"/>
    <n v="211.79"/>
    <m/>
    <n v="211.79"/>
    <n v="0"/>
    <n v="11"/>
    <x v="9"/>
    <x v="1"/>
  </r>
  <r>
    <x v="61"/>
    <d v="2024-12-10T00:00:00"/>
    <n v="18774"/>
    <s v="FNC"/>
    <s v="Marcel Keiji Kuriyama"/>
    <s v="Adaptadores e conexões pneumáticas para a manutenção da Infraestrutura do laboratório HEPIC/IFUSP"/>
    <s v="Sim"/>
    <n v="149.04"/>
    <m/>
    <n v="149.04"/>
    <n v="0"/>
    <n v="12"/>
    <x v="10"/>
    <x v="1"/>
  </r>
  <r>
    <x v="61"/>
    <d v="2024-12-10T00:00:00"/>
    <n v="18775"/>
    <s v="FNC"/>
    <s v="Marcel Keiji Kuriyama"/>
    <s v="3 (três) Plugues 110V, 10A para manutenção da infraestrutura do laboratório HEPIC/IFUSP"/>
    <s v="Sim"/>
    <n v="32.520000000000003"/>
    <m/>
    <n v="32.520000000000003"/>
    <n v="0"/>
    <n v="12"/>
    <x v="10"/>
    <x v="1"/>
  </r>
  <r>
    <x v="62"/>
    <d v="2024-05-10T00:00:00"/>
    <n v="18165"/>
    <s v="DIR"/>
    <s v="MERU VIAGENS EIRELI"/>
    <s v="Passagem aéreas para Reino Unido Fatura 21627"/>
    <s v="Sim"/>
    <n v="6698.54"/>
    <m/>
    <n v="6698.54"/>
    <n v="0"/>
    <n v="5"/>
    <x v="3"/>
    <x v="1"/>
  </r>
  <r>
    <x v="62"/>
    <d v="2024-05-27T00:00:00"/>
    <n v="18194"/>
    <s v="FEP"/>
    <s v="Valentina Martelli"/>
    <s v="Diárias p/ Reino Unido para participar em: -8-10/5 Visita ao grupo Superconductivity and Magnetism-Universidade de Warkick -11-15/5 Participação no evento UGPN-Aucani Surrey Univers. -16-17/5 Visita ao ISIS Neutron and Muon Source Detalhes nos anexoOBS: os recursos solicitados devem cobrir apenas uma parte das diárias, referentes à estadia em Surrey (11-16 Maio) para o evento financiado pela Aucani-UGPN."/>
    <s v="Sim"/>
    <n v="7301.45"/>
    <m/>
    <n v="7301.45"/>
    <n v="0"/>
    <n v="5"/>
    <x v="3"/>
    <x v="1"/>
  </r>
  <r>
    <x v="64"/>
    <d v="2024-01-23T00:00:00"/>
    <n v="17797"/>
    <s v="FEP"/>
    <s v="Mariana Saraiva Leão Lima"/>
    <s v="Bolsista Pós Doc do programa de estímulo à supervisão de pós doutorando pro jovens pesquisadores - Processo: 22.1.745.43.3 - NE 380641/2024"/>
    <s v="Sim"/>
    <n v="21072.240000000002"/>
    <m/>
    <n v="21072.240000000002"/>
    <n v="0"/>
    <n v="1"/>
    <x v="11"/>
    <x v="2"/>
  </r>
  <r>
    <x v="64"/>
    <d v="2024-03-06T00:00:00"/>
    <n v="17969"/>
    <s v="FEP"/>
    <s v="Bolsa Pós Doc"/>
    <s v="Reforço do Empenho Inicial: 2024 00380641 - Contratação de pós doc"/>
    <s v="Sim"/>
    <n v="84792"/>
    <m/>
    <n v="84792"/>
    <n v="0"/>
    <n v="3"/>
    <x v="1"/>
    <x v="2"/>
  </r>
  <r>
    <x v="64"/>
    <d v="2024-03-22T00:00:00"/>
    <n v="18000"/>
    <s v="FEP"/>
    <s v="Mariana Saraiva Leão Lima ( 14442607 )"/>
    <s v="Taxa de inscrição pela participação e apresentação de trabalho científico no Encontro de Outono da Sociedade Brasileira de Física - EOSBF2024) , durante o período de 19 à 23/05/2024 - Universidade Federal de Santa Catarina ( Florianópolis/SC) ."/>
    <s v="Sim"/>
    <n v="515"/>
    <m/>
    <n v="515"/>
    <n v="0"/>
    <n v="3"/>
    <x v="1"/>
    <x v="2"/>
  </r>
  <r>
    <x v="64"/>
    <d v="2024-03-28T00:00:00"/>
    <n v="18027"/>
    <s v="FEP"/>
    <s v="Reserva Técnica Mariana Saraiva Leão Lima"/>
    <s v="Participação de congresso em Florianópolis na Universidade Federal de Santa Catarina - NE 1379868/2024 - Processo: 24.1.45.43.3 - G.O. Atualizada em 11/06/2024"/>
    <s v="Sim"/>
    <n v="2250.1799999999998"/>
    <m/>
    <n v="2250.1799999999998"/>
    <n v="0"/>
    <n v="3"/>
    <x v="1"/>
    <x v="2"/>
  </r>
  <r>
    <x v="64"/>
    <d v="2024-04-19T00:00:00"/>
    <n v="18095"/>
    <s v="FEP"/>
    <s v="Meru Viagens"/>
    <s v="Passagem aérea para Pós Doc Mariana Lima para participação para o Brazilian Physics Society Autumn Meeting no período de 19 para 23/05/2024 - FT 20808"/>
    <s v="Sim"/>
    <n v="1143.6300000000001"/>
    <m/>
    <n v="1143.6300000000001"/>
    <n v="0"/>
    <n v="4"/>
    <x v="2"/>
    <x v="2"/>
  </r>
  <r>
    <x v="64"/>
    <d v="2024-05-03T00:00:00"/>
    <n v="18137"/>
    <s v="FEP"/>
    <s v="Mariana Saraiva Leão Lima"/>
    <s v="Aquisição de materiais/produtos de uso imediato e emergencial que serão utilizados na montagem de experimentos no Lab. LKMEC, do depto. de Física Experimental do IF."/>
    <s v="Sim"/>
    <n v="990.4"/>
    <m/>
    <n v="990.4"/>
    <n v="0"/>
    <n v="5"/>
    <x v="3"/>
    <x v="2"/>
  </r>
  <r>
    <x v="64"/>
    <d v="2024-06-05T00:00:00"/>
    <n v="18211"/>
    <s v="FEP"/>
    <s v="Valentina Martelli"/>
    <s v="Aquisição de materiais/produtos de uso imediato na manutenção/limpeza/anotações e na montagem de experimentos no Lab. LKMEC, do depto. de Física Experimental do IF."/>
    <s v="Sim"/>
    <n v="6070.23"/>
    <m/>
    <n v="6070.23"/>
    <n v="0"/>
    <n v="6"/>
    <x v="4"/>
    <x v="2"/>
  </r>
  <r>
    <x v="65"/>
    <d v="2024-06-05T00:00:00"/>
    <n v="18226"/>
    <s v="FMT"/>
    <s v="Reitoria - USP"/>
    <s v="Rem. 50262464 - Para contração do projeto executivo do Digitalab-IFUSP no Prédio Novo Milênio - (projeto de arquitetura, estrutura, instalações elétrica, hidráulica e acústica)..."/>
    <s v="Sim"/>
    <n v="21529.51"/>
    <m/>
    <n v="21529.51"/>
    <n v="0"/>
    <n v="6"/>
    <x v="4"/>
    <x v="1"/>
  </r>
  <r>
    <x v="68"/>
    <d v="2024-05-28T00:00:00"/>
    <n v="18200"/>
    <s v="FNC"/>
    <s v="Diárias"/>
    <s v="Diária N° 202400015 - Tiago Fiorini da Silva - 3298353 - Destino: Maresias/SP-Brasil - Saida Prevista: 18/05/2024 - 8:00 Término Prevista: 24/05/2024 - 17:00 Diárias Nacionais: Completas: 6 - Simples: 1 - Finalidade da Diária: Participação da 101o edição do workshop da união internacional de sciência, tecnologia e aplicações de vácuo."/>
    <s v="Sim"/>
    <n v="3447.6"/>
    <m/>
    <n v="3447.6"/>
    <n v="0"/>
    <n v="5"/>
    <x v="3"/>
    <x v="1"/>
  </r>
  <r>
    <x v="68"/>
    <d v="2024-06-12T00:00:00"/>
    <n v="18251"/>
    <s v="FAP"/>
    <s v="Queller Informática &amp; Comércio Ltda."/>
    <s v="Aquisição, em caráter de urgência, de acessórios de informática (2 HDs, 2 teclados e 2 mouses) para conserto/manutenção em 2 PCs a serem utilizados por alunos de IC do Prof. Manfredo Tabacniks. PC - 043.009374 e PC - 043.009933"/>
    <s v="Sim"/>
    <n v="860"/>
    <m/>
    <n v="860"/>
    <n v="0"/>
    <n v="6"/>
    <x v="4"/>
    <x v="1"/>
  </r>
  <r>
    <x v="69"/>
    <d v="2024-03-14T00:00:00"/>
    <n v="17982"/>
    <s v="DIR"/>
    <s v="SP Elite Eventos e Turismo Eireli ME"/>
    <s v="Aquisição de serviço de buffet para o evento Masterclasses Hands on Particle Physics - ATLAS - NE 1087956/2024"/>
    <s v="Sim"/>
    <n v="1260"/>
    <m/>
    <n v="1260"/>
    <n v="0"/>
    <n v="3"/>
    <x v="1"/>
    <x v="8"/>
  </r>
  <r>
    <x v="69"/>
    <d v="2024-03-14T00:00:00"/>
    <n v="17983"/>
    <s v="DIR"/>
    <s v="SP Elite Eventos e Turismo Eireli ME"/>
    <s v="Aquisição de serviço de buffet para o evento Masterclasses Hands on Particle Physics - NE 1088308/2024"/>
    <s v="Sim"/>
    <n v="1260"/>
    <m/>
    <n v="1260"/>
    <n v="0"/>
    <n v="3"/>
    <x v="1"/>
    <x v="8"/>
  </r>
  <r>
    <x v="69"/>
    <d v="2024-04-24T00:00:00"/>
    <n v="18105"/>
    <s v="DIR-CCEX"/>
    <s v="PRIP - SAS"/>
    <s v="Rem. 50203107 - Ref. 300 tickets categoria Especial - Eventos: Curso de Verão 2024 (R$.3000,00) e Masterclasses Hands on Particle Physics (R$ 1.000,00), conforme OFICIO PRPI/069/19032024."/>
    <s v="Sim"/>
    <n v="1688"/>
    <m/>
    <n v="1688"/>
    <n v="0"/>
    <n v="4"/>
    <x v="2"/>
    <x v="8"/>
  </r>
  <r>
    <x v="70"/>
    <d v="2024-06-13T00:00:00"/>
    <n v="18261"/>
    <s v="FNC"/>
    <s v="Meru Viagens EIRELI"/>
    <s v="Passagens aéreas - para vinda dos profs. Climerio P. S. Neto e Heráclio D. Tavares - de 30/06 a 04/07/2024 - Fatura 22223..."/>
    <s v="Sim"/>
    <n v="3270.14"/>
    <m/>
    <n v="3270.14"/>
    <n v="0"/>
    <n v="6"/>
    <x v="4"/>
    <x v="8"/>
  </r>
  <r>
    <x v="72"/>
    <d v="2024-12-02T00:00:00"/>
    <n v="18753"/>
    <s v="ATO-MP"/>
    <s v="Reserva"/>
    <s v="ANULADO - FIM DO EXERCÍCIO 2024 - Reforma da Cobertura do Edifício Oscar Sala DC 106523 NR 6034605"/>
    <s v="Sim"/>
    <n v="0"/>
    <m/>
    <n v="0"/>
    <n v="0"/>
    <n v="12"/>
    <x v="10"/>
    <x v="0"/>
  </r>
  <r>
    <x v="73"/>
    <d v="2024-01-22T00:00:00"/>
    <n v="17791"/>
    <s v="DIR"/>
    <s v="Bolsistas Intercâmbio Internacional de Graduação"/>
    <s v="EDITAL AUCANI 1725/2023 Bolsistas Intercâmbio Internacional de Graduação - NE 367157/2024 - Processo: 23.1.302.43.5"/>
    <s v="Sim"/>
    <n v="28000"/>
    <m/>
    <n v="28000"/>
    <n v="0"/>
    <n v="1"/>
    <x v="11"/>
    <x v="0"/>
  </r>
  <r>
    <x v="73"/>
    <d v="2024-07-17T00:00:00"/>
    <n v="18343"/>
    <s v="DIR"/>
    <s v="Bolsistas Intercâmbio Internacional de Graduação"/>
    <s v="Edital AUCANI 1915/2024 - Prog. Bolsas de Intercâmbio Internacional para os Alunos de Graduação USP - Mérito Acadêmico 2024 (Portaria GR 6640/2015) - ref. cota interunidade IF-FM - NE 3336902 / 2024."/>
    <s v="Sim"/>
    <n v="168000"/>
    <m/>
    <n v="168000"/>
    <n v="0"/>
    <n v="7"/>
    <x v="5"/>
    <x v="0"/>
  </r>
  <r>
    <x v="76"/>
    <d v="2024-02-21T00:00:00"/>
    <n v="17892"/>
    <s v="FNC"/>
    <s v="Neilo Marcos Trindade"/>
    <s v="Pagamento taxa de inscrição de Marcos Silva Costa, Filipe Santos Costa e Neilo Marcos Trindade, para participação no evento &quot;Brazilian Physics Society Autumn Meeting&quot;, no período de 19 a 23 de maio de 2024 em Florianópolis - SC"/>
    <s v="Sim"/>
    <n v="915"/>
    <m/>
    <n v="915"/>
    <n v="0"/>
    <n v="2"/>
    <x v="0"/>
    <x v="8"/>
  </r>
  <r>
    <x v="76"/>
    <d v="2024-06-13T00:00:00"/>
    <n v="18260"/>
    <s v="FNC"/>
    <s v="Meru Viagens EIRELI"/>
    <s v="Passagens aéreas - para participar de missão no exterior visando parcerias acadêmico / científicas, estabelecimento, fortalecimento e prospecção de redes de colaboração e financiamentos externos - de 01 a 14/09/2024 - DDC 101947 - Fatura 21915..."/>
    <s v="Sim"/>
    <n v="7516.48"/>
    <m/>
    <n v="7516.48"/>
    <n v="0"/>
    <n v="6"/>
    <x v="4"/>
    <x v="8"/>
  </r>
  <r>
    <x v="76"/>
    <d v="2024-07-02T00:00:00"/>
    <n v="18311"/>
    <s v="FNC"/>
    <s v="Transposição interna"/>
    <s v="Transposição para o Grupo 515 - Novos Docentes para Cobrir despesa de Diárias Remanejamento N° 2024 50322289 - GO 18312 e GC"/>
    <s v="Sim"/>
    <n v="5540.72"/>
    <m/>
    <n v="5540.72"/>
    <n v="0"/>
    <n v="7"/>
    <x v="5"/>
    <x v="8"/>
  </r>
  <r>
    <x v="77"/>
    <d v="2024-09-24T00:00:00"/>
    <n v="18533"/>
    <s v="FAP"/>
    <s v="Burkard Manufacturing CO Ltd"/>
    <s v="Importação - aquisição de coletor automatizado de bioaerossóis - filme de poliéster - DCC 240211 - DC 88207. - NE 05029837/2024 - Processo: 154.00000451/2024-97"/>
    <s v="Sim"/>
    <n v="31200"/>
    <m/>
    <n v="31200"/>
    <n v="0"/>
    <n v="9"/>
    <x v="7"/>
    <x v="2"/>
  </r>
  <r>
    <x v="77"/>
    <d v="2024-11-18T00:00:00"/>
    <n v="18709"/>
    <s v="FAP"/>
    <s v="Banco do Brasil"/>
    <s v="NE.05694270 - Pagamento de taxa bancaria - INVOICE 0 - empresa Burkard Manufacturing Co Ltd - DDC 240211..."/>
    <s v="Sim"/>
    <n v="166"/>
    <m/>
    <n v="166"/>
    <n v="0"/>
    <n v="11"/>
    <x v="9"/>
    <x v="2"/>
  </r>
  <r>
    <x v="78"/>
    <d v="2024-04-23T00:00:00"/>
    <n v="18098"/>
    <s v="FEP"/>
    <s v="Nathália Beretta Tomazio"/>
    <s v="Participação na Conferência: 2024 Spring Meeting of the European Materials Research Society (E-MRS) Local: Strasbourg - France Datas: 27 a 31/Maio - 2024 .(Eu ficarei na conferência entre os dias 30 e 31/Maio - 2024)"/>
    <s v="Sim"/>
    <n v="3299.45"/>
    <m/>
    <n v="3299.45"/>
    <n v="0"/>
    <n v="4"/>
    <x v="2"/>
    <x v="2"/>
  </r>
  <r>
    <x v="78"/>
    <d v="2024-05-17T00:00:00"/>
    <n v="18181"/>
    <s v="FEP"/>
    <s v="Diária"/>
    <s v="Pagamento de diária Nathália Beretta Tomazio p/ participação com apresentação de trabalho na conferência 2024 Spring Meeting of the European Materials Research Society (e-MRS), que será realizada em Estrasburgo - França - dia 30/05/2024..."/>
    <s v="Sim"/>
    <n v="1784"/>
    <m/>
    <n v="1784"/>
    <n v="0"/>
    <n v="5"/>
    <x v="3"/>
    <x v="2"/>
  </r>
  <r>
    <x v="78"/>
    <d v="2024-08-27T00:00:00"/>
    <n v="18454"/>
    <s v="DIR"/>
    <s v="Diárias"/>
    <s v="Pgto Diária N° 202400070 - Nathália Beretta Tomazio - 6783947 - Destino: São Carlos/SP-Brasil Convênio: 0 - Saida Prevista: 28/08/2024 - 07:30 Término Prevista: 30/08/2024 - 21:00 Diárias Nacionais: Completas: 2 - Simples: 1 - Finalidade da Diária: Participação na conferência I LAMIC - Latin American Microfluidics Conference a ser realizada no ICMC/USP - São Carlos entre os dias 28 a 30 de Agosto/2024."/>
    <s v="Sim"/>
    <n v="1326"/>
    <m/>
    <n v="1326"/>
    <n v="0"/>
    <n v="8"/>
    <x v="6"/>
    <x v="2"/>
  </r>
  <r>
    <x v="78"/>
    <d v="2024-09-25T00:00:00"/>
    <n v="18536"/>
    <s v="FEP"/>
    <s v="Renato de Andrade Carvalho"/>
    <s v="Aquisição de Televisão smart TV de 43' Dc 114984 DC 8033 NE 02815246/2024"/>
    <s v="Sim"/>
    <n v="1649"/>
    <m/>
    <n v="1649"/>
    <n v="0"/>
    <n v="9"/>
    <x v="7"/>
    <x v="2"/>
  </r>
  <r>
    <x v="78"/>
    <d v="2024-11-22T00:00:00"/>
    <n v="18723"/>
    <s v="FEP"/>
    <s v="Diárias"/>
    <s v="Pgto Diária N° 202400096 - Nathália Beretta Tomazio - 6783947 Unidade - Destino: Brasília/DF-Brasil Convênio: 0 - Saída Prevista: 27/11/2024 - 11:20 Término Prevista: 29/11/2024 - 17:25 Diárias Nacionais: Completas: 2 - Simples: 0 - Finalidade da Diária: Participação com apresentação convidada de trabalho na 7th International Conference on Nanoscience, Nanotechnology and Nanobiotechnology (3NANO2024), que será realizada na Universidade de Brasília, entre os dias 26 a 29 de Nov de 2024."/>
    <s v="Sim"/>
    <n v="1060.8"/>
    <m/>
    <n v="1060.8"/>
    <n v="0"/>
    <n v="11"/>
    <x v="9"/>
    <x v="2"/>
  </r>
  <r>
    <x v="78"/>
    <d v="2024-11-22T00:00:00"/>
    <n v="18724"/>
    <s v="FEP"/>
    <s v="Diárias"/>
    <s v="Pgto Diária N° 202400094 - Antonio Martins Figueiredo Neto - 73854 Unidade - 43 - Instituto de Física - Destino: Brasília/DF-Brasil Convênio: 0 Saída Prevista: 25/11/2024 - 17:00 Término Prevista: 29/11/2024 - 16:45 Diárias Nacionais: Completas: 4 - Simples: 0 - Finalidade da Diária: Participar, como convidado, da 7th International Conference on Nanoscience, Nanotechnology and Nanobiotechnology (3NANO2024)"/>
    <s v="Sim"/>
    <n v="2121.6"/>
    <m/>
    <n v="2121.6"/>
    <n v="0"/>
    <n v="11"/>
    <x v="9"/>
    <x v="2"/>
  </r>
  <r>
    <x v="79"/>
    <d v="2024-04-10T00:00:00"/>
    <n v="18068"/>
    <s v="FEP"/>
    <s v="Diárias"/>
    <s v="Diária N° 202400001 - Nathália Beretta Tomazio - Destino: São Carlos/SP-Brasil Convênio: 0 - Saida Prevista: 07/03/2024 - 20:00 Término Prevista: 08/03/2024 - 18:00 Diárias Nacionais: Completas: 1 - Simples: 0 - Finalidade da Diária: Participação com apresentação de trabalho no evento Ciência por Elas 2024, promovido pelo USP-SC SPIE Student Chapter no Instituto de Física de São Carlos no dia 08/03/24"/>
    <s v="Sim"/>
    <n v="530.4"/>
    <m/>
    <n v="530.4"/>
    <n v="0"/>
    <n v="4"/>
    <x v="2"/>
    <x v="8"/>
  </r>
  <r>
    <x v="79"/>
    <d v="2024-06-25T00:00:00"/>
    <n v="18291"/>
    <s v="FEP"/>
    <s v="Diárias"/>
    <s v="Pgto Diária N° 202400052 - Nathália Beretta Tomazio - Destino: São Carlos/SP-Brasil Convênio: 0 Saida Prevista: 16/05/2024 - 06:00 Término Prevista: 17/05/2024 - 18:00 Diárias Nacionais: Completas: 1 - Simples: 1 - Finalidade da Diária: Participação com apresentação de seminário no Evento ‘Simpósio Regional de Fotônica’ promovido pelo grupo USP-IFSC Optica Student Chapter em São Carlos – SP em comemoração ao Dia Internacional da Luz."/>
    <s v="Sim"/>
    <n v="795.6"/>
    <m/>
    <n v="795.6"/>
    <n v="0"/>
    <n v="6"/>
    <x v="4"/>
    <x v="8"/>
  </r>
  <r>
    <x v="80"/>
    <d v="2024-04-05T00:00:00"/>
    <n v="18057"/>
    <s v="FGE"/>
    <s v="Thermontime Serviços Ltda"/>
    <s v="Conserto de Aparelho de Ar Condicionado emergencial no La. de BioMembranas nº Patrimônio 043.011.373"/>
    <s v="Sim"/>
    <n v="740"/>
    <m/>
    <n v="740"/>
    <n v="0"/>
    <n v="4"/>
    <x v="2"/>
    <x v="1"/>
  </r>
  <r>
    <x v="80"/>
    <d v="2024-08-27T00:00:00"/>
    <n v="18453"/>
    <s v="FGE"/>
    <s v="Evandro Luiz Duarte"/>
    <s v="Reembolso pela aquisição de produtos de laboratório, para uso no Laboratório de Biomembranas do Depto. de Física Geral do IF."/>
    <s v="Sim"/>
    <n v="180.15"/>
    <m/>
    <n v="180.15"/>
    <n v="0"/>
    <n v="8"/>
    <x v="6"/>
    <x v="1"/>
  </r>
  <r>
    <x v="82"/>
    <d v="2024-07-02T00:00:00"/>
    <n v="18313"/>
    <s v="FNC"/>
    <s v="Transposição interna"/>
    <s v="Para cobrir despesa de Diárias Contrapartida GO 18312 e GC 4455"/>
    <s v="Sim"/>
    <n v="736.61"/>
    <m/>
    <n v="736.61"/>
    <n v="0"/>
    <n v="7"/>
    <x v="5"/>
    <x v="1"/>
  </r>
  <r>
    <x v="82"/>
    <d v="2024-10-17T00:00:00"/>
    <n v="18625"/>
    <s v="FNC"/>
    <s v="Neilo Marcos Trindade"/>
    <s v="Reembolso das NFs anexas, referente compra de material de consumo, a serem utilizados no Lab. Dosimetria."/>
    <s v="Sim"/>
    <n v="671.28"/>
    <m/>
    <n v="671.28"/>
    <n v="0"/>
    <n v="10"/>
    <x v="8"/>
    <x v="1"/>
  </r>
  <r>
    <x v="83"/>
    <d v="2024-01-22T00:00:00"/>
    <n v="17792"/>
    <s v="DIR"/>
    <s v="PRCEU"/>
    <s v="Devolução do saldo remanescente referente Projeto de fomento 2561 - Fisica para todos - Remanejamento N° 2024 50066444."/>
    <s v="Sim"/>
    <n v="2594.42"/>
    <m/>
    <n v="2594.42"/>
    <n v="0"/>
    <n v="1"/>
    <x v="11"/>
    <x v="2"/>
  </r>
  <r>
    <x v="85"/>
    <d v="2024-07-02T00:00:00"/>
    <n v="18315"/>
    <s v="DIR"/>
    <s v="Transposição interna"/>
    <s v="Ref. ao remanejamento 202450322289 realizado com valor a maior indevidamente que ora estamos regularizando - REMANEJAMENTO 50323480 / 2024 - GC 4456"/>
    <s v="Sim"/>
    <n v="736.61"/>
    <m/>
    <n v="736.61"/>
    <n v="0"/>
    <n v="7"/>
    <x v="5"/>
    <x v="2"/>
  </r>
  <r>
    <x v="85"/>
    <d v="2024-07-02T00:00:00"/>
    <n v="18314"/>
    <s v="FNC"/>
    <s v="Diárias"/>
    <s v="Pgto Diária N° 202400017 - Neilo Marcos Trindade - 5959346 - Destino: Greenville/SC-Estados Unidos da América Convênio: 0 Saida Prevista: 02/09/2024 - 00:01 Término Prevista: 09/09/2024 - 23:59 Diárias Internacionais: 8 - Finalidade da Diária: O docente Prof. Dr. Neilo Marcos Trindade pretende participar de missão no exterior visando parcerias acadêmico/científicas, estabelecimento, fortalecimento e prospecção de redes de colaboração e financiamentos externos. Período de 01 a 14/09, porém, solicitando 8 diárias."/>
    <s v="Sim"/>
    <n v="14307.07"/>
    <m/>
    <n v="14307.07"/>
    <n v="0"/>
    <n v="7"/>
    <x v="5"/>
    <x v="2"/>
  </r>
  <r>
    <x v="86"/>
    <d v="2024-02-01T00:00:00"/>
    <n v="17833"/>
    <s v="FMA"/>
    <s v="Danilo Cius"/>
    <s v="Bolsa pós doc edital PRPI - Processo: 23.1.358.43.0 - NE 457130 / 2024"/>
    <s v="Sim"/>
    <n v="59354.400000000001"/>
    <m/>
    <n v="59354.400000000001"/>
    <n v="0"/>
    <n v="2"/>
    <x v="0"/>
    <x v="2"/>
  </r>
  <r>
    <x v="88"/>
    <d v="2024-04-19T00:00:00"/>
    <n v="18093"/>
    <s v="FNC"/>
    <s v="Meru Viagens"/>
    <s v="Passagem aérea para Profa. Dr. Valdir Brunetti - São Paulo/Rio de Janeiro para participação em congresso. FT 20887"/>
    <s v="Sim"/>
    <n v="1259.68"/>
    <m/>
    <n v="1259.68"/>
    <n v="0"/>
    <n v="4"/>
    <x v="2"/>
    <x v="2"/>
  </r>
  <r>
    <x v="88"/>
    <d v="2024-05-07T00:00:00"/>
    <n v="18146"/>
    <s v="FNC"/>
    <s v="Diárias"/>
    <s v="Pgto Diária N° 202400011 - Valdir Brunetti Scarduelli - 5197329 - Destino: Niterói/RJ-Brasil Saida Prevista: 22/04/2024 - 14:00 Término Prevista: 28/04/2024 - 12:00 Diárias Nacionais: Completas: 6 - Simples: 0. Finalidade da Diária: Apresentação oral de trabalho no IV Simpósio INCT-FNA -"/>
    <s v="Sim"/>
    <n v="3182.4"/>
    <m/>
    <n v="3182.4"/>
    <n v="0"/>
    <n v="5"/>
    <x v="3"/>
    <x v="2"/>
  </r>
  <r>
    <x v="88"/>
    <d v="2024-09-16T00:00:00"/>
    <n v="18492"/>
    <s v="FNC"/>
    <s v="Meru Viagens EIRELI"/>
    <s v="Passagens aéreas - participação em congresso - Belo Horizonte - MG - de 23 a 28/09/2024 - DDC 241790 - Fatura 24186..."/>
    <s v="Sim"/>
    <n v="1480.8"/>
    <m/>
    <n v="1480.8"/>
    <n v="0"/>
    <n v="9"/>
    <x v="7"/>
    <x v="2"/>
  </r>
  <r>
    <x v="88"/>
    <d v="2024-09-19T00:00:00"/>
    <n v="18516"/>
    <s v="FNC"/>
    <s v="Diárias"/>
    <s v="Pgto Diária N° 202400075 - Valdir Brunetti Scarduelli - 5197329 Unidade - 43 - Instituto de Física - Destino: Belo Horizonte/MG-Brasil Convênio: 0 - Saida Prevista: 23/09/2024 - 12:00 Término Prevista: 28/09/2024 - 14:00 Diárias Nacionais: Completas: 5 - Simples: 0 - Finalidade da Diária: Participação no IV Encontro de Primavera da SBF - EPSBF 2024"/>
    <s v="Sim"/>
    <n v="2652"/>
    <m/>
    <n v="2652"/>
    <n v="0"/>
    <n v="9"/>
    <x v="7"/>
    <x v="2"/>
  </r>
  <r>
    <x v="89"/>
    <d v="2024-04-10T00:00:00"/>
    <n v="18064"/>
    <s v="DIR"/>
    <s v="PUSP-CB"/>
    <s v="Reforma de CALÇADAS DE ACESSO - EDIFÍCIO BASÍLIO JAFET e PRÉDIO DE SERVIÇOS - REMANEJAMENTO 50182207 / 2024"/>
    <s v="Sim"/>
    <n v="76297.38"/>
    <m/>
    <n v="76297.38"/>
    <n v="0"/>
    <n v="4"/>
    <x v="2"/>
    <x v="0"/>
  </r>
  <r>
    <x v="89"/>
    <d v="2024-06-05T00:00:00"/>
    <n v="18227"/>
    <s v="DIR"/>
    <s v="Reitoria"/>
    <s v="Rem. 50263762 - Ref. a parte do valor para contração do projeto executivo do Digitalab-IFUSP no Prédio Novo Milênio - remanej. receita 50262464 - solicitado pelo prof. Luiz Carlos Moreira Gomes-POLI - fale conosco 257463"/>
    <s v="Sim"/>
    <n v="76470.490000000005"/>
    <m/>
    <n v="76470.490000000005"/>
    <n v="0"/>
    <n v="6"/>
    <x v="4"/>
    <x v="0"/>
  </r>
  <r>
    <x v="89"/>
    <d v="2024-12-11T00:00:00"/>
    <n v="18779"/>
    <s v="DIR"/>
    <s v="PUSP-CB"/>
    <s v="Complemento de valor referente ao Remanejamento 50182207 / 2024, referente a Reforma de CALÇADAS DE ACESSO - EDIFÍCIO BASÍLIO JAFET e PRÉDIO DE SERVIÇOS (Fale Conosco 256183) - REMANEJAMENTO 50195546 / 2024"/>
    <s v="Sim"/>
    <n v="19074.349999999999"/>
    <m/>
    <n v="19074.349999999999"/>
    <n v="0"/>
    <n v="12"/>
    <x v="10"/>
    <x v="0"/>
  </r>
  <r>
    <x v="90"/>
    <d v="2024-02-22T00:00:00"/>
    <n v="17909"/>
    <s v="FAP"/>
    <s v="João Ernani Antunes Costa Junior"/>
    <s v="Pagamento de taxa de inscrição de Luciana Varanda Rizzo (FAP) e Arthur Libanio de Araujo Yordaky (FAP) para o evento científico &quot;Pollution Conference&quot; a ser realizado de 05 a 07 de junho de 2024, na Universidade de São Paulo (CDI)."/>
    <s v="Sim"/>
    <n v="1800"/>
    <m/>
    <n v="1800"/>
    <n v="0"/>
    <n v="2"/>
    <x v="0"/>
    <x v="2"/>
  </r>
  <r>
    <x v="91"/>
    <d v="2024-03-28T00:00:00"/>
    <n v="18024"/>
    <s v="FNC"/>
    <s v="STI"/>
    <s v="Remanejamento N° 2024 50164268 - Solicitação 92055 - Solicitante Marcia de Almeida Rizzutto - Seção Física Nuclear - Equipamento GJB9NK3 - Software Office Standard - 2021 LTSC (64 bits) - Pagamento com verba de projeto."/>
    <s v="Sim"/>
    <n v="445.44"/>
    <m/>
    <n v="445.44"/>
    <n v="0"/>
    <n v="3"/>
    <x v="1"/>
    <x v="1"/>
  </r>
  <r>
    <x v="92"/>
    <d v="2024-08-15T00:00:00"/>
    <n v="18428"/>
    <s v="FEP"/>
    <s v="Imperpluv Impermeabilizações, Pintura e Reformas"/>
    <s v="Reforma da cobertura FEP - DC 52164 - Processo: 154.00002672/2024-08 - NE 4892981/2024 - Obs. Foi anulado R$ 240.000,00 GC 4542 o empenho devido ao Fechamento do Exercício de 2024. Será empenhado na abertura do Exercício de 2025."/>
    <s v="Sim"/>
    <n v="360000"/>
    <m/>
    <n v="360000"/>
    <n v="0"/>
    <n v="8"/>
    <x v="6"/>
    <x v="0"/>
  </r>
  <r>
    <x v="93"/>
    <d v="2024-08-13T00:00:00"/>
    <n v="18414"/>
    <s v="DIR"/>
    <s v="Verônica Espinosa Pintos Lopes"/>
    <s v="Aquisição de acessórios para implementação e uso imediato de ginástica laboral, conforme Programa aprovado pela PRIP junto ao IFUSP."/>
    <s v="Sim"/>
    <n v="1448"/>
    <m/>
    <n v="1448"/>
    <n v="0"/>
    <n v="8"/>
    <x v="6"/>
    <x v="0"/>
  </r>
  <r>
    <x v="93"/>
    <d v="2024-08-13T00:00:00"/>
    <n v="18425"/>
    <s v="DIR"/>
    <s v="Monitor Bolsista"/>
    <s v="Ginástica laboral - NE 03819784/2024 - Processo: 24.1.00006.43.8"/>
    <s v="Sim"/>
    <n v="7200"/>
    <m/>
    <n v="7200"/>
    <n v="0"/>
    <n v="8"/>
    <x v="6"/>
    <x v="0"/>
  </r>
  <r>
    <x v="93"/>
    <d v="2024-09-11T00:00:00"/>
    <n v="18478"/>
    <s v="DIR"/>
    <s v="Verônica Espinosa Pintos Lopes"/>
    <s v="Para atendimento do Programa de Ginástica Laboral/PRIP, uso imediato."/>
    <s v="Sim"/>
    <n v="1026"/>
    <m/>
    <n v="1026"/>
    <n v="0"/>
    <n v="9"/>
    <x v="7"/>
    <x v="0"/>
  </r>
  <r>
    <x v="93"/>
    <d v="2024-12-18T00:00:00"/>
    <n v="18802"/>
    <s v="DIR"/>
    <s v="Verônica Espinosa Pintos Lopes"/>
    <s v="Reembolso pela aquisição de equipamentos para a prática de ginástica laboral, em atendimento ao Projeto de bem-estar e pertencimento."/>
    <s v="Sim"/>
    <n v="299.92"/>
    <m/>
    <n v="299.92"/>
    <n v="0"/>
    <n v="12"/>
    <x v="10"/>
    <x v="0"/>
  </r>
  <r>
    <x v="95"/>
    <d v="2024-06-21T00:00:00"/>
    <n v="18282"/>
    <s v="FMA"/>
    <s v="F.S. Comercio e Servicos Ltda."/>
    <s v="NE.03000068 / 03000076 - Ata Registro de Preço - compra de fone com microfone e webcam - DCC 137151 - DC 43424..."/>
    <s v="Sim"/>
    <n v="1280"/>
    <m/>
    <n v="1280"/>
    <n v="0"/>
    <n v="6"/>
    <x v="4"/>
    <x v="2"/>
  </r>
  <r>
    <x v="95"/>
    <d v="2024-06-24T00:00:00"/>
    <n v="18288"/>
    <s v="FMA"/>
    <s v="Compacta Comércio e Serviços Ltda."/>
    <s v="Aquisição de 01 micro-computador - Ata Registro de Preços nº 53/2023 - DDC 135760 - DC 43408 - Reserva 3000556 - NE 3000564 - Proc. SEI 154.00000405 - 2024-98"/>
    <s v="Sim"/>
    <n v="7300"/>
    <m/>
    <n v="7300"/>
    <n v="0"/>
    <n v="6"/>
    <x v="4"/>
    <x v="2"/>
  </r>
  <r>
    <x v="95"/>
    <d v="2024-09-13T00:00:00"/>
    <n v="18488"/>
    <s v="FMA"/>
    <s v="Diárias"/>
    <s v="Pgto iária N° 202400076 - Eduardo Tremea Casali - 15238441 Unidade - 43 - Instituto de Física Destino: New York/-Estados Unidos da América Convênio: 0 Saida Prevista: 05/04/2024 - 00:01 Término Prevista: 14/04/2024 - 23:59 Diárias Internacionais: 10 Finalidade da Diária Participação nas conferências Simons Satellite Meeting on Celestial Holography e 2024 Simons Collaboration on Celestial Holography Annual Meeting"/>
    <s v="Sim"/>
    <n v="18095.36"/>
    <m/>
    <n v="18095.36"/>
    <n v="0"/>
    <n v="9"/>
    <x v="7"/>
    <x v="2"/>
  </r>
  <r>
    <x v="96"/>
    <d v="2024-06-05T00:00:00"/>
    <n v="18217"/>
    <s v="FMT"/>
    <s v="Diárias"/>
    <s v="PgtoDiária N° 202400021 - Germano Maioli Penello - 10475920 Unidade - 43 - Instituto de Física - Destino: Florianópolis/SC-Brasil Convênio: 0 Saida Prevista: 19/05/2024 - 10:30 Término Prevista: 24/05/2024 - 19:00 Diárias Nacionais: Completas: 5 - Simples: 1 - Finalidade da Diária: Participar e apresentar trabalho no Autumn Meeting 2024 Brazilian Physical Society, em Florianópolis."/>
    <s v="Sim"/>
    <n v="2917.2"/>
    <m/>
    <n v="2917.2"/>
    <n v="0"/>
    <n v="6"/>
    <x v="4"/>
    <x v="2"/>
  </r>
  <r>
    <x v="96"/>
    <d v="2024-06-24T00:00:00"/>
    <n v="18287"/>
    <s v="FMT"/>
    <s v="Compacta Comércio e Serviços Ltda."/>
    <s v="Aquisição de 01 micro-computador - Ata Registro de Preços nº 53/2023 - DDC 114720 - DC 56712 - Reserva 3000343 - NE 3000408 - Proc. SEI 154.00000405 - 2024-98"/>
    <s v="Sim"/>
    <n v="7300"/>
    <m/>
    <n v="7300"/>
    <n v="0"/>
    <n v="6"/>
    <x v="4"/>
    <x v="2"/>
  </r>
  <r>
    <x v="96"/>
    <d v="2024-07-26T00:00:00"/>
    <n v="18361"/>
    <s v="FMT"/>
    <s v="Germano Maioli Penello"/>
    <s v="Pagamento de taxa de inscrição para participar e apresentar trabalho científico no &quot; SBMicro 2024 - 38th Symposium on Microeletronics and Technology and Device!, em João Pessoa - Paraíba/Brasil, durante o perído de 02 a 06/09/2024"/>
    <s v="Sim"/>
    <n v="800"/>
    <m/>
    <n v="800"/>
    <n v="0"/>
    <n v="7"/>
    <x v="5"/>
    <x v="2"/>
  </r>
  <r>
    <x v="96"/>
    <d v="2024-09-16T00:00:00"/>
    <n v="18491"/>
    <s v="FMT"/>
    <s v="Meru Viagens EIRELI"/>
    <s v="Passagens aéreas - participação e apresentação de trabalho cientifico no &quot;SBMicro 2024 - 38th Symposium on Microeletronics Technology and Devices&quot; - João Pessoa - PB - de 02a 06/09/2024 - DDC 214008 - Fatura 24186..."/>
    <s v="Sim"/>
    <n v="3027"/>
    <m/>
    <n v="3027"/>
    <n v="0"/>
    <n v="9"/>
    <x v="7"/>
    <x v="2"/>
  </r>
  <r>
    <x v="96"/>
    <d v="2024-09-19T00:00:00"/>
    <n v="18515"/>
    <s v="FMT"/>
    <s v="Diárias"/>
    <s v="Pgto Diária N° 202400072 - Germano Maioli Penello - 10475920 Unidade - 43 - Instituto de Física - Destino: João Pessoa/PB-Brasil Convênio: 0 - Saida Prevista: 01/09/2024 - 12:00 Término Prevista: 07/09/2024 - 23:00 Diárias Nacionais: Completas: 6 - Simples: 1 - Finalidade da Diária: Participação no 38th Symposium on Microelectronics Technology and Devices - SBMicro para apresentar trabalho de pesquisa e estabelecer/fortalecer colaborações científicas."/>
    <s v="Sim"/>
    <n v="3447.6"/>
    <m/>
    <n v="3447.6"/>
    <n v="0"/>
    <n v="9"/>
    <x v="7"/>
    <x v="2"/>
  </r>
  <r>
    <x v="97"/>
    <d v="2024-04-24T00:00:00"/>
    <n v="18104"/>
    <s v="FAP"/>
    <s v="STI"/>
    <s v="Solicitação 93083 Solicitante: Rosangela Itri - Física Aplicada - Equipamento 200.023602 Software Office Standard - 2021 LTSC (64 bits) - Pagamento com verba de projeto - Remanejamento N° 202450203581"/>
    <s v="Sim"/>
    <n v="445.44"/>
    <m/>
    <n v="445.44"/>
    <n v="0"/>
    <n v="4"/>
    <x v="2"/>
    <x v="1"/>
  </r>
  <r>
    <x v="102"/>
    <d v="2024-08-06T00:00:00"/>
    <n v="18386"/>
    <s v="FMT"/>
    <s v="PRIP"/>
    <s v="Referente ao Ofício PRIP/236/29072024 referente a aquisição de 960 Tickets para refeição dos participantes do evento São Paulo School of Advanced Science on Quantum Materials. (Fale Conosco 260141) - REMANEJAMENTO 50427404 / 2024"/>
    <s v="Sim"/>
    <n v="9600"/>
    <m/>
    <n v="9600"/>
    <n v="0"/>
    <n v="8"/>
    <x v="6"/>
    <x v="2"/>
  </r>
  <r>
    <x v="102"/>
    <d v="2024-12-11T00:00:00"/>
    <n v="18783"/>
    <s v="FMT"/>
    <s v="Professor Visitante"/>
    <s v="Pagamento a Auxílio prof. visitante ref. a participações como palestrantes e membros no &quot;Comitê Organizador da São Paulo School of Advanced Science On Quantum Materials&quot; de 15 a 27 de julho de 2024 Prof. Silke Buehler, Prof. Adrian Esteban, Profa. Raquel de Almeida, Prof. Adirenn Ruzsinszky, Profa. Vívian Vanessa, Prof. Juan Felipe, Prof. Roger G. Melko, Prof. Paul C. Canfield, Prof. Maurice de Koning, Prof. Eduardo Granado, Prof. Eduardo Higino, Prof. Eduardo Miranda NE: 3333350/ 3286530/ 3287685/ 3286492/ 3286557/ 3286476/ 3286441/ 3333237/ 3286603/ 3333261/ 3333318/ 3332958"/>
    <s v="Sim"/>
    <n v="10000"/>
    <m/>
    <n v="10000"/>
    <n v="0"/>
    <n v="12"/>
    <x v="10"/>
    <x v="2"/>
  </r>
  <r>
    <x v="103"/>
    <d v="2024-08-02T00:00:00"/>
    <n v="18379"/>
    <s v="FMT"/>
    <s v="Daniel Reinaldo Cornejo"/>
    <s v="Diárias para participar, a convite da Senhora Pró-Reitora de Cultura e Extensão Universitária da USP, Profa. Dra. Marli Quadros Leite, do Fórum das 3, encontro que contou com representantes das três Universidades Estaduais Paulistas, realizado como pré-evento do Congresso de Extensão Universitária da UNESP. O Fórum organizado pela UNESP foi realizado em 07 de maio de 2024, no Seminário Santo Antonio, localizado na Estrada de Piratininga, km 4, Agudos, São Paulo. Obs.: remanejamento financeiro da PRCEU-USP para o IF-USP número 202450314448."/>
    <s v="Sim"/>
    <n v="265.2"/>
    <m/>
    <n v="265.2"/>
    <n v="0"/>
    <n v="8"/>
    <x v="6"/>
    <x v="8"/>
  </r>
  <r>
    <x v="104"/>
    <d v="2024-08-07T00:00:00"/>
    <n v="18395"/>
    <s v="DIR"/>
    <s v="Ziva Tecnologia e soluções Ltda"/>
    <s v="NE.0369254 - Ata Registro de Preço - aquisição de acesso de ponto remoto - DDC 217384 - DC 72173 - (Rem. 50323226) - Ziva Tecnologia e Soluções Ltda"/>
    <s v="Sim"/>
    <n v="62772.5"/>
    <m/>
    <n v="62772.5"/>
    <n v="0"/>
    <n v="8"/>
    <x v="6"/>
    <x v="0"/>
  </r>
  <r>
    <x v="104"/>
    <d v="2024-08-07T00:00:00"/>
    <n v="18396"/>
    <s v="DIR"/>
    <s v="Seal Telecom Comércio e Serviços de Telecomunicões"/>
    <s v="NE.03685559, 3686393 e 3686407 - Ata Registro de Preço - aquisições de microcomputadores - DDC 217414 - DC 72122- (Rem. 50323226) - Seal Telecom Comércio e Serviços de Telecomunicações LTDA"/>
    <s v="Sim"/>
    <n v="817780"/>
    <m/>
    <n v="817780"/>
    <n v="0"/>
    <n v="8"/>
    <x v="6"/>
    <x v="0"/>
  </r>
  <r>
    <x v="104"/>
    <d v="2024-11-18T00:00:00"/>
    <n v="18710"/>
    <s v="DIR"/>
    <s v="Transposição interna"/>
    <s v="Referente aquisição de Notebooks para os cursos de graduação GO 17825, conforme nota de empenho 443007/2024 (GO 17825) e 130661/2024 (GO 17757). Devolução do recurso para o Grupo Orçamentário equipamentos de informática - GC 4533"/>
    <s v="Sim"/>
    <n v="63960"/>
    <m/>
    <n v="63960"/>
    <n v="0"/>
    <n v="11"/>
    <x v="9"/>
    <x v="0"/>
  </r>
  <r>
    <x v="104"/>
    <d v="2024-11-27T00:00:00"/>
    <n v="18738"/>
    <s v="DIR"/>
    <s v="Transposição interna"/>
    <s v="REMANEJAMENTO 50614620 / 2024 - Ressarcimento de grupo orçamentário, em razão de despesas com aquisição de notebooks terem sido efetuados com recursos da Unidade, enquanto deveria onerar o grupo de Prog Apoio Aprimoramento do Ensino de Graduação (fale conosco 264633) - Diretoria - RORÇ EQUIP DIVERSOS E INFORMÁTICA - GC 4541"/>
    <s v="Sim"/>
    <n v="309000"/>
    <m/>
    <n v="309000"/>
    <n v="0"/>
    <n v="11"/>
    <x v="9"/>
    <x v="0"/>
  </r>
  <r>
    <x v="105"/>
    <d v="2024-09-13T00:00:00"/>
    <n v="18485"/>
    <s v="FNC"/>
    <s v="Bolsa Pós Doc"/>
    <s v="Pós Doc Marcelo Meireles dos Santos referente ao programa de Formação em Gestão Acadêmica de projetos de pesquisa - Portaria GR nº 8346/2024 - Inicio 01/09/2024 a 31/08/2025 - NE 4395104/2024 referente ao Exercício de 2024 (setembro a dezembro 2024)"/>
    <s v="Sim"/>
    <n v="33916.800000000003"/>
    <m/>
    <n v="33916.800000000003"/>
    <n v="0"/>
    <n v="9"/>
    <x v="7"/>
    <x v="2"/>
  </r>
  <r>
    <x v="106"/>
    <d v="2024-08-06T00:00:00"/>
    <n v="18392"/>
    <s v="DIR-CCIF"/>
    <s v="CEIAAM / STAC / CEAS"/>
    <s v="NE.03692997 - Ata Registro de Preço - aquisições de microcomputadores e mini-pcs - DDC 220873 - DC 70634 - (Rem. 50440309 / 50338908 / 50339947) - Compacta Comercio e Serviços Ltda."/>
    <s v="Sim"/>
    <n v="58376"/>
    <m/>
    <n v="58376"/>
    <n v="0"/>
    <n v="8"/>
    <x v="6"/>
    <x v="7"/>
  </r>
  <r>
    <x v="107"/>
    <d v="2024-08-07T00:00:00"/>
    <n v="18398"/>
    <s v="FAP"/>
    <s v="Transposição interna"/>
    <s v="Referente NE.03692997 - Ata Registro de Preço - aquisições de microcomputadores - DDC 220873 - DC 70634 - (Rem. 50338169) - Compacta Comercio e Serviços Ltda - Contrapartida GO 18393 e GC 4477"/>
    <s v="Sim"/>
    <n v="12772"/>
    <m/>
    <n v="12772"/>
    <n v="0"/>
    <n v="8"/>
    <x v="6"/>
    <x v="8"/>
  </r>
  <r>
    <x v="108"/>
    <d v="2024-10-11T00:00:00"/>
    <n v="18573"/>
    <s v="ATF"/>
    <s v="Gleison Araújo dos Santos"/>
    <s v="NR 4798063/2024 Contratação de serviço de bufffet DDC 296748 DC 98075"/>
    <s v="Sim"/>
    <n v="21000"/>
    <m/>
    <n v="21000"/>
    <n v="0"/>
    <n v="10"/>
    <x v="8"/>
    <x v="0"/>
  </r>
  <r>
    <x v="110"/>
    <d v="2024-11-22T00:00:00"/>
    <n v="18725"/>
    <s v="DIR"/>
    <s v="Bolsa"/>
    <s v="ANULADO - FECHAMENTO DO EXERCÍCIO 2024 - Bolsa de intercâmbio internacional NE 5920202 / 2024"/>
    <s v="Sim"/>
    <n v="0"/>
    <m/>
    <n v="0"/>
    <n v="0"/>
    <n v="11"/>
    <x v="9"/>
    <x v="0"/>
  </r>
  <r>
    <x v="111"/>
    <d v="2024-10-03T00:00:00"/>
    <n v="18572"/>
    <s v="DIR"/>
    <s v="Sueli Maria de Lima"/>
    <s v="Reembolso no valor de R$ 792,70 em nome da funcionária Sueli Maria de Lima, RG 25.044.972-9, N° USP 3589246, referente a compra de materiais como Papel Celofane, Papel Cartão, Papel EVA, canetões para quadro branco, para serem utilizados pelos monitores no Show de Física USP"/>
    <s v="Sim"/>
    <n v="792.7"/>
    <m/>
    <n v="792.7"/>
    <n v="0"/>
    <n v="10"/>
    <x v="8"/>
    <x v="0"/>
  </r>
  <r>
    <x v="111"/>
    <d v="2024-10-30T00:00:00"/>
    <n v="18658"/>
    <s v="ATF"/>
    <s v="Carlos Roberto |Marques"/>
    <s v="Compra para manutenção de equipamentos e experimentos"/>
    <s v="Sim"/>
    <n v="983.88"/>
    <m/>
    <n v="983.88"/>
    <n v="0"/>
    <n v="10"/>
    <x v="8"/>
    <x v="0"/>
  </r>
  <r>
    <x v="111"/>
    <d v="2024-12-02T00:00:00"/>
    <n v="18751"/>
    <s v="DIR"/>
    <s v="Carlos Roberto |Marques"/>
    <s v="Compra para manutenção de experimentos de Física"/>
    <s v="Sim"/>
    <n v="1001.4"/>
    <m/>
    <n v="1001.4"/>
    <n v="0"/>
    <n v="12"/>
    <x v="10"/>
    <x v="0"/>
  </r>
  <r>
    <x v="108"/>
    <d v="2024-10-18T00:00:00"/>
    <n v="18985"/>
    <s v="DIR"/>
    <s v="Jean-phillipe Martinez"/>
    <s v="Participação do envento &quot;90 Anos de Física na USP Reinventando o Passado e Pensando no Futuro&quot; NE 5089414"/>
    <s v="Sim"/>
    <n v="3000"/>
    <m/>
    <n v="3000"/>
    <n v="0"/>
    <n v="10"/>
    <x v="8"/>
    <x v="0"/>
  </r>
  <r>
    <x v="108"/>
    <d v="2024-10-18T00:00:00"/>
    <n v="18986"/>
    <s v="DIR"/>
    <s v="Adalberto Fazzio"/>
    <s v="Participação do envento &quot;90 Anos de Física na USP Reinventando o Passado e Pensando no Futuro&quot; NE 5262280"/>
    <s v="Sim"/>
    <n v="600"/>
    <m/>
    <n v="600"/>
    <n v="0"/>
    <n v="10"/>
    <x v="8"/>
    <x v="0"/>
  </r>
  <r>
    <x v="108"/>
    <d v="2024-10-18T00:00:00"/>
    <n v="18987"/>
    <s v="DIR"/>
    <s v="Emerson Ferreira Gomes"/>
    <s v="Participação do envento &quot;90 Anos de Física na USP Reinventando o Passado e Pensando no Futuro&quot; NE 5088485"/>
    <s v="Sim"/>
    <n v="300"/>
    <m/>
    <n v="300"/>
    <n v="0"/>
    <n v="10"/>
    <x v="8"/>
    <x v="0"/>
  </r>
  <r>
    <x v="108"/>
    <d v="2024-10-18T00:00:00"/>
    <n v="18988"/>
    <s v="DIR"/>
    <s v="Rodrigo Barbosa Capaz"/>
    <s v="Participação do envento &quot;90 Anos de Física na USP Reinventando o Passado e Pensando no Futuro&quot; NE 5068026"/>
    <s v="Sim"/>
    <n v="600"/>
    <m/>
    <n v="600"/>
    <n v="0"/>
    <n v="10"/>
    <x v="8"/>
    <x v="0"/>
  </r>
  <r>
    <x v="108"/>
    <d v="2024-10-18T00:00:00"/>
    <n v="18989"/>
    <s v="DIR"/>
    <s v="Olival Freire Junior"/>
    <s v="Participação do envento &quot;90 Anos de Física na USP Reinventando o Passado e Pensando no Futuro&quot; NE 5067933"/>
    <s v="Sim"/>
    <n v="2000"/>
    <m/>
    <n v="2000"/>
    <n v="0"/>
    <n v="10"/>
    <x v="8"/>
    <x v="0"/>
  </r>
  <r>
    <x v="108"/>
    <d v="2024-10-18T00:00:00"/>
    <n v="18990"/>
    <s v="DIR"/>
    <s v="Ivanise Maria Rizzatti"/>
    <s v="Participação do envento &quot;90 Anos de Física na USP Reinventando o Passado e Pensando no Futuro&quot; NE 5067976"/>
    <s v="Sim"/>
    <n v="800"/>
    <m/>
    <n v="800"/>
    <n v="0"/>
    <n v="10"/>
    <x v="8"/>
    <x v="0"/>
  </r>
  <r>
    <x v="108"/>
    <d v="2024-10-18T00:00:00"/>
    <n v="18991"/>
    <s v="DIR"/>
    <s v="Ricardo Magnus Osorio Galvão"/>
    <s v="Participação do envento &quot;90 Anos de Física na USP Reinventando o Passado e Pensando no Futuro&quot; NE 5094060"/>
    <s v="Sim"/>
    <n v="2000"/>
    <m/>
    <n v="2000"/>
    <n v="0"/>
    <n v="10"/>
    <x v="8"/>
    <x v="0"/>
  </r>
  <r>
    <x v="35"/>
    <d v="2024-12-12T00:00:00"/>
    <n v="18786"/>
    <s v="ATO"/>
    <s v="Eduardo Ureshino"/>
    <s v="Compra de material para infraestrutura elétrica para a rede de dados da Biblioteca R$1.484,97***Kit fechadura eletroimã para Bloco de Serviços R$ 289,00***Filtro de água para bebedouro pedestal R$ 189,20***Parafusos e SX6 SX8 e parafuso 10 sextavado R$175,00"/>
    <s v="Sim"/>
    <n v="2138.27"/>
    <m/>
    <n v="2138.27"/>
    <n v="0"/>
    <n v="12"/>
    <x v="10"/>
    <x v="0"/>
  </r>
  <r>
    <x v="35"/>
    <d v="2024-12-17T00:00:00"/>
    <n v="18798"/>
    <s v="ATO"/>
    <s v="Sousa e Figueiredo Construções"/>
    <s v="Devido a reforma da Biblioteca do IFUSP, para conclusão dos trabalhos do sistema de ar condicionado e forro, foi necessário remover as antigas divisórias, e reinstalar novas paredes de drywall. Despesa não prevista e emergencial, pois com a retirado dos dutos antigos, existia risco de queda das paredes antigas, e sem as novas paredes, não seria possível terminar os serviços de forro e do novo sistema de ar condicionado."/>
    <s v="Sim"/>
    <n v="4500"/>
    <m/>
    <n v="4500"/>
    <n v="0"/>
    <n v="12"/>
    <x v="1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a dinâmica1" cacheId="1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Mês">
  <location ref="A4:E18" firstHeaderRow="1" firstDataRow="2" firstDataCol="1" rowPageCount="1" colPageCount="1"/>
  <pivotFields count="15">
    <pivotField axis="axisPage" multipleItemSelectionAllowed="1" showAll="0" sortType="ascending">
      <items count="240">
        <item m="1" x="223"/>
        <item m="1" x="193"/>
        <item m="1" x="140"/>
        <item m="1" x="178"/>
        <item m="1" x="182"/>
        <item m="1" x="156"/>
        <item m="1" x="189"/>
        <item m="1" x="142"/>
        <item m="1" x="179"/>
        <item m="1" x="137"/>
        <item m="1" x="168"/>
        <item m="1" x="129"/>
        <item m="1" x="237"/>
        <item m="1" x="150"/>
        <item h="1" x="30"/>
        <item m="1" x="172"/>
        <item h="1" x="2"/>
        <item h="1" x="92"/>
        <item h="1" x="37"/>
        <item h="1" x="72"/>
        <item h="1" x="109"/>
        <item h="1" x="71"/>
        <item h="1" x="34"/>
        <item h="1" x="74"/>
        <item h="1" x="103"/>
        <item h="1" x="108"/>
        <item h="1" x="80"/>
        <item h="1" x="91"/>
        <item h="1" x="88"/>
        <item h="1" x="0"/>
        <item h="1" x="52"/>
        <item h="1" x="51"/>
        <item h="1" x="26"/>
        <item h="1" x="27"/>
        <item h="1" x="28"/>
        <item h="1" x="110"/>
        <item h="1" x="107"/>
        <item h="1" x="43"/>
        <item h="1" x="41"/>
        <item h="1" x="29"/>
        <item h="1" m="1" x="190"/>
        <item h="1" m="1" x="212"/>
        <item h="1" m="1" x="233"/>
        <item h="1" m="1" x="158"/>
        <item h="1" m="1" x="196"/>
        <item h="1" m="1" x="199"/>
        <item h="1" m="1" x="202"/>
        <item h="1" m="1" x="195"/>
        <item h="1" m="1" x="170"/>
        <item h="1" m="1" x="135"/>
        <item h="1" m="1" x="216"/>
        <item h="1" m="1" x="148"/>
        <item h="1" m="1" x="191"/>
        <item h="1" m="1" x="117"/>
        <item h="1" m="1" x="224"/>
        <item h="1" m="1" x="121"/>
        <item h="1" m="1" x="133"/>
        <item h="1" m="1" x="122"/>
        <item h="1" m="1" x="197"/>
        <item h="1" m="1" x="200"/>
        <item h="1" m="1" x="204"/>
        <item h="1" m="1" x="114"/>
        <item m="1" x="139"/>
        <item m="1" x="198"/>
        <item m="1" x="228"/>
        <item m="1" x="225"/>
        <item m="1" x="154"/>
        <item m="1" x="210"/>
        <item m="1" x="164"/>
        <item m="1" x="115"/>
        <item m="1" x="162"/>
        <item m="1" x="131"/>
        <item m="1" x="231"/>
        <item m="1" x="124"/>
        <item m="1" x="173"/>
        <item m="1" x="236"/>
        <item m="1" x="171"/>
        <item m="1" x="235"/>
        <item m="1" x="138"/>
        <item m="1" x="134"/>
        <item m="1" x="187"/>
        <item m="1" x="185"/>
        <item m="1" x="120"/>
        <item m="1" x="211"/>
        <item m="1" x="201"/>
        <item h="1" m="1" x="159"/>
        <item m="1" x="136"/>
        <item m="1" x="227"/>
        <item m="1" x="128"/>
        <item h="1" x="62"/>
        <item h="1" x="85"/>
        <item h="1" x="100"/>
        <item h="1" x="40"/>
        <item m="1" x="123"/>
        <item m="1" x="215"/>
        <item h="1" x="47"/>
        <item h="1" x="70"/>
        <item h="1" x="11"/>
        <item h="1" x="66"/>
        <item h="1" x="83"/>
        <item h="1" x="73"/>
        <item h="1" x="35"/>
        <item h="1" x="5"/>
        <item h="1" x="44"/>
        <item h="1" x="36"/>
        <item h="1" x="94"/>
        <item h="1" x="6"/>
        <item m="1" x="153"/>
        <item h="1" x="8"/>
        <item h="1" x="48"/>
        <item m="1" x="160"/>
        <item m="1" x="169"/>
        <item m="1" x="167"/>
        <item m="1" x="183"/>
        <item h="1" x="95"/>
        <item h="1" x="101"/>
        <item h="1" x="104"/>
        <item m="1" x="119"/>
        <item m="1" x="221"/>
        <item h="1" x="82"/>
        <item m="1" x="219"/>
        <item h="1" x="3"/>
        <item m="1" x="218"/>
        <item m="1" x="145"/>
        <item h="1" x="97"/>
        <item h="1" x="99"/>
        <item h="1" x="89"/>
        <item h="1" x="76"/>
        <item x="12"/>
        <item h="1" x="13"/>
        <item m="1" x="166"/>
        <item h="1" x="15"/>
        <item m="1" x="132"/>
        <item h="1" x="16"/>
        <item h="1" x="45"/>
        <item m="1" x="126"/>
        <item m="1" x="230"/>
        <item m="1" x="165"/>
        <item m="1" x="161"/>
        <item h="1" x="77"/>
        <item h="1" x="84"/>
        <item h="1" x="18"/>
        <item h="1" x="19"/>
        <item m="1" x="222"/>
        <item h="1" x="22"/>
        <item m="1" x="112"/>
        <item h="1" x="93"/>
        <item h="1" x="98"/>
        <item m="1" x="155"/>
        <item h="1" m="1" x="205"/>
        <item h="1" x="23"/>
        <item h="1" x="87"/>
        <item h="1" x="63"/>
        <item h="1" m="1" x="146"/>
        <item m="1" x="125"/>
        <item h="1" x="24"/>
        <item h="1" x="20"/>
        <item x="25"/>
        <item h="1" x="68"/>
        <item h="1" x="102"/>
        <item h="1" x="69"/>
        <item h="1" x="78"/>
        <item h="1" x="75"/>
        <item h="1" x="106"/>
        <item x="1"/>
        <item x="4"/>
        <item h="1" x="64"/>
        <item h="1" x="33"/>
        <item h="1" x="17"/>
        <item h="1" x="39"/>
        <item h="1" x="111"/>
        <item h="1" x="49"/>
        <item m="1" x="152"/>
        <item h="1" x="59"/>
        <item h="1" x="86"/>
        <item x="7"/>
        <item m="1" x="203"/>
        <item h="1" x="53"/>
        <item h="1" x="42"/>
        <item h="1" x="38"/>
        <item x="9"/>
        <item h="1" x="54"/>
        <item h="1" x="10"/>
        <item m="1" x="232"/>
        <item m="1" x="116"/>
        <item h="1" x="50"/>
        <item h="1" x="65"/>
        <item h="1" x="55"/>
        <item h="1" x="79"/>
        <item x="14"/>
        <item h="1" x="60"/>
        <item x="31"/>
        <item h="1" x="90"/>
        <item m="1" x="163"/>
        <item m="1" x="177"/>
        <item m="1" x="209"/>
        <item h="1" m="1" x="188"/>
        <item h="1" x="81"/>
        <item x="21"/>
        <item h="1" m="1" x="130"/>
        <item m="1" x="149"/>
        <item m="1" x="151"/>
        <item h="1" x="96"/>
        <item h="1" x="46"/>
        <item h="1" x="61"/>
        <item h="1" x="67"/>
        <item h="1" m="1" x="127"/>
        <item m="1" x="194"/>
        <item m="1" x="186"/>
        <item m="1" x="181"/>
        <item m="1" x="176"/>
        <item m="1" x="207"/>
        <item m="1" x="229"/>
        <item m="1" x="141"/>
        <item m="1" x="213"/>
        <item m="1" x="147"/>
        <item m="1" x="118"/>
        <item h="1" x="58"/>
        <item h="1" x="105"/>
        <item m="1" x="175"/>
        <item m="1" x="220"/>
        <item m="1" x="206"/>
        <item m="1" x="226"/>
        <item m="1" x="214"/>
        <item m="1" x="143"/>
        <item m="1" x="234"/>
        <item m="1" x="217"/>
        <item m="1" x="208"/>
        <item m="1" x="157"/>
        <item m="1" x="144"/>
        <item m="1" x="192"/>
        <item h="1" x="56"/>
        <item m="1" x="174"/>
        <item h="1" x="57"/>
        <item h="1" x="32"/>
        <item h="1" m="1" x="184"/>
        <item m="1" x="180"/>
        <item m="1" x="238"/>
        <item h="1" m="1" x="113"/>
        <item t="default"/>
      </items>
    </pivotField>
    <pivotField numFmtId="14" showAll="0"/>
    <pivotField showAll="0"/>
    <pivotField showAll="0"/>
    <pivotField showAll="0"/>
    <pivotField showAll="0"/>
    <pivotField showAll="0" defaultSubtotal="0"/>
    <pivotField numFmtId="43" showAll="0"/>
    <pivotField dataField="1" numFmtId="43" showAll="0"/>
    <pivotField dataField="1" showAll="0" defaultSubtotal="0"/>
    <pivotField dataField="1" showAll="0" defaultSubtotal="0"/>
    <pivotField showAll="0" defaultSubtotal="0"/>
    <pivotField axis="axisRow" numFmtId="164" showAll="0" sortType="ascending">
      <items count="13">
        <item x="11"/>
        <item x="0"/>
        <item x="1"/>
        <item x="2"/>
        <item x="3"/>
        <item x="4"/>
        <item x="5"/>
        <item x="6"/>
        <item x="7"/>
        <item x="8"/>
        <item x="9"/>
        <item x="10"/>
        <item t="default"/>
      </items>
    </pivotField>
    <pivotField dataField="1" dragToRow="0" dragToCol="0" dragToPage="0" showAll="0" defaultSubtotal="0"/>
    <pivotField dragToRow="0" dragToCol="0" dragToPage="0" showAll="0" defaultSubtotal="0"/>
  </pivotFields>
  <rowFields count="1">
    <field x="12"/>
  </rowFields>
  <rowItems count="13">
    <i>
      <x/>
    </i>
    <i>
      <x v="1"/>
    </i>
    <i>
      <x v="2"/>
    </i>
    <i>
      <x v="3"/>
    </i>
    <i>
      <x v="4"/>
    </i>
    <i>
      <x v="5"/>
    </i>
    <i>
      <x v="6"/>
    </i>
    <i>
      <x v="7"/>
    </i>
    <i>
      <x v="8"/>
    </i>
    <i>
      <x v="9"/>
    </i>
    <i>
      <x v="10"/>
    </i>
    <i>
      <x v="11"/>
    </i>
    <i t="grand">
      <x/>
    </i>
  </rowItems>
  <colFields count="1">
    <field x="-2"/>
  </colFields>
  <colItems count="4">
    <i>
      <x/>
    </i>
    <i i="1">
      <x v="1"/>
    </i>
    <i i="2">
      <x v="2"/>
    </i>
    <i i="3">
      <x v="3"/>
    </i>
  </colItems>
  <pageFields count="1">
    <pageField fld="0" hier="-1"/>
  </pageFields>
  <dataFields count="4">
    <dataField name="Valor Crédito Total" fld="8" baseField="12" baseItem="0" numFmtId="165"/>
    <dataField name="Valor Débito " fld="9" baseField="12" baseItem="0" numFmtId="43"/>
    <dataField name="Reservado" fld="10" baseField="12" baseItem="0" numFmtId="43"/>
    <dataField name="Valor Saldo" fld="13" showDataAs="runTotal" baseField="12" baseItem="1048828" numFmtId="43"/>
  </dataFields>
  <formats count="8">
    <format dxfId="81">
      <pivotArea outline="0" collapsedLevelsAreSubtotals="1" fieldPosition="0"/>
    </format>
    <format dxfId="80">
      <pivotArea field="12" type="button" dataOnly="0" labelOnly="1" outline="0" axis="axisRow" fieldPosition="0"/>
    </format>
    <format dxfId="79">
      <pivotArea field="0" type="button" dataOnly="0" labelOnly="1" outline="0" axis="axisPage" fieldPosition="0"/>
    </format>
    <format dxfId="78">
      <pivotArea field="0" type="button" dataOnly="0" labelOnly="1" outline="0" axis="axisPage" fieldPosition="0"/>
    </format>
    <format dxfId="77">
      <pivotArea outline="0" fieldPosition="0">
        <references count="1">
          <reference field="4294967294" count="1">
            <x v="1"/>
          </reference>
        </references>
      </pivotArea>
    </format>
    <format dxfId="76">
      <pivotArea outline="0" fieldPosition="0">
        <references count="1">
          <reference field="4294967294" count="1">
            <x v="2"/>
          </reference>
        </references>
      </pivotArea>
    </format>
    <format dxfId="75">
      <pivotArea outline="0" fieldPosition="0">
        <references count="1">
          <reference field="4294967294" count="1">
            <x v="3"/>
          </reference>
        </references>
      </pivotArea>
    </format>
    <format dxfId="74">
      <pivotArea outline="0" fieldPosition="0">
        <references count="1">
          <reference field="4294967294"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ela dinâmica12" cacheId="25" applyNumberFormats="0" applyBorderFormats="0" applyFontFormats="0" applyPatternFormats="0" applyAlignmentFormats="0" applyWidthHeightFormats="1" dataCaption="Valores" updatedVersion="6" minRefreshableVersion="3" useAutoFormatting="1" itemPrintTitles="1" createdVersion="5" indent="0" outline="1" outlineData="1" gridDropZones="1" multipleFieldFilters="0">
  <location ref="A3:E14" firstHeaderRow="1" firstDataRow="2" firstDataCol="1"/>
  <pivotFields count="16">
    <pivotField axis="axisRow" multipleItemSelectionAllowed="1" showAll="0" sortType="ascending">
      <items count="240">
        <item sd="0" m="1" x="224"/>
        <item sd="0" m="1" x="125"/>
        <item sd="0" m="1" x="164"/>
        <item sd="0" m="1" x="154"/>
        <item sd="0" m="1" x="190"/>
        <item sd="0" m="1" x="214"/>
        <item sd="0" m="1" x="212"/>
        <item sd="0" m="1" x="146"/>
        <item sd="0" m="1" x="217"/>
        <item sd="0" m="1" x="177"/>
        <item sd="0" m="1" x="157"/>
        <item sd="0" m="1" x="216"/>
        <item sd="0" m="1" x="162"/>
        <item sd="0" m="1" x="206"/>
        <item sd="0" x="31"/>
        <item m="1" x="189"/>
        <item sd="0" x="2"/>
        <item sd="0" x="93"/>
        <item sd="0" x="38"/>
        <item sd="0" x="73"/>
        <item sd="0" x="110"/>
        <item sd="0" x="25"/>
        <item sd="0" x="72"/>
        <item sd="0" x="35"/>
        <item sd="0" x="75"/>
        <item sd="0" x="104"/>
        <item sd="0" x="109"/>
        <item sd="0" x="81"/>
        <item sd="0" x="92"/>
        <item sd="0" x="89"/>
        <item sd="0" x="0"/>
        <item sd="0" x="53"/>
        <item sd="0" x="52"/>
        <item sd="0" x="27"/>
        <item sd="0" x="28"/>
        <item sd="0" x="29"/>
        <item sd="0" x="111"/>
        <item sd="0" x="108"/>
        <item sd="0" x="44"/>
        <item sd="0" x="42"/>
        <item sd="0" x="30"/>
        <item m="1" x="121"/>
        <item m="1" x="236"/>
        <item m="1" x="165"/>
        <item m="1" x="137"/>
        <item m="1" x="127"/>
        <item m="1" x="135"/>
        <item m="1" x="143"/>
        <item m="1" x="122"/>
        <item m="1" x="219"/>
        <item m="1" x="133"/>
        <item m="1" x="192"/>
        <item m="1" x="210"/>
        <item m="1" x="218"/>
        <item m="1" x="228"/>
        <item m="1" x="116"/>
        <item m="1" x="229"/>
        <item m="1" x="170"/>
        <item m="1" x="230"/>
        <item m="1" x="128"/>
        <item m="1" x="136"/>
        <item m="1" x="166"/>
        <item m="1" x="196"/>
        <item sd="0" m="1" x="158"/>
        <item sd="0" m="1" x="163"/>
        <item sd="0" m="1" x="215"/>
        <item sd="0" m="1" x="161"/>
        <item sd="0" m="1" x="200"/>
        <item sd="0" m="1" x="138"/>
        <item sd="0" m="1" x="120"/>
        <item sd="0" m="1" x="226"/>
        <item m="1" x="201"/>
        <item m="1" x="193"/>
        <item sd="0" m="1" x="183"/>
        <item m="1" x="182"/>
        <item sd="0" m="1" x="209"/>
        <item sd="0" m="1" x="151"/>
        <item sd="0" m="1" x="126"/>
        <item sd="0" m="1" x="235"/>
        <item sd="0" m="1" x="168"/>
        <item sd="0" m="1" x="223"/>
        <item sd="0" m="1" x="233"/>
        <item sd="0" m="1" x="134"/>
        <item sd="0" m="1" x="145"/>
        <item sd="0" m="1" x="132"/>
        <item sd="0" m="1" x="150"/>
        <item m="1" x="153"/>
        <item sd="0" m="1" x="213"/>
        <item sd="0" m="1" x="231"/>
        <item sd="0" m="1" x="208"/>
        <item sd="0" x="63"/>
        <item sd="0" x="86"/>
        <item sd="0" x="101"/>
        <item sd="0" x="41"/>
        <item sd="0" m="1" x="234"/>
        <item sd="0" m="1" x="187"/>
        <item sd="0" x="48"/>
        <item sd="0" x="71"/>
        <item sd="0" x="11"/>
        <item sd="0" x="67"/>
        <item sd="0" x="84"/>
        <item sd="0" x="74"/>
        <item sd="0" x="36"/>
        <item sd="0" x="5"/>
        <item sd="0" x="45"/>
        <item sd="0" x="37"/>
        <item sd="0" x="95"/>
        <item sd="0" x="6"/>
        <item sd="0" m="1" x="141"/>
        <item sd="0" x="8"/>
        <item sd="0" x="49"/>
        <item sd="0" m="1" x="144"/>
        <item sd="0" m="1" x="181"/>
        <item sd="0" m="1" x="202"/>
        <item sd="0" m="1" x="184"/>
        <item sd="0" x="96"/>
        <item sd="0" x="102"/>
        <item sd="0" x="105"/>
        <item m="1" x="171"/>
        <item sd="0" m="1" x="178"/>
        <item sd="0" x="83"/>
        <item sd="0" m="1" x="169"/>
        <item sd="0" x="3"/>
        <item sd="0" m="1" x="175"/>
        <item sd="0" m="1" x="149"/>
        <item sd="0" x="98"/>
        <item sd="0" x="100"/>
        <item sd="0" x="90"/>
        <item sd="0" x="77"/>
        <item sd="0" x="12"/>
        <item sd="0" x="13"/>
        <item sd="0" m="1" x="172"/>
        <item sd="0" x="15"/>
        <item sd="0" m="1" x="205"/>
        <item sd="0" x="16"/>
        <item sd="0" x="46"/>
        <item sd="0" m="1" x="203"/>
        <item sd="0" m="1" x="198"/>
        <item sd="0" m="1" x="124"/>
        <item sd="0" m="1" x="174"/>
        <item sd="0" x="78"/>
        <item sd="0" x="85"/>
        <item sd="0" x="18"/>
        <item sd="0" x="19"/>
        <item sd="0" m="1" x="197"/>
        <item sd="0" x="22"/>
        <item sd="0" m="1" x="199"/>
        <item sd="0" x="94"/>
        <item sd="0" x="99"/>
        <item sd="0" m="1" x="191"/>
        <item m="1" x="130"/>
        <item sd="0" x="23"/>
        <item sd="0" x="88"/>
        <item sd="0" x="64"/>
        <item m="1" x="115"/>
        <item sd="0" m="1" x="188"/>
        <item sd="0" x="24"/>
        <item sd="0" x="20"/>
        <item sd="0" x="26"/>
        <item sd="0" x="69"/>
        <item sd="0" x="103"/>
        <item sd="0" x="70"/>
        <item sd="0" x="79"/>
        <item sd="0" x="76"/>
        <item sd="0" x="107"/>
        <item sd="0" x="1"/>
        <item sd="0" x="4"/>
        <item sd="0" x="65"/>
        <item sd="0" x="34"/>
        <item sd="0" x="17"/>
        <item sd="0" x="40"/>
        <item sd="0" x="112"/>
        <item sd="0" x="50"/>
        <item sd="0" m="1" x="207"/>
        <item sd="0" x="60"/>
        <item sd="0" x="87"/>
        <item sd="0" x="7"/>
        <item sd="0" m="1" x="232"/>
        <item sd="0" x="54"/>
        <item sd="0" x="43"/>
        <item sd="0" x="39"/>
        <item sd="0" x="9"/>
        <item sd="0" x="55"/>
        <item sd="0" x="10"/>
        <item sd="0" m="1" x="117"/>
        <item sd="0" m="1" x="222"/>
        <item sd="0" x="51"/>
        <item sd="0" x="66"/>
        <item sd="0" x="56"/>
        <item sd="0" x="80"/>
        <item sd="0" x="14"/>
        <item sd="0" x="61"/>
        <item sd="0" x="32"/>
        <item sd="0" x="91"/>
        <item sd="0" m="1" x="160"/>
        <item sd="0" m="1" x="194"/>
        <item sd="0" m="1" x="237"/>
        <item m="1" x="114"/>
        <item sd="0" x="82"/>
        <item sd="0" x="21"/>
        <item m="1" x="147"/>
        <item sd="0" m="1" x="155"/>
        <item sd="0" m="1" x="140"/>
        <item sd="0" x="97"/>
        <item sd="0" x="47"/>
        <item sd="0" x="62"/>
        <item sd="0" x="68"/>
        <item m="1" x="211"/>
        <item m="1" x="204"/>
        <item m="1" x="148"/>
        <item m="1" x="185"/>
        <item m="1" x="227"/>
        <item m="1" x="139"/>
        <item m="1" x="118"/>
        <item m="1" x="221"/>
        <item m="1" x="238"/>
        <item m="1" x="152"/>
        <item m="1" x="156"/>
        <item sd="0" x="59"/>
        <item sd="0" x="106"/>
        <item m="1" x="131"/>
        <item m="1" x="195"/>
        <item m="1" x="119"/>
        <item m="1" x="220"/>
        <item sd="0" m="1" x="142"/>
        <item sd="0" m="1" x="173"/>
        <item sd="0" m="1" x="123"/>
        <item sd="0" m="1" x="179"/>
        <item sd="0" m="1" x="176"/>
        <item sd="0" m="1" x="186"/>
        <item sd="0" m="1" x="167"/>
        <item sd="0" x="57"/>
        <item m="1" x="159"/>
        <item sd="0" x="58"/>
        <item sd="0" x="33"/>
        <item sd="0" m="1" x="129"/>
        <item m="1" x="180"/>
        <item m="1" x="225"/>
        <item m="1" x="113"/>
        <item t="default"/>
      </items>
    </pivotField>
    <pivotField numFmtId="14" showAll="0"/>
    <pivotField showAll="0"/>
    <pivotField showAll="0"/>
    <pivotField showAll="0"/>
    <pivotField showAll="0"/>
    <pivotField showAll="0" defaultSubtotal="0"/>
    <pivotField showAll="0"/>
    <pivotField dataField="1" showAll="0"/>
    <pivotField dataField="1" showAll="0" defaultSubtotal="0"/>
    <pivotField dataField="1" showAll="0" defaultSubtotal="0"/>
    <pivotField showAll="0"/>
    <pivotField axis="axisRow" showAll="0">
      <items count="13">
        <item x="11"/>
        <item x="0"/>
        <item x="1"/>
        <item x="2"/>
        <item x="3"/>
        <item x="4"/>
        <item x="5"/>
        <item x="6"/>
        <item x="8"/>
        <item x="9"/>
        <item x="7"/>
        <item x="10"/>
        <item t="default"/>
      </items>
    </pivotField>
    <pivotField axis="axisRow" showAll="0" defaultSubtotal="0">
      <items count="27">
        <item sd="0" x="3"/>
        <item sd="0" m="1" x="17"/>
        <item sd="0" m="1" x="24"/>
        <item sd="0" m="1" x="22"/>
        <item sd="0" m="1" x="19"/>
        <item sd="0" x="2"/>
        <item sd="0" x="1"/>
        <item sd="0" x="7"/>
        <item sd="0" x="5"/>
        <item sd="0" x="6"/>
        <item sd="0" m="1" x="25"/>
        <item sd="0" m="1" x="16"/>
        <item m="1" x="9"/>
        <item m="1" x="10"/>
        <item m="1" x="11"/>
        <item m="1" x="13"/>
        <item m="1" x="15"/>
        <item m="1" x="18"/>
        <item m="1" x="20"/>
        <item m="1" x="21"/>
        <item m="1" x="23"/>
        <item m="1" x="26"/>
        <item m="1" x="12"/>
        <item m="1" x="14"/>
        <item sd="0" x="0"/>
        <item sd="0" x="4"/>
        <item sd="0" x="8"/>
      </items>
    </pivotField>
    <pivotField dragToRow="0" dragToCol="0" dragToPage="0" showAll="0" defaultSubtotal="0"/>
    <pivotField dataField="1" dragToRow="0" dragToCol="0" dragToPage="0" showAll="0" defaultSubtotal="0"/>
  </pivotFields>
  <rowFields count="3">
    <field x="13"/>
    <field x="0"/>
    <field x="12"/>
  </rowFields>
  <rowItems count="10">
    <i>
      <x/>
    </i>
    <i>
      <x v="5"/>
    </i>
    <i>
      <x v="6"/>
    </i>
    <i>
      <x v="7"/>
    </i>
    <i>
      <x v="8"/>
    </i>
    <i>
      <x v="9"/>
    </i>
    <i>
      <x v="24"/>
    </i>
    <i>
      <x v="25"/>
    </i>
    <i>
      <x v="26"/>
    </i>
    <i t="grand">
      <x/>
    </i>
  </rowItems>
  <colFields count="1">
    <field x="-2"/>
  </colFields>
  <colItems count="4">
    <i>
      <x/>
    </i>
    <i i="1">
      <x v="1"/>
    </i>
    <i i="2">
      <x v="2"/>
    </i>
    <i i="3">
      <x v="3"/>
    </i>
  </colItems>
  <dataFields count="4">
    <dataField name="Total Créditos" fld="8" baseField="0" baseItem="72" numFmtId="43"/>
    <dataField name="Total Débitos" fld="9" baseField="0" baseItem="72" numFmtId="43"/>
    <dataField name="Total Reservado" fld="10" baseField="0" baseItem="72" numFmtId="43"/>
    <dataField name="Saldo Recurso" fld="15" baseField="0" baseItem="0" numFmtId="43"/>
  </dataFields>
  <formats count="9">
    <format dxfId="73">
      <pivotArea dataOnly="0" outline="0" fieldPosition="0">
        <references count="1">
          <reference field="4294967294" count="1">
            <x v="0"/>
          </reference>
        </references>
      </pivotArea>
    </format>
    <format dxfId="72">
      <pivotArea field="0" type="button" dataOnly="0" labelOnly="1" outline="0" axis="axisRow" fieldPosition="1"/>
    </format>
    <format dxfId="71">
      <pivotArea outline="0" fieldPosition="0">
        <references count="1">
          <reference field="4294967294" count="1">
            <x v="0"/>
          </reference>
        </references>
      </pivotArea>
    </format>
    <format dxfId="70">
      <pivotArea outline="0" fieldPosition="0">
        <references count="1">
          <reference field="4294967294" count="1">
            <x v="1"/>
          </reference>
        </references>
      </pivotArea>
    </format>
    <format dxfId="69">
      <pivotArea outline="0" fieldPosition="0">
        <references count="1">
          <reference field="4294967294" count="1">
            <x v="2"/>
          </reference>
        </references>
      </pivotArea>
    </format>
    <format dxfId="68">
      <pivotArea collapsedLevelsAreSubtotals="1" fieldPosition="0">
        <references count="2">
          <reference field="0" count="1">
            <x v="25"/>
          </reference>
          <reference field="13" count="1" selected="0">
            <x v="24"/>
          </reference>
        </references>
      </pivotArea>
    </format>
    <format dxfId="67">
      <pivotArea dataOnly="0" labelOnly="1" fieldPosition="0">
        <references count="2">
          <reference field="0" count="1">
            <x v="25"/>
          </reference>
          <reference field="13" count="1" selected="0">
            <x v="24"/>
          </reference>
        </references>
      </pivotArea>
    </format>
    <format dxfId="66">
      <pivotArea collapsedLevelsAreSubtotals="1" fieldPosition="0">
        <references count="2">
          <reference field="0" count="1">
            <x v="25"/>
          </reference>
          <reference field="13" count="1" selected="0">
            <x v="24"/>
          </reference>
        </references>
      </pivotArea>
    </format>
    <format dxfId="65">
      <pivotArea dataOnly="0" labelOnly="1" fieldPosition="0">
        <references count="2">
          <reference field="0" count="1">
            <x v="25"/>
          </reference>
          <reference field="13" count="1" selected="0">
            <x v="24"/>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ela dinâmica1" cacheId="2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A3:B10" firstHeaderRow="1" firstDataRow="1" firstDataCol="1"/>
  <pivotFields count="16">
    <pivotField axis="axisRow" showAll="0">
      <items count="240">
        <item m="1" x="224"/>
        <item m="1" x="125"/>
        <item m="1" x="164"/>
        <item m="1" x="154"/>
        <item m="1" x="190"/>
        <item m="1" x="214"/>
        <item m="1" x="212"/>
        <item m="1" x="146"/>
        <item m="1" x="217"/>
        <item m="1" x="177"/>
        <item m="1" x="157"/>
        <item m="1" x="216"/>
        <item m="1" x="162"/>
        <item m="1" x="206"/>
        <item m="1" x="121"/>
        <item m="1" x="236"/>
        <item m="1" x="165"/>
        <item m="1" x="137"/>
        <item m="1" x="127"/>
        <item m="1" x="135"/>
        <item m="1" x="143"/>
        <item m="1" x="122"/>
        <item m="1" x="219"/>
        <item m="1" x="133"/>
        <item m="1" x="192"/>
        <item m="1" x="210"/>
        <item m="1" x="228"/>
        <item m="1" x="229"/>
        <item m="1" x="170"/>
        <item m="1" x="230"/>
        <item m="1" x="128"/>
        <item m="1" x="136"/>
        <item m="1" x="196"/>
        <item m="1" x="158"/>
        <item m="1" x="163"/>
        <item m="1" x="215"/>
        <item m="1" x="161"/>
        <item m="1" x="200"/>
        <item m="1" x="138"/>
        <item m="1" x="120"/>
        <item m="1" x="226"/>
        <item m="1" x="183"/>
        <item m="1" x="209"/>
        <item m="1" x="151"/>
        <item m="1" x="126"/>
        <item m="1" x="235"/>
        <item m="1" x="168"/>
        <item m="1" x="223"/>
        <item m="1" x="233"/>
        <item m="1" x="134"/>
        <item m="1" x="145"/>
        <item m="1" x="132"/>
        <item m="1" x="150"/>
        <item m="1" x="213"/>
        <item m="1" x="231"/>
        <item m="1" x="208"/>
        <item m="1" x="234"/>
        <item m="1" x="187"/>
        <item m="1" x="141"/>
        <item m="1" x="144"/>
        <item m="1" x="181"/>
        <item m="1" x="202"/>
        <item m="1" x="184"/>
        <item m="1" x="178"/>
        <item m="1" x="169"/>
        <item m="1" x="175"/>
        <item m="1" x="149"/>
        <item x="12"/>
        <item m="1" x="172"/>
        <item m="1" x="205"/>
        <item m="1" x="203"/>
        <item m="1" x="198"/>
        <item m="1" x="124"/>
        <item m="1" x="174"/>
        <item m="1" x="197"/>
        <item m="1" x="199"/>
        <item m="1" x="191"/>
        <item m="1" x="188"/>
        <item x="26"/>
        <item x="1"/>
        <item x="4"/>
        <item m="1" x="207"/>
        <item x="7"/>
        <item m="1" x="232"/>
        <item x="9"/>
        <item m="1" x="117"/>
        <item m="1" x="222"/>
        <item x="14"/>
        <item x="32"/>
        <item m="1" x="160"/>
        <item m="1" x="194"/>
        <item m="1" x="237"/>
        <item x="21"/>
        <item m="1" x="155"/>
        <item m="1" x="140"/>
        <item m="1" x="142"/>
        <item m="1" x="173"/>
        <item m="1" x="123"/>
        <item m="1" x="179"/>
        <item m="1" x="176"/>
        <item m="1" x="186"/>
        <item m="1" x="167"/>
        <item m="1" x="148"/>
        <item m="1" x="131"/>
        <item m="1" x="204"/>
        <item m="1" x="119"/>
        <item m="1" x="195"/>
        <item m="1" x="159"/>
        <item m="1" x="152"/>
        <item m="1" x="220"/>
        <item m="1" x="221"/>
        <item m="1" x="238"/>
        <item m="1" x="116"/>
        <item m="1" x="118"/>
        <item m="1" x="139"/>
        <item m="1" x="225"/>
        <item m="1" x="189"/>
        <item m="1" x="201"/>
        <item m="1" x="156"/>
        <item m="1" x="193"/>
        <item m="1" x="171"/>
        <item m="1" x="182"/>
        <item m="1" x="180"/>
        <item m="1" x="185"/>
        <item m="1" x="227"/>
        <item m="1" x="113"/>
        <item x="8"/>
        <item m="1" x="130"/>
        <item x="23"/>
        <item x="37"/>
        <item m="1" x="153"/>
        <item m="1" x="166"/>
        <item m="1" x="129"/>
        <item m="1" x="147"/>
        <item m="1" x="211"/>
        <item x="45"/>
        <item x="46"/>
        <item x="66"/>
        <item m="1" x="115"/>
        <item m="1" x="218"/>
        <item x="41"/>
        <item m="1" x="114"/>
        <item x="0"/>
        <item x="2"/>
        <item x="3"/>
        <item x="5"/>
        <item x="6"/>
        <item x="10"/>
        <item x="11"/>
        <item x="13"/>
        <item x="15"/>
        <item x="16"/>
        <item x="17"/>
        <item x="18"/>
        <item x="19"/>
        <item x="20"/>
        <item x="22"/>
        <item x="24"/>
        <item x="27"/>
        <item x="28"/>
        <item x="29"/>
        <item x="30"/>
        <item x="31"/>
        <item x="33"/>
        <item x="34"/>
        <item x="35"/>
        <item x="36"/>
        <item x="38"/>
        <item x="39"/>
        <item x="40"/>
        <item x="42"/>
        <item x="43"/>
        <item x="44"/>
        <item x="47"/>
        <item x="48"/>
        <item x="49"/>
        <item x="50"/>
        <item x="51"/>
        <item x="52"/>
        <item x="53"/>
        <item x="54"/>
        <item x="55"/>
        <item x="56"/>
        <item x="57"/>
        <item x="58"/>
        <item x="59"/>
        <item x="60"/>
        <item x="61"/>
        <item x="62"/>
        <item x="63"/>
        <item x="64"/>
        <item x="65"/>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2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8">
        <item m="1" x="26"/>
        <item sd="0" m="1" x="21"/>
        <item sd="0" x="3"/>
        <item h="1" m="1" x="17"/>
        <item sd="0" m="1" x="10"/>
        <item sd="0" m="1" x="18"/>
        <item sd="0" m="1" x="20"/>
        <item sd="0" m="1" x="23"/>
        <item sd="0" m="1" x="11"/>
        <item sd="0" m="1" x="15"/>
        <item sd="0" m="1" x="9"/>
        <item sd="0" m="1" x="13"/>
        <item sd="0" m="1" x="19"/>
        <item sd="0" x="2"/>
        <item sd="0" x="1"/>
        <item sd="0" x="5"/>
        <item sd="0" x="7"/>
        <item sd="0" x="6"/>
        <item sd="0" m="1" x="16"/>
        <item sd="0" m="1" x="24"/>
        <item sd="0" m="1" x="22"/>
        <item sd="0" m="1" x="25"/>
        <item h="1" m="1" x="12"/>
        <item h="1" m="1" x="14"/>
        <item h="1" x="0"/>
        <item h="1" x="4"/>
        <item h="1" x="8"/>
        <item t="default"/>
      </items>
    </pivotField>
    <pivotField dataField="1" dragToRow="0" dragToCol="0" dragToPage="0" showAll="0" defaultSubtotal="0"/>
    <pivotField dragToRow="0" dragToCol="0" dragToPage="0" showAll="0" defaultSubtotal="0"/>
  </pivotFields>
  <rowFields count="2">
    <field x="13"/>
    <field x="0"/>
  </rowFields>
  <rowItems count="7">
    <i>
      <x v="2"/>
    </i>
    <i>
      <x v="13"/>
    </i>
    <i>
      <x v="14"/>
    </i>
    <i>
      <x v="15"/>
    </i>
    <i>
      <x v="16"/>
    </i>
    <i>
      <x v="17"/>
    </i>
    <i t="grand">
      <x/>
    </i>
  </rowItems>
  <colItems count="1">
    <i/>
  </colItems>
  <dataFields count="1">
    <dataField name="Total" fld="14" baseField="0" baseItem="0" numFmtId="8"/>
  </dataFields>
  <formats count="18">
    <format dxfId="64">
      <pivotArea dataOnly="0" labelOnly="1" outline="0" fieldPosition="0">
        <references count="1">
          <reference field="4294967294" count="1">
            <x v="0"/>
          </reference>
        </references>
      </pivotArea>
    </format>
    <format dxfId="63">
      <pivotArea dataOnly="0" fieldPosition="0">
        <references count="1">
          <reference field="13" count="7">
            <x v="4"/>
            <x v="5"/>
            <x v="6"/>
            <x v="7"/>
            <x v="8"/>
            <x v="9"/>
            <x v="10"/>
          </reference>
        </references>
      </pivotArea>
    </format>
    <format dxfId="62">
      <pivotArea dataOnly="0" fieldPosition="0">
        <references count="1">
          <reference field="13" count="1">
            <x v="0"/>
          </reference>
        </references>
      </pivotArea>
    </format>
    <format dxfId="61">
      <pivotArea collapsedLevelsAreSubtotals="1" fieldPosition="0">
        <references count="1">
          <reference field="13" count="1">
            <x v="15"/>
          </reference>
        </references>
      </pivotArea>
    </format>
    <format dxfId="60">
      <pivotArea dataOnly="0" labelOnly="1" fieldPosition="0">
        <references count="1">
          <reference field="13" count="1">
            <x v="15"/>
          </reference>
        </references>
      </pivotArea>
    </format>
    <format dxfId="59">
      <pivotArea dataOnly="0" labelOnly="1" outline="0" axis="axisValues" fieldPosition="0"/>
    </format>
    <format dxfId="58">
      <pivotArea collapsedLevelsAreSubtotals="1" fieldPosition="0">
        <references count="2">
          <reference field="0" count="2">
            <x v="0"/>
            <x v="1"/>
          </reference>
          <reference field="13" count="1" selected="0">
            <x v="0"/>
          </reference>
        </references>
      </pivotArea>
    </format>
    <format dxfId="57">
      <pivotArea dataOnly="0" labelOnly="1" fieldPosition="0">
        <references count="2">
          <reference field="0" count="2">
            <x v="0"/>
            <x v="1"/>
          </reference>
          <reference field="13" count="1" selected="0">
            <x v="0"/>
          </reference>
        </references>
      </pivotArea>
    </format>
    <format dxfId="56">
      <pivotArea collapsedLevelsAreSubtotals="1" fieldPosition="0">
        <references count="2">
          <reference field="0" count="1">
            <x v="3"/>
          </reference>
          <reference field="13" count="1" selected="0">
            <x v="0"/>
          </reference>
        </references>
      </pivotArea>
    </format>
    <format dxfId="55">
      <pivotArea dataOnly="0" labelOnly="1" fieldPosition="0">
        <references count="2">
          <reference field="0" count="1">
            <x v="3"/>
          </reference>
          <reference field="13" count="1" selected="0">
            <x v="0"/>
          </reference>
        </references>
      </pivotArea>
    </format>
    <format dxfId="54">
      <pivotArea collapsedLevelsAreSubtotals="1" fieldPosition="0">
        <references count="2">
          <reference field="0" count="2">
            <x v="7"/>
            <x v="8"/>
          </reference>
          <reference field="13" count="1" selected="0">
            <x v="0"/>
          </reference>
        </references>
      </pivotArea>
    </format>
    <format dxfId="53">
      <pivotArea dataOnly="0" labelOnly="1" fieldPosition="0">
        <references count="2">
          <reference field="0" count="2">
            <x v="7"/>
            <x v="8"/>
          </reference>
          <reference field="13" count="1" selected="0">
            <x v="0"/>
          </reference>
        </references>
      </pivotArea>
    </format>
    <format dxfId="52">
      <pivotArea collapsedLevelsAreSubtotals="1" fieldPosition="0">
        <references count="2">
          <reference field="0" count="2">
            <x v="0"/>
            <x v="1"/>
          </reference>
          <reference field="13" count="1" selected="0">
            <x v="0"/>
          </reference>
        </references>
      </pivotArea>
    </format>
    <format dxfId="51">
      <pivotArea dataOnly="0" labelOnly="1" fieldPosition="0">
        <references count="2">
          <reference field="0" count="2">
            <x v="0"/>
            <x v="1"/>
          </reference>
          <reference field="13" count="1" selected="0">
            <x v="0"/>
          </reference>
        </references>
      </pivotArea>
    </format>
    <format dxfId="50">
      <pivotArea collapsedLevelsAreSubtotals="1" fieldPosition="0">
        <references count="2">
          <reference field="0" count="1">
            <x v="3"/>
          </reference>
          <reference field="13" count="1" selected="0">
            <x v="0"/>
          </reference>
        </references>
      </pivotArea>
    </format>
    <format dxfId="49">
      <pivotArea dataOnly="0" labelOnly="1" fieldPosition="0">
        <references count="2">
          <reference field="0" count="1">
            <x v="3"/>
          </reference>
          <reference field="13" count="1" selected="0">
            <x v="0"/>
          </reference>
        </references>
      </pivotArea>
    </format>
    <format dxfId="48">
      <pivotArea collapsedLevelsAreSubtotals="1" fieldPosition="0">
        <references count="2">
          <reference field="0" count="2">
            <x v="7"/>
            <x v="8"/>
          </reference>
          <reference field="13" count="1" selected="0">
            <x v="0"/>
          </reference>
        </references>
      </pivotArea>
    </format>
    <format dxfId="47">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ela dinâmica4" cacheId="25" applyNumberFormats="0" applyBorderFormats="0" applyFontFormats="0" applyPatternFormats="0" applyAlignmentFormats="0" applyWidthHeightFormats="1" dataCaption="Valores" updatedVersion="6" minRefreshableVersion="3" showCalcMbrs="0" useAutoFormatting="1" itemPrintTitles="1" createdVersion="3" indent="0" outline="1" outlineData="1" multipleFieldFilters="0" rowHeaderCaption="Recursos Orçamentários">
  <location ref="A3:E38" firstHeaderRow="1" firstDataRow="2" firstDataCol="1"/>
  <pivotFields count="16">
    <pivotField axis="axisRow" showAll="0">
      <items count="240">
        <item m="1" x="224"/>
        <item m="1" x="125"/>
        <item m="1" x="164"/>
        <item m="1" x="154"/>
        <item m="1" x="190"/>
        <item m="1" x="214"/>
        <item m="1" x="212"/>
        <item m="1" x="146"/>
        <item m="1" x="217"/>
        <item m="1" x="177"/>
        <item m="1" x="157"/>
        <item m="1" x="162"/>
        <item m="1" x="165"/>
        <item m="1" x="137"/>
        <item m="1" x="135"/>
        <item m="1" x="210"/>
        <item m="1" x="229"/>
        <item m="1" x="163"/>
        <item m="1" x="215"/>
        <item m="1" x="161"/>
        <item m="1" x="200"/>
        <item m="1" x="138"/>
        <item m="1" x="120"/>
        <item m="1" x="226"/>
        <item m="1" x="151"/>
        <item m="1" x="126"/>
        <item m="1" x="235"/>
        <item m="1" x="168"/>
        <item m="1" x="223"/>
        <item m="1" x="233"/>
        <item m="1" x="134"/>
        <item m="1" x="132"/>
        <item m="1" x="150"/>
        <item m="1" x="231"/>
        <item m="1" x="208"/>
        <item m="1" x="234"/>
        <item m="1" x="187"/>
        <item m="1" x="141"/>
        <item m="1" x="175"/>
        <item m="1" x="149"/>
        <item m="1" x="205"/>
        <item m="1" x="203"/>
        <item m="1" x="197"/>
        <item m="1" x="199"/>
        <item m="1" x="191"/>
        <item x="1"/>
        <item x="4"/>
        <item x="7"/>
        <item x="9"/>
        <item m="1" x="117"/>
        <item m="1" x="222"/>
        <item x="14"/>
        <item x="32"/>
        <item m="1" x="160"/>
        <item m="1" x="194"/>
        <item m="1" x="237"/>
        <item x="21"/>
        <item m="1" x="155"/>
        <item m="1" x="142"/>
        <item m="1" x="173"/>
        <item m="1" x="123"/>
        <item m="1" x="179"/>
        <item m="1" x="176"/>
        <item m="1" x="186"/>
        <item m="1" x="167"/>
        <item m="1" x="213"/>
        <item m="1" x="144"/>
        <item m="1" x="184"/>
        <item m="1" x="178"/>
        <item x="12"/>
        <item m="1" x="172"/>
        <item m="1" x="174"/>
        <item m="1" x="188"/>
        <item x="26"/>
        <item m="1" x="158"/>
        <item m="1" x="230"/>
        <item m="1" x="198"/>
        <item m="1" x="183"/>
        <item m="1" x="206"/>
        <item m="1" x="140"/>
        <item m="1" x="216"/>
        <item m="1" x="196"/>
        <item m="1" x="232"/>
        <item m="1" x="127"/>
        <item m="1" x="143"/>
        <item m="1" x="136"/>
        <item m="1" x="169"/>
        <item m="1" x="228"/>
        <item m="1" x="170"/>
        <item m="1" x="181"/>
        <item m="1" x="124"/>
        <item m="1" x="122"/>
        <item m="1" x="133"/>
        <item m="1" x="145"/>
        <item m="1" x="209"/>
        <item m="1" x="219"/>
        <item m="1" x="236"/>
        <item m="1" x="192"/>
        <item m="1" x="121"/>
        <item m="1" x="128"/>
        <item m="1" x="202"/>
        <item m="1" x="207"/>
        <item m="1" x="148"/>
        <item m="1" x="131"/>
        <item m="1" x="204"/>
        <item m="1" x="119"/>
        <item m="1" x="195"/>
        <item m="1" x="159"/>
        <item m="1" x="152"/>
        <item m="1" x="220"/>
        <item m="1" x="221"/>
        <item m="1" x="238"/>
        <item m="1" x="116"/>
        <item m="1" x="118"/>
        <item m="1" x="139"/>
        <item m="1" x="225"/>
        <item m="1" x="189"/>
        <item m="1" x="201"/>
        <item m="1" x="156"/>
        <item m="1" x="193"/>
        <item m="1" x="171"/>
        <item m="1" x="182"/>
        <item m="1" x="180"/>
        <item m="1" x="185"/>
        <item m="1" x="227"/>
        <item m="1" x="113"/>
        <item x="8"/>
        <item m="1" x="130"/>
        <item x="23"/>
        <item x="37"/>
        <item m="1" x="153"/>
        <item m="1" x="166"/>
        <item m="1" x="129"/>
        <item m="1" x="147"/>
        <item m="1" x="211"/>
        <item x="45"/>
        <item x="46"/>
        <item x="66"/>
        <item m="1" x="115"/>
        <item m="1" x="218"/>
        <item x="41"/>
        <item m="1" x="114"/>
        <item x="0"/>
        <item x="2"/>
        <item x="3"/>
        <item x="5"/>
        <item x="6"/>
        <item x="10"/>
        <item x="11"/>
        <item x="13"/>
        <item x="15"/>
        <item x="16"/>
        <item x="17"/>
        <item x="18"/>
        <item x="19"/>
        <item x="20"/>
        <item x="22"/>
        <item x="24"/>
        <item x="27"/>
        <item x="28"/>
        <item x="29"/>
        <item x="30"/>
        <item x="31"/>
        <item x="33"/>
        <item x="34"/>
        <item x="35"/>
        <item x="36"/>
        <item x="38"/>
        <item x="39"/>
        <item x="40"/>
        <item x="42"/>
        <item x="43"/>
        <item x="44"/>
        <item x="47"/>
        <item x="48"/>
        <item x="49"/>
        <item x="50"/>
        <item x="51"/>
        <item x="52"/>
        <item x="53"/>
        <item x="54"/>
        <item x="55"/>
        <item x="56"/>
        <item x="57"/>
        <item x="58"/>
        <item x="59"/>
        <item x="60"/>
        <item x="61"/>
        <item x="62"/>
        <item x="63"/>
        <item x="64"/>
        <item x="65"/>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25"/>
        <item t="default"/>
      </items>
    </pivotField>
    <pivotField numFmtId="14" showAll="0"/>
    <pivotField showAll="0"/>
    <pivotField showAll="0"/>
    <pivotField showAll="0"/>
    <pivotField showAll="0"/>
    <pivotField showAll="0"/>
    <pivotField showAll="0"/>
    <pivotField dataField="1" showAll="0"/>
    <pivotField dataField="1" numFmtId="4" showAll="0"/>
    <pivotField dataField="1" numFmtId="4" showAll="0"/>
    <pivotField showAll="0"/>
    <pivotField showAll="0"/>
    <pivotField showAll="0" defaultSubtotal="0"/>
    <pivotField dragToRow="0" dragToCol="0" dragToPage="0" showAll="0" defaultSubtotal="0"/>
    <pivotField dataField="1" dragToRow="0" dragToCol="0" dragToPage="0" showAll="0" defaultSubtotal="0"/>
  </pivotFields>
  <rowFields count="1">
    <field x="0"/>
  </rowFields>
  <rowItems count="34">
    <i>
      <x v="45"/>
    </i>
    <i>
      <x v="46"/>
    </i>
    <i>
      <x v="47"/>
    </i>
    <i>
      <x v="48"/>
    </i>
    <i>
      <x v="51"/>
    </i>
    <i>
      <x v="52"/>
    </i>
    <i>
      <x v="56"/>
    </i>
    <i>
      <x v="137"/>
    </i>
    <i>
      <x v="147"/>
    </i>
    <i>
      <x v="152"/>
    </i>
    <i>
      <x v="164"/>
    </i>
    <i>
      <x v="168"/>
    </i>
    <i>
      <x v="169"/>
    </i>
    <i>
      <x v="171"/>
    </i>
    <i>
      <x v="173"/>
    </i>
    <i>
      <x v="176"/>
    </i>
    <i>
      <x v="177"/>
    </i>
    <i>
      <x v="180"/>
    </i>
    <i>
      <x v="181"/>
    </i>
    <i>
      <x v="182"/>
    </i>
    <i>
      <x v="185"/>
    </i>
    <i>
      <x v="186"/>
    </i>
    <i>
      <x v="187"/>
    </i>
    <i>
      <x v="188"/>
    </i>
    <i>
      <x v="191"/>
    </i>
    <i>
      <x v="193"/>
    </i>
    <i>
      <x v="205"/>
    </i>
    <i>
      <x v="207"/>
    </i>
    <i>
      <x v="212"/>
    </i>
    <i>
      <x v="216"/>
    </i>
    <i>
      <x v="222"/>
    </i>
    <i>
      <x v="231"/>
    </i>
    <i>
      <x v="237"/>
    </i>
    <i t="grand">
      <x/>
    </i>
  </rowItems>
  <colFields count="1">
    <field x="-2"/>
  </colFields>
  <colItems count="4">
    <i>
      <x/>
    </i>
    <i i="1">
      <x v="1"/>
    </i>
    <i i="2">
      <x v="2"/>
    </i>
    <i i="3">
      <x v="3"/>
    </i>
  </colItems>
  <dataFields count="4">
    <dataField name="Créditos" fld="8" baseField="0" baseItem="0" numFmtId="4"/>
    <dataField name="Débitos" fld="9" baseField="0" baseItem="0" numFmtId="4"/>
    <dataField name="Reservado" fld="10" baseField="0" baseItem="0" numFmtId="4"/>
    <dataField name="Saldo RI" fld="15" baseField="0" baseItem="0" numFmtId="4"/>
  </dataFields>
  <formats count="1">
    <format dxfId="46">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filters count="1">
    <filter fld="0" type="captionBeginsWith" evalOrder="-1" id="10" stringValue1="RI">
      <autoFilter ref="A1">
        <filterColumn colId="0">
          <customFilters>
            <customFilter val="RI*"/>
          </customFilters>
        </filterColumn>
      </autoFilter>
    </filter>
  </filters>
</pivotTableDefinition>
</file>

<file path=xl/pivotTables/pivotTable5.xml><?xml version="1.0" encoding="utf-8"?>
<pivotTableDefinition xmlns="http://schemas.openxmlformats.org/spreadsheetml/2006/main" name="Tabela dinâmica4" cacheId="25"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D6:E13" firstHeaderRow="1" firstDataRow="1" firstDataCol="1"/>
  <pivotFields count="16">
    <pivotField axis="axisRow" showAll="0">
      <items count="240">
        <item m="1" x="224"/>
        <item m="1" x="125"/>
        <item m="1" x="164"/>
        <item m="1" x="154"/>
        <item m="1" x="190"/>
        <item m="1" x="214"/>
        <item m="1" x="212"/>
        <item m="1" x="146"/>
        <item m="1" x="217"/>
        <item m="1" x="177"/>
        <item m="1" x="157"/>
        <item m="1" x="216"/>
        <item m="1" x="162"/>
        <item m="1" x="206"/>
        <item m="1" x="121"/>
        <item m="1" x="236"/>
        <item m="1" x="165"/>
        <item m="1" x="137"/>
        <item m="1" x="127"/>
        <item m="1" x="135"/>
        <item m="1" x="143"/>
        <item m="1" x="122"/>
        <item m="1" x="219"/>
        <item m="1" x="133"/>
        <item m="1" x="192"/>
        <item m="1" x="210"/>
        <item m="1" x="228"/>
        <item m="1" x="229"/>
        <item m="1" x="170"/>
        <item m="1" x="230"/>
        <item m="1" x="128"/>
        <item m="1" x="136"/>
        <item m="1" x="196"/>
        <item m="1" x="158"/>
        <item m="1" x="163"/>
        <item m="1" x="215"/>
        <item m="1" x="161"/>
        <item m="1" x="200"/>
        <item m="1" x="138"/>
        <item m="1" x="120"/>
        <item m="1" x="226"/>
        <item m="1" x="183"/>
        <item m="1" x="209"/>
        <item m="1" x="151"/>
        <item m="1" x="126"/>
        <item m="1" x="235"/>
        <item m="1" x="168"/>
        <item m="1" x="223"/>
        <item m="1" x="233"/>
        <item m="1" x="134"/>
        <item m="1" x="145"/>
        <item m="1" x="132"/>
        <item m="1" x="150"/>
        <item m="1" x="213"/>
        <item m="1" x="231"/>
        <item m="1" x="208"/>
        <item m="1" x="234"/>
        <item m="1" x="187"/>
        <item m="1" x="141"/>
        <item m="1" x="144"/>
        <item m="1" x="181"/>
        <item m="1" x="202"/>
        <item m="1" x="184"/>
        <item m="1" x="178"/>
        <item m="1" x="169"/>
        <item m="1" x="175"/>
        <item m="1" x="149"/>
        <item x="12"/>
        <item m="1" x="172"/>
        <item m="1" x="205"/>
        <item m="1" x="203"/>
        <item m="1" x="198"/>
        <item m="1" x="124"/>
        <item m="1" x="174"/>
        <item m="1" x="197"/>
        <item m="1" x="199"/>
        <item m="1" x="191"/>
        <item m="1" x="188"/>
        <item x="26"/>
        <item x="1"/>
        <item x="4"/>
        <item m="1" x="207"/>
        <item x="7"/>
        <item m="1" x="232"/>
        <item x="9"/>
        <item m="1" x="117"/>
        <item m="1" x="222"/>
        <item x="14"/>
        <item x="32"/>
        <item m="1" x="160"/>
        <item m="1" x="194"/>
        <item m="1" x="237"/>
        <item x="21"/>
        <item m="1" x="155"/>
        <item m="1" x="140"/>
        <item m="1" x="142"/>
        <item m="1" x="173"/>
        <item m="1" x="123"/>
        <item m="1" x="179"/>
        <item m="1" x="176"/>
        <item m="1" x="186"/>
        <item m="1" x="167"/>
        <item m="1" x="148"/>
        <item m="1" x="131"/>
        <item m="1" x="204"/>
        <item m="1" x="119"/>
        <item m="1" x="195"/>
        <item m="1" x="159"/>
        <item m="1" x="152"/>
        <item m="1" x="220"/>
        <item m="1" x="221"/>
        <item m="1" x="238"/>
        <item m="1" x="116"/>
        <item m="1" x="118"/>
        <item m="1" x="139"/>
        <item m="1" x="225"/>
        <item m="1" x="189"/>
        <item m="1" x="201"/>
        <item m="1" x="156"/>
        <item m="1" x="193"/>
        <item m="1" x="171"/>
        <item m="1" x="182"/>
        <item m="1" x="180"/>
        <item m="1" x="185"/>
        <item m="1" x="227"/>
        <item m="1" x="113"/>
        <item x="8"/>
        <item m="1" x="130"/>
        <item x="23"/>
        <item x="37"/>
        <item m="1" x="153"/>
        <item m="1" x="166"/>
        <item m="1" x="129"/>
        <item m="1" x="147"/>
        <item m="1" x="211"/>
        <item x="45"/>
        <item x="46"/>
        <item x="66"/>
        <item m="1" x="115"/>
        <item m="1" x="218"/>
        <item x="41"/>
        <item m="1" x="114"/>
        <item x="0"/>
        <item x="2"/>
        <item x="3"/>
        <item x="5"/>
        <item x="6"/>
        <item x="10"/>
        <item x="11"/>
        <item x="13"/>
        <item x="15"/>
        <item x="16"/>
        <item x="17"/>
        <item x="18"/>
        <item x="19"/>
        <item x="20"/>
        <item x="22"/>
        <item x="24"/>
        <item x="27"/>
        <item x="28"/>
        <item x="29"/>
        <item x="30"/>
        <item x="31"/>
        <item x="33"/>
        <item x="34"/>
        <item x="35"/>
        <item x="36"/>
        <item x="38"/>
        <item x="39"/>
        <item x="40"/>
        <item x="42"/>
        <item x="43"/>
        <item x="44"/>
        <item x="47"/>
        <item x="48"/>
        <item x="49"/>
        <item x="50"/>
        <item x="51"/>
        <item x="52"/>
        <item x="53"/>
        <item x="54"/>
        <item x="55"/>
        <item x="56"/>
        <item x="57"/>
        <item x="58"/>
        <item x="59"/>
        <item x="60"/>
        <item x="61"/>
        <item x="62"/>
        <item x="63"/>
        <item x="64"/>
        <item x="65"/>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2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8">
        <item m="1" x="26"/>
        <item sd="0" m="1" x="21"/>
        <item sd="0" x="3"/>
        <item h="1" m="1" x="17"/>
        <item sd="0" m="1" x="10"/>
        <item sd="0" m="1" x="18"/>
        <item sd="0" m="1" x="20"/>
        <item sd="0" m="1" x="23"/>
        <item sd="0" m="1" x="11"/>
        <item sd="0" m="1" x="15"/>
        <item sd="0" m="1" x="9"/>
        <item sd="0" m="1" x="13"/>
        <item sd="0" m="1" x="19"/>
        <item sd="0" x="2"/>
        <item sd="0" x="1"/>
        <item sd="0" x="5"/>
        <item sd="0" x="7"/>
        <item sd="0" x="6"/>
        <item sd="0" m="1" x="16"/>
        <item sd="0" m="1" x="24"/>
        <item sd="0" m="1" x="22"/>
        <item sd="0" m="1" x="25"/>
        <item h="1" m="1" x="12"/>
        <item h="1" m="1" x="14"/>
        <item h="1" x="0"/>
        <item h="1" x="4"/>
        <item h="1" x="8"/>
        <item t="default"/>
      </items>
    </pivotField>
    <pivotField dataField="1" dragToRow="0" dragToCol="0" dragToPage="0" showAll="0" defaultSubtotal="0"/>
    <pivotField dragToRow="0" dragToCol="0" dragToPage="0" showAll="0" defaultSubtotal="0"/>
  </pivotFields>
  <rowFields count="2">
    <field x="13"/>
    <field x="0"/>
  </rowFields>
  <rowItems count="7">
    <i>
      <x v="2"/>
    </i>
    <i>
      <x v="13"/>
    </i>
    <i>
      <x v="14"/>
    </i>
    <i>
      <x v="15"/>
    </i>
    <i>
      <x v="16"/>
    </i>
    <i>
      <x v="17"/>
    </i>
    <i t="grand">
      <x/>
    </i>
  </rowItems>
  <colItems count="1">
    <i/>
  </colItems>
  <dataFields count="1">
    <dataField name="Total" fld="14" baseField="0" baseItem="0" numFmtId="8"/>
  </dataFields>
  <formats count="18">
    <format dxfId="45">
      <pivotArea dataOnly="0" labelOnly="1" outline="0" fieldPosition="0">
        <references count="1">
          <reference field="4294967294" count="1">
            <x v="0"/>
          </reference>
        </references>
      </pivotArea>
    </format>
    <format dxfId="44">
      <pivotArea dataOnly="0" fieldPosition="0">
        <references count="1">
          <reference field="13" count="7">
            <x v="4"/>
            <x v="5"/>
            <x v="6"/>
            <x v="7"/>
            <x v="8"/>
            <x v="9"/>
            <x v="10"/>
          </reference>
        </references>
      </pivotArea>
    </format>
    <format dxfId="43">
      <pivotArea dataOnly="0" fieldPosition="0">
        <references count="1">
          <reference field="13" count="1">
            <x v="0"/>
          </reference>
        </references>
      </pivotArea>
    </format>
    <format dxfId="42">
      <pivotArea collapsedLevelsAreSubtotals="1" fieldPosition="0">
        <references count="1">
          <reference field="13" count="1">
            <x v="15"/>
          </reference>
        </references>
      </pivotArea>
    </format>
    <format dxfId="41">
      <pivotArea dataOnly="0" labelOnly="1" fieldPosition="0">
        <references count="1">
          <reference field="13" count="1">
            <x v="15"/>
          </reference>
        </references>
      </pivotArea>
    </format>
    <format dxfId="40">
      <pivotArea dataOnly="0" labelOnly="1" outline="0" axis="axisValues" fieldPosition="0"/>
    </format>
    <format dxfId="39">
      <pivotArea collapsedLevelsAreSubtotals="1" fieldPosition="0">
        <references count="2">
          <reference field="0" count="2">
            <x v="0"/>
            <x v="1"/>
          </reference>
          <reference field="13" count="1" selected="0">
            <x v="0"/>
          </reference>
        </references>
      </pivotArea>
    </format>
    <format dxfId="38">
      <pivotArea dataOnly="0" labelOnly="1" fieldPosition="0">
        <references count="2">
          <reference field="0" count="2">
            <x v="0"/>
            <x v="1"/>
          </reference>
          <reference field="13" count="1" selected="0">
            <x v="0"/>
          </reference>
        </references>
      </pivotArea>
    </format>
    <format dxfId="37">
      <pivotArea collapsedLevelsAreSubtotals="1" fieldPosition="0">
        <references count="2">
          <reference field="0" count="1">
            <x v="3"/>
          </reference>
          <reference field="13" count="1" selected="0">
            <x v="0"/>
          </reference>
        </references>
      </pivotArea>
    </format>
    <format dxfId="36">
      <pivotArea dataOnly="0" labelOnly="1" fieldPosition="0">
        <references count="2">
          <reference field="0" count="1">
            <x v="3"/>
          </reference>
          <reference field="13" count="1" selected="0">
            <x v="0"/>
          </reference>
        </references>
      </pivotArea>
    </format>
    <format dxfId="35">
      <pivotArea collapsedLevelsAreSubtotals="1" fieldPosition="0">
        <references count="2">
          <reference field="0" count="2">
            <x v="7"/>
            <x v="8"/>
          </reference>
          <reference field="13" count="1" selected="0">
            <x v="0"/>
          </reference>
        </references>
      </pivotArea>
    </format>
    <format dxfId="34">
      <pivotArea dataOnly="0" labelOnly="1" fieldPosition="0">
        <references count="2">
          <reference field="0" count="2">
            <x v="7"/>
            <x v="8"/>
          </reference>
          <reference field="13" count="1" selected="0">
            <x v="0"/>
          </reference>
        </references>
      </pivotArea>
    </format>
    <format dxfId="33">
      <pivotArea collapsedLevelsAreSubtotals="1" fieldPosition="0">
        <references count="2">
          <reference field="0" count="2">
            <x v="0"/>
            <x v="1"/>
          </reference>
          <reference field="13" count="1" selected="0">
            <x v="0"/>
          </reference>
        </references>
      </pivotArea>
    </format>
    <format dxfId="32">
      <pivotArea dataOnly="0" labelOnly="1" fieldPosition="0">
        <references count="2">
          <reference field="0" count="2">
            <x v="0"/>
            <x v="1"/>
          </reference>
          <reference field="13" count="1" selected="0">
            <x v="0"/>
          </reference>
        </references>
      </pivotArea>
    </format>
    <format dxfId="31">
      <pivotArea collapsedLevelsAreSubtotals="1" fieldPosition="0">
        <references count="2">
          <reference field="0" count="1">
            <x v="3"/>
          </reference>
          <reference field="13" count="1" selected="0">
            <x v="0"/>
          </reference>
        </references>
      </pivotArea>
    </format>
    <format dxfId="30">
      <pivotArea dataOnly="0" labelOnly="1" fieldPosition="0">
        <references count="2">
          <reference field="0" count="1">
            <x v="3"/>
          </reference>
          <reference field="13" count="1" selected="0">
            <x v="0"/>
          </reference>
        </references>
      </pivotArea>
    </format>
    <format dxfId="29">
      <pivotArea collapsedLevelsAreSubtotals="1" fieldPosition="0">
        <references count="2">
          <reference field="0" count="2">
            <x v="7"/>
            <x v="8"/>
          </reference>
          <reference field="13" count="1" selected="0">
            <x v="0"/>
          </reference>
        </references>
      </pivotArea>
    </format>
    <format dxfId="28">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2" name="Tabela2" displayName="Tabela2" ref="A6:B18" totalsRowShown="0">
  <autoFilter ref="A6:B18"/>
  <tableColumns count="2">
    <tableColumn id="1" name="Recursos" dataDxfId="27"/>
    <tableColumn id="2" name="Total Gasto"/>
  </tableColumns>
  <tableStyleInfo name="TableStyleMedium2" showFirstColumn="0" showLastColumn="0" showRowStripes="1" showColumnStripes="0"/>
</table>
</file>

<file path=xl/tables/table2.xml><?xml version="1.0" encoding="utf-8"?>
<table xmlns="http://schemas.openxmlformats.org/spreadsheetml/2006/main" id="3" name="Tabela24" displayName="Tabela24" ref="A23:B35" totalsRowShown="0">
  <autoFilter ref="A23:B35"/>
  <tableColumns count="2">
    <tableColumn id="1" name="Recursos" dataDxfId="26"/>
    <tableColumn id="2" name="Diferença" dataDxfId="25"/>
  </tableColumns>
  <tableStyleInfo name="TableStyleMedium2" showFirstColumn="0" showLastColumn="0" showRowStripes="1" showColumnStripes="0"/>
</table>
</file>

<file path=xl/tables/table3.xml><?xml version="1.0" encoding="utf-8"?>
<table xmlns="http://schemas.openxmlformats.org/spreadsheetml/2006/main" id="1" name="Tb_dados" displayName="Tb_dados" ref="A1:N1091" totalsRowShown="0" headerRowDxfId="24" dataDxfId="23">
  <autoFilter ref="A1:N1091"/>
  <tableColumns count="14">
    <tableColumn id="1" name="Recurso" dataDxfId="22"/>
    <tableColumn id="2" name="Data" dataDxfId="21"/>
    <tableColumn id="3" name="Número da Guia" dataDxfId="20"/>
    <tableColumn id="4" name="Departamento" dataDxfId="19"/>
    <tableColumn id="5" name="Favorecido" dataDxfId="18"/>
    <tableColumn id="6" name="Descrição" dataDxfId="17"/>
    <tableColumn id="7" name="Executado" dataDxfId="16"/>
    <tableColumn id="8" name="Valor Débito" dataDxfId="15"/>
    <tableColumn id="9" name="Valor Crédito" dataDxfId="14"/>
    <tableColumn id="10" name="Débito " dataDxfId="13">
      <calculatedColumnFormula>IF(G2="Não",0,H2)</calculatedColumnFormula>
    </tableColumn>
    <tableColumn id="11" name="Valor Reservado" dataDxfId="12">
      <calculatedColumnFormula>IF(G2="Não",H2,0)</calculatedColumnFormula>
    </tableColumn>
    <tableColumn id="12" name="M" dataDxfId="11">
      <calculatedColumnFormula>MONTH(B2)</calculatedColumnFormula>
    </tableColumn>
    <tableColumn id="13" name="Mês" dataDxfId="10">
      <calculatedColumnFormula>VLOOKUP(L2,mês!A:B,2,0)</calculatedColumnFormula>
    </tableColumn>
    <tableColumn id="14" name="Tipo Recurso" dataDxfId="9">
      <calculatedColumnFormula>LEFT(A2,SEARCH("-",A2)-1)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FF0000"/>
  </sheetPr>
  <dimension ref="A1:E18"/>
  <sheetViews>
    <sheetView showGridLines="0" workbookViewId="0">
      <selection activeCell="H14" sqref="H14"/>
    </sheetView>
  </sheetViews>
  <sheetFormatPr defaultRowHeight="14.25" x14ac:dyDescent="0.2"/>
  <cols>
    <col min="1" max="1" width="10.75" customWidth="1"/>
    <col min="2" max="2" width="17.75" customWidth="1"/>
    <col min="3" max="3" width="12.25" customWidth="1"/>
    <col min="4" max="4" width="10.625" customWidth="1"/>
    <col min="5" max="5" width="11.125" customWidth="1"/>
  </cols>
  <sheetData>
    <row r="1" spans="1:5" ht="23.25" x14ac:dyDescent="0.2">
      <c r="A1" s="38" t="s">
        <v>24</v>
      </c>
      <c r="B1" s="38"/>
      <c r="C1" s="38"/>
      <c r="D1" s="38"/>
      <c r="E1" s="38"/>
    </row>
    <row r="2" spans="1:5" ht="17.45" customHeight="1" x14ac:dyDescent="0.2">
      <c r="A2" s="10" t="s">
        <v>0</v>
      </c>
      <c r="B2" s="5" t="s">
        <v>47</v>
      </c>
    </row>
    <row r="4" spans="1:5" x14ac:dyDescent="0.2">
      <c r="B4" s="6" t="s">
        <v>22</v>
      </c>
    </row>
    <row r="5" spans="1:5" x14ac:dyDescent="0.2">
      <c r="A5" s="8" t="s">
        <v>8</v>
      </c>
      <c r="B5" s="5" t="s">
        <v>42</v>
      </c>
      <c r="C5" s="5" t="s">
        <v>29</v>
      </c>
      <c r="D5" s="5" t="s">
        <v>28</v>
      </c>
      <c r="E5" s="5" t="s">
        <v>30</v>
      </c>
    </row>
    <row r="6" spans="1:5" x14ac:dyDescent="0.2">
      <c r="A6" s="7" t="s">
        <v>10</v>
      </c>
      <c r="B6" s="12"/>
      <c r="C6" s="1">
        <v>500</v>
      </c>
      <c r="D6" s="1">
        <v>0</v>
      </c>
      <c r="E6" s="1">
        <v>-500</v>
      </c>
    </row>
    <row r="7" spans="1:5" x14ac:dyDescent="0.2">
      <c r="A7" s="7" t="s">
        <v>11</v>
      </c>
      <c r="B7" s="12">
        <v>188447.47999999998</v>
      </c>
      <c r="C7" s="1">
        <v>1622.85</v>
      </c>
      <c r="D7" s="1">
        <v>0</v>
      </c>
      <c r="E7" s="1">
        <v>186324.62999999998</v>
      </c>
    </row>
    <row r="8" spans="1:5" x14ac:dyDescent="0.2">
      <c r="A8" s="7" t="s">
        <v>12</v>
      </c>
      <c r="B8" s="12"/>
      <c r="C8" s="1">
        <v>1195.4000000000001</v>
      </c>
      <c r="D8" s="1">
        <v>0</v>
      </c>
      <c r="E8" s="1">
        <v>185129.22999999998</v>
      </c>
    </row>
    <row r="9" spans="1:5" x14ac:dyDescent="0.2">
      <c r="A9" s="7" t="s">
        <v>13</v>
      </c>
      <c r="B9" s="12">
        <v>31037.579999999998</v>
      </c>
      <c r="C9" s="1">
        <v>10838.640000000001</v>
      </c>
      <c r="D9" s="1">
        <v>0</v>
      </c>
      <c r="E9" s="1">
        <v>205328.16999999998</v>
      </c>
    </row>
    <row r="10" spans="1:5" x14ac:dyDescent="0.2">
      <c r="A10" s="7" t="s">
        <v>14</v>
      </c>
      <c r="B10" s="12"/>
      <c r="C10" s="1">
        <v>1369.2</v>
      </c>
      <c r="D10" s="1">
        <v>0</v>
      </c>
      <c r="E10" s="1">
        <v>203958.96999999997</v>
      </c>
    </row>
    <row r="11" spans="1:5" x14ac:dyDescent="0.2">
      <c r="A11" s="7" t="s">
        <v>15</v>
      </c>
      <c r="B11" s="12"/>
      <c r="C11" s="1">
        <v>275.99</v>
      </c>
      <c r="D11" s="1">
        <v>0</v>
      </c>
      <c r="E11" s="1">
        <v>203682.97999999998</v>
      </c>
    </row>
    <row r="12" spans="1:5" x14ac:dyDescent="0.2">
      <c r="A12" s="7" t="s">
        <v>16</v>
      </c>
      <c r="B12" s="12"/>
      <c r="C12" s="1">
        <v>3327.5</v>
      </c>
      <c r="D12" s="1">
        <v>0</v>
      </c>
      <c r="E12" s="1">
        <v>200355.47999999998</v>
      </c>
    </row>
    <row r="13" spans="1:5" x14ac:dyDescent="0.2">
      <c r="A13" s="7" t="s">
        <v>17</v>
      </c>
      <c r="B13" s="12"/>
      <c r="C13" s="1">
        <v>1071.48</v>
      </c>
      <c r="D13" s="1">
        <v>0</v>
      </c>
      <c r="E13" s="1">
        <v>199283.99999999997</v>
      </c>
    </row>
    <row r="14" spans="1:5" x14ac:dyDescent="0.2">
      <c r="A14" s="7" t="s">
        <v>18</v>
      </c>
      <c r="B14" s="12"/>
      <c r="C14" s="1">
        <v>2480.06</v>
      </c>
      <c r="D14" s="1">
        <v>0</v>
      </c>
      <c r="E14" s="1">
        <v>196803.93999999997</v>
      </c>
    </row>
    <row r="15" spans="1:5" x14ac:dyDescent="0.2">
      <c r="A15" s="7" t="s">
        <v>19</v>
      </c>
      <c r="B15" s="12">
        <v>900</v>
      </c>
      <c r="C15" s="1">
        <v>0</v>
      </c>
      <c r="D15" s="1">
        <v>0</v>
      </c>
      <c r="E15" s="1">
        <v>197703.93999999997</v>
      </c>
    </row>
    <row r="16" spans="1:5" x14ac:dyDescent="0.2">
      <c r="A16" s="7" t="s">
        <v>20</v>
      </c>
      <c r="B16" s="12"/>
      <c r="C16" s="1">
        <v>0</v>
      </c>
      <c r="D16" s="1">
        <v>0</v>
      </c>
      <c r="E16" s="1">
        <v>197703.93999999997</v>
      </c>
    </row>
    <row r="17" spans="1:5" x14ac:dyDescent="0.2">
      <c r="A17" s="7" t="s">
        <v>21</v>
      </c>
      <c r="B17" s="12"/>
      <c r="C17" s="1">
        <v>72596.23</v>
      </c>
      <c r="D17" s="1">
        <v>0</v>
      </c>
      <c r="E17" s="1">
        <v>125107.70999999998</v>
      </c>
    </row>
    <row r="18" spans="1:5" x14ac:dyDescent="0.2">
      <c r="A18" s="7" t="s">
        <v>44</v>
      </c>
      <c r="B18" s="12">
        <v>220385.05999999997</v>
      </c>
      <c r="C18" s="1">
        <v>95277.35</v>
      </c>
      <c r="D18" s="1">
        <v>0</v>
      </c>
      <c r="E18" s="1"/>
    </row>
  </sheetData>
  <mergeCells count="1">
    <mergeCell ref="A1:E1"/>
  </mergeCells>
  <pageMargins left="0.511811024" right="0.511811024" top="0.78740157499999996" bottom="0.78740157499999996" header="0.31496062000000002" footer="0.31496062000000002"/>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B0F0"/>
  </sheetPr>
  <dimension ref="A1:E415"/>
  <sheetViews>
    <sheetView tabSelected="1" workbookViewId="0">
      <selection activeCell="K28" sqref="K28"/>
    </sheetView>
  </sheetViews>
  <sheetFormatPr defaultRowHeight="14.25" x14ac:dyDescent="0.2"/>
  <cols>
    <col min="1" max="1" width="18" customWidth="1"/>
    <col min="2" max="2" width="14.875" customWidth="1"/>
    <col min="3" max="3" width="13.75" customWidth="1"/>
    <col min="4" max="4" width="15.75" style="2" customWidth="1"/>
    <col min="5" max="5" width="14" customWidth="1"/>
    <col min="6" max="6" width="12.375" bestFit="1" customWidth="1"/>
  </cols>
  <sheetData>
    <row r="1" spans="1:5" ht="23.25" x14ac:dyDescent="0.2">
      <c r="A1" s="38" t="s">
        <v>23</v>
      </c>
      <c r="B1" s="38"/>
      <c r="C1" s="38"/>
      <c r="D1" s="38"/>
      <c r="E1" s="38"/>
    </row>
    <row r="3" spans="1:5" x14ac:dyDescent="0.2">
      <c r="B3" s="6" t="s">
        <v>22</v>
      </c>
      <c r="D3"/>
    </row>
    <row r="4" spans="1:5" x14ac:dyDescent="0.2">
      <c r="A4" s="10" t="s">
        <v>43</v>
      </c>
      <c r="B4" s="1" t="s">
        <v>31</v>
      </c>
      <c r="C4" s="5" t="s">
        <v>32</v>
      </c>
      <c r="D4" s="5" t="s">
        <v>33</v>
      </c>
      <c r="E4" s="5" t="s">
        <v>45</v>
      </c>
    </row>
    <row r="5" spans="1:5" x14ac:dyDescent="0.2">
      <c r="A5" s="11" t="s">
        <v>1597</v>
      </c>
      <c r="B5" s="1">
        <v>683690.73</v>
      </c>
      <c r="C5" s="1">
        <v>76607.199999999997</v>
      </c>
      <c r="D5" s="1">
        <v>0</v>
      </c>
      <c r="E5" s="1">
        <v>607083.53</v>
      </c>
    </row>
    <row r="6" spans="1:5" x14ac:dyDescent="0.2">
      <c r="A6" s="11" t="s">
        <v>1598</v>
      </c>
      <c r="B6" s="1">
        <v>1797267.0299999991</v>
      </c>
      <c r="C6" s="1">
        <v>685690.93000000017</v>
      </c>
      <c r="D6" s="1">
        <v>0</v>
      </c>
      <c r="E6" s="1">
        <v>1111576.0999999989</v>
      </c>
    </row>
    <row r="7" spans="1:5" x14ac:dyDescent="0.2">
      <c r="A7" s="11" t="s">
        <v>1599</v>
      </c>
      <c r="B7" s="1">
        <v>1628696.3600000003</v>
      </c>
      <c r="C7" s="1">
        <v>507910.73</v>
      </c>
      <c r="D7" s="1">
        <v>0</v>
      </c>
      <c r="E7" s="1">
        <v>1120785.6300000004</v>
      </c>
    </row>
    <row r="8" spans="1:5" x14ac:dyDescent="0.2">
      <c r="A8" s="11" t="s">
        <v>1600</v>
      </c>
      <c r="B8" s="1">
        <v>1296180.5599999998</v>
      </c>
      <c r="C8" s="1">
        <v>1267512.18</v>
      </c>
      <c r="D8" s="1">
        <v>0</v>
      </c>
      <c r="E8" s="1">
        <v>28668.379999999888</v>
      </c>
    </row>
    <row r="9" spans="1:5" x14ac:dyDescent="0.2">
      <c r="A9" s="11" t="s">
        <v>1601</v>
      </c>
      <c r="B9" s="1">
        <v>126941.32</v>
      </c>
      <c r="C9" s="1">
        <v>124930</v>
      </c>
      <c r="D9" s="1">
        <v>0</v>
      </c>
      <c r="E9" s="1">
        <v>2011.320000000007</v>
      </c>
    </row>
    <row r="10" spans="1:5" x14ac:dyDescent="0.2">
      <c r="A10" s="11" t="s">
        <v>1602</v>
      </c>
      <c r="B10" s="1">
        <v>127522.28</v>
      </c>
      <c r="C10" s="1">
        <v>127522.28</v>
      </c>
      <c r="D10" s="1">
        <v>0</v>
      </c>
      <c r="E10" s="1">
        <v>0</v>
      </c>
    </row>
    <row r="11" spans="1:5" x14ac:dyDescent="0.2">
      <c r="A11" s="11" t="s">
        <v>1603</v>
      </c>
      <c r="B11" s="1">
        <v>18018664.609999999</v>
      </c>
      <c r="C11" s="1">
        <v>9043915.6399999969</v>
      </c>
      <c r="D11" s="1">
        <v>0</v>
      </c>
      <c r="E11" s="1">
        <v>8974748.9700000025</v>
      </c>
    </row>
    <row r="12" spans="1:5" x14ac:dyDescent="0.2">
      <c r="A12" s="11" t="s">
        <v>1604</v>
      </c>
      <c r="B12" s="1">
        <v>986.68</v>
      </c>
      <c r="C12" s="1">
        <v>986.68</v>
      </c>
      <c r="D12" s="1">
        <v>0</v>
      </c>
      <c r="E12" s="1">
        <v>0</v>
      </c>
    </row>
    <row r="13" spans="1:5" x14ac:dyDescent="0.2">
      <c r="A13" s="11" t="s">
        <v>1605</v>
      </c>
      <c r="B13" s="1">
        <v>65208.6</v>
      </c>
      <c r="C13" s="1">
        <v>35813.54</v>
      </c>
      <c r="D13" s="1">
        <v>0</v>
      </c>
      <c r="E13" s="1">
        <v>29395.059999999998</v>
      </c>
    </row>
    <row r="14" spans="1:5" x14ac:dyDescent="0.2">
      <c r="A14" s="11" t="s">
        <v>44</v>
      </c>
      <c r="B14" s="1">
        <v>23745158.170000002</v>
      </c>
      <c r="C14" s="1">
        <v>11870889.179999996</v>
      </c>
      <c r="D14" s="1">
        <v>0</v>
      </c>
      <c r="E14" s="1">
        <v>11874268.989999995</v>
      </c>
    </row>
    <row r="15" spans="1:5" x14ac:dyDescent="0.2">
      <c r="D15"/>
    </row>
    <row r="16" spans="1:5" x14ac:dyDescent="0.2">
      <c r="D16"/>
    </row>
    <row r="17" spans="1:5" x14ac:dyDescent="0.2">
      <c r="D17"/>
    </row>
    <row r="18" spans="1:5" x14ac:dyDescent="0.2">
      <c r="D18"/>
    </row>
    <row r="19" spans="1:5" x14ac:dyDescent="0.2">
      <c r="D19"/>
    </row>
    <row r="20" spans="1:5" s="18" customFormat="1" x14ac:dyDescent="0.2">
      <c r="A20"/>
      <c r="B20"/>
      <c r="C20"/>
      <c r="D20"/>
      <c r="E20"/>
    </row>
    <row r="21" spans="1:5" x14ac:dyDescent="0.2">
      <c r="D21"/>
    </row>
    <row r="22" spans="1:5" x14ac:dyDescent="0.2">
      <c r="D22"/>
    </row>
    <row r="23" spans="1:5" x14ac:dyDescent="0.2">
      <c r="D23"/>
    </row>
    <row r="24" spans="1:5" x14ac:dyDescent="0.2">
      <c r="D24"/>
    </row>
    <row r="25" spans="1:5" x14ac:dyDescent="0.2">
      <c r="D25"/>
    </row>
    <row r="26" spans="1:5" x14ac:dyDescent="0.2">
      <c r="D26"/>
    </row>
    <row r="27" spans="1:5" x14ac:dyDescent="0.2">
      <c r="D27"/>
    </row>
    <row r="28" spans="1:5" x14ac:dyDescent="0.2">
      <c r="D28"/>
    </row>
    <row r="29" spans="1:5" x14ac:dyDescent="0.2">
      <c r="D29"/>
    </row>
    <row r="30" spans="1:5" x14ac:dyDescent="0.2">
      <c r="D30"/>
    </row>
    <row r="31" spans="1:5" x14ac:dyDescent="0.2">
      <c r="D31"/>
    </row>
    <row r="32" spans="1:5" x14ac:dyDescent="0.2">
      <c r="D32"/>
    </row>
    <row r="33" spans="4:4" x14ac:dyDescent="0.2">
      <c r="D33"/>
    </row>
    <row r="34" spans="4:4" x14ac:dyDescent="0.2">
      <c r="D34"/>
    </row>
    <row r="35" spans="4:4" x14ac:dyDescent="0.2">
      <c r="D35"/>
    </row>
    <row r="36" spans="4:4" x14ac:dyDescent="0.2">
      <c r="D36"/>
    </row>
    <row r="37" spans="4:4" x14ac:dyDescent="0.2">
      <c r="D37"/>
    </row>
    <row r="38" spans="4:4" x14ac:dyDescent="0.2">
      <c r="D38"/>
    </row>
    <row r="39" spans="4:4" x14ac:dyDescent="0.2">
      <c r="D39"/>
    </row>
    <row r="40" spans="4:4" x14ac:dyDescent="0.2">
      <c r="D40"/>
    </row>
    <row r="41" spans="4:4" x14ac:dyDescent="0.2">
      <c r="D41"/>
    </row>
    <row r="42" spans="4:4" x14ac:dyDescent="0.2">
      <c r="D42"/>
    </row>
    <row r="43" spans="4:4" x14ac:dyDescent="0.2">
      <c r="D43"/>
    </row>
    <row r="44" spans="4:4" x14ac:dyDescent="0.2">
      <c r="D44"/>
    </row>
    <row r="45" spans="4:4" x14ac:dyDescent="0.2">
      <c r="D45"/>
    </row>
    <row r="46" spans="4:4" x14ac:dyDescent="0.2">
      <c r="D46"/>
    </row>
    <row r="47" spans="4:4" x14ac:dyDescent="0.2">
      <c r="D47"/>
    </row>
    <row r="48" spans="4:4" x14ac:dyDescent="0.2">
      <c r="D48"/>
    </row>
    <row r="49" spans="4:4" x14ac:dyDescent="0.2">
      <c r="D49"/>
    </row>
    <row r="50" spans="4:4" x14ac:dyDescent="0.2">
      <c r="D50"/>
    </row>
    <row r="51" spans="4:4" x14ac:dyDescent="0.2">
      <c r="D51"/>
    </row>
    <row r="52" spans="4:4" x14ac:dyDescent="0.2">
      <c r="D52"/>
    </row>
    <row r="53" spans="4:4" x14ac:dyDescent="0.2">
      <c r="D53"/>
    </row>
    <row r="54" spans="4:4" x14ac:dyDescent="0.2">
      <c r="D54"/>
    </row>
    <row r="55" spans="4:4" x14ac:dyDescent="0.2">
      <c r="D55"/>
    </row>
    <row r="56" spans="4:4" x14ac:dyDescent="0.2">
      <c r="D56"/>
    </row>
    <row r="57" spans="4:4" x14ac:dyDescent="0.2">
      <c r="D57"/>
    </row>
    <row r="58" spans="4:4" x14ac:dyDescent="0.2">
      <c r="D58"/>
    </row>
    <row r="59" spans="4:4" x14ac:dyDescent="0.2">
      <c r="D59"/>
    </row>
    <row r="60" spans="4:4" x14ac:dyDescent="0.2">
      <c r="D60"/>
    </row>
    <row r="61" spans="4:4" x14ac:dyDescent="0.2">
      <c r="D61"/>
    </row>
    <row r="62" spans="4:4" x14ac:dyDescent="0.2">
      <c r="D62"/>
    </row>
    <row r="63" spans="4:4" x14ac:dyDescent="0.2">
      <c r="D63"/>
    </row>
    <row r="64" spans="4:4" x14ac:dyDescent="0.2">
      <c r="D64"/>
    </row>
    <row r="65" spans="4:4" x14ac:dyDescent="0.2">
      <c r="D65"/>
    </row>
    <row r="66" spans="4:4" x14ac:dyDescent="0.2">
      <c r="D66"/>
    </row>
    <row r="67" spans="4:4" x14ac:dyDescent="0.2">
      <c r="D67"/>
    </row>
    <row r="68" spans="4:4" x14ac:dyDescent="0.2">
      <c r="D68"/>
    </row>
    <row r="69" spans="4:4" x14ac:dyDescent="0.2">
      <c r="D69"/>
    </row>
    <row r="70" spans="4:4" x14ac:dyDescent="0.2">
      <c r="D70"/>
    </row>
    <row r="71" spans="4:4" x14ac:dyDescent="0.2">
      <c r="D71"/>
    </row>
    <row r="72" spans="4:4" x14ac:dyDescent="0.2">
      <c r="D72"/>
    </row>
    <row r="73" spans="4:4" x14ac:dyDescent="0.2">
      <c r="D73"/>
    </row>
    <row r="74" spans="4:4" x14ac:dyDescent="0.2">
      <c r="D74"/>
    </row>
    <row r="75" spans="4:4" x14ac:dyDescent="0.2">
      <c r="D75"/>
    </row>
    <row r="76" spans="4:4" x14ac:dyDescent="0.2">
      <c r="D76"/>
    </row>
    <row r="77" spans="4:4" x14ac:dyDescent="0.2">
      <c r="D77"/>
    </row>
    <row r="78" spans="4:4" x14ac:dyDescent="0.2">
      <c r="D78"/>
    </row>
    <row r="79" spans="4:4" x14ac:dyDescent="0.2">
      <c r="D79"/>
    </row>
    <row r="80" spans="4:4"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row>
    <row r="89" spans="4:4" x14ac:dyDescent="0.2">
      <c r="D89"/>
    </row>
    <row r="90" spans="4:4" x14ac:dyDescent="0.2">
      <c r="D90"/>
    </row>
    <row r="91" spans="4:4" x14ac:dyDescent="0.2">
      <c r="D91"/>
    </row>
    <row r="92" spans="4:4" x14ac:dyDescent="0.2">
      <c r="D92"/>
    </row>
    <row r="93" spans="4:4" x14ac:dyDescent="0.2">
      <c r="D93"/>
    </row>
    <row r="94" spans="4:4" x14ac:dyDescent="0.2">
      <c r="D94"/>
    </row>
    <row r="95" spans="4:4" x14ac:dyDescent="0.2">
      <c r="D95"/>
    </row>
    <row r="96" spans="4:4" x14ac:dyDescent="0.2">
      <c r="D96"/>
    </row>
    <row r="97" spans="4:4" x14ac:dyDescent="0.2">
      <c r="D97"/>
    </row>
    <row r="98" spans="4:4" x14ac:dyDescent="0.2">
      <c r="D98"/>
    </row>
    <row r="99" spans="4:4" x14ac:dyDescent="0.2">
      <c r="D99"/>
    </row>
    <row r="100" spans="4:4" x14ac:dyDescent="0.2">
      <c r="D100"/>
    </row>
    <row r="101" spans="4:4" x14ac:dyDescent="0.2">
      <c r="D101"/>
    </row>
    <row r="102" spans="4:4" x14ac:dyDescent="0.2">
      <c r="D102"/>
    </row>
    <row r="103" spans="4:4" x14ac:dyDescent="0.2">
      <c r="D103"/>
    </row>
    <row r="104" spans="4:4" x14ac:dyDescent="0.2">
      <c r="D104"/>
    </row>
    <row r="105" spans="4:4" x14ac:dyDescent="0.2">
      <c r="D105"/>
    </row>
    <row r="106" spans="4:4" x14ac:dyDescent="0.2">
      <c r="D106"/>
    </row>
    <row r="107" spans="4:4" x14ac:dyDescent="0.2">
      <c r="D107"/>
    </row>
    <row r="108" spans="4:4" x14ac:dyDescent="0.2">
      <c r="D108"/>
    </row>
    <row r="109" spans="4:4" x14ac:dyDescent="0.2">
      <c r="D109"/>
    </row>
    <row r="110" spans="4:4" x14ac:dyDescent="0.2">
      <c r="D110"/>
    </row>
    <row r="111" spans="4:4" x14ac:dyDescent="0.2">
      <c r="D111"/>
    </row>
    <row r="112" spans="4:4" x14ac:dyDescent="0.2">
      <c r="D112"/>
    </row>
    <row r="113" spans="4:4" x14ac:dyDescent="0.2">
      <c r="D113"/>
    </row>
    <row r="114" spans="4:4" x14ac:dyDescent="0.2">
      <c r="D114"/>
    </row>
    <row r="115" spans="4:4" x14ac:dyDescent="0.2">
      <c r="D115"/>
    </row>
    <row r="116" spans="4:4" x14ac:dyDescent="0.2">
      <c r="D116"/>
    </row>
    <row r="117" spans="4:4" x14ac:dyDescent="0.2">
      <c r="D117"/>
    </row>
    <row r="118" spans="4:4" x14ac:dyDescent="0.2">
      <c r="D118"/>
    </row>
    <row r="119" spans="4:4" x14ac:dyDescent="0.2">
      <c r="D119"/>
    </row>
    <row r="120" spans="4:4" x14ac:dyDescent="0.2">
      <c r="D120"/>
    </row>
    <row r="121" spans="4:4" x14ac:dyDescent="0.2">
      <c r="D121"/>
    </row>
    <row r="122" spans="4:4" x14ac:dyDescent="0.2">
      <c r="D122"/>
    </row>
    <row r="123" spans="4:4" x14ac:dyDescent="0.2">
      <c r="D123"/>
    </row>
    <row r="124" spans="4:4" x14ac:dyDescent="0.2">
      <c r="D124"/>
    </row>
    <row r="125" spans="4:4" x14ac:dyDescent="0.2">
      <c r="D125"/>
    </row>
    <row r="126" spans="4:4" x14ac:dyDescent="0.2">
      <c r="D126"/>
    </row>
    <row r="127" spans="4:4" x14ac:dyDescent="0.2">
      <c r="D127"/>
    </row>
    <row r="128" spans="4:4" x14ac:dyDescent="0.2">
      <c r="D128"/>
    </row>
    <row r="129" spans="4:4" x14ac:dyDescent="0.2">
      <c r="D129"/>
    </row>
    <row r="130" spans="4:4" x14ac:dyDescent="0.2">
      <c r="D130"/>
    </row>
    <row r="131" spans="4:4" x14ac:dyDescent="0.2">
      <c r="D131"/>
    </row>
    <row r="132" spans="4:4" x14ac:dyDescent="0.2">
      <c r="D132"/>
    </row>
    <row r="133" spans="4:4" x14ac:dyDescent="0.2">
      <c r="D133"/>
    </row>
    <row r="134" spans="4:4" x14ac:dyDescent="0.2">
      <c r="D134"/>
    </row>
    <row r="135" spans="4:4" x14ac:dyDescent="0.2">
      <c r="D135"/>
    </row>
    <row r="136" spans="4:4" x14ac:dyDescent="0.2">
      <c r="D136"/>
    </row>
    <row r="137" spans="4:4" x14ac:dyDescent="0.2">
      <c r="D137"/>
    </row>
    <row r="138" spans="4:4" x14ac:dyDescent="0.2">
      <c r="D138"/>
    </row>
    <row r="139" spans="4:4" x14ac:dyDescent="0.2">
      <c r="D139"/>
    </row>
    <row r="140" spans="4:4" x14ac:dyDescent="0.2">
      <c r="D140"/>
    </row>
    <row r="141" spans="4:4" x14ac:dyDescent="0.2">
      <c r="D141"/>
    </row>
    <row r="142" spans="4:4" x14ac:dyDescent="0.2">
      <c r="D142"/>
    </row>
    <row r="143" spans="4:4" x14ac:dyDescent="0.2">
      <c r="D143"/>
    </row>
    <row r="144" spans="4:4" x14ac:dyDescent="0.2">
      <c r="D144"/>
    </row>
    <row r="145" spans="4:4" x14ac:dyDescent="0.2">
      <c r="D145"/>
    </row>
    <row r="146" spans="4:4" x14ac:dyDescent="0.2">
      <c r="D146"/>
    </row>
    <row r="147" spans="4:4" x14ac:dyDescent="0.2">
      <c r="D147"/>
    </row>
    <row r="148" spans="4:4" x14ac:dyDescent="0.2">
      <c r="D148"/>
    </row>
    <row r="149" spans="4:4" x14ac:dyDescent="0.2">
      <c r="D149"/>
    </row>
    <row r="150" spans="4:4" x14ac:dyDescent="0.2">
      <c r="D150"/>
    </row>
    <row r="151" spans="4:4" x14ac:dyDescent="0.2">
      <c r="D151"/>
    </row>
    <row r="152" spans="4:4" x14ac:dyDescent="0.2">
      <c r="D152"/>
    </row>
    <row r="153" spans="4:4" x14ac:dyDescent="0.2">
      <c r="D153"/>
    </row>
    <row r="154" spans="4:4" x14ac:dyDescent="0.2">
      <c r="D154"/>
    </row>
    <row r="155" spans="4:4" x14ac:dyDescent="0.2">
      <c r="D155"/>
    </row>
    <row r="156" spans="4:4" x14ac:dyDescent="0.2">
      <c r="D156"/>
    </row>
    <row r="157" spans="4:4" x14ac:dyDescent="0.2">
      <c r="D157"/>
    </row>
    <row r="158" spans="4:4" x14ac:dyDescent="0.2">
      <c r="D158"/>
    </row>
    <row r="159" spans="4:4" x14ac:dyDescent="0.2">
      <c r="D159"/>
    </row>
    <row r="160" spans="4:4" x14ac:dyDescent="0.2">
      <c r="D160"/>
    </row>
    <row r="161" spans="4:4" x14ac:dyDescent="0.2">
      <c r="D161"/>
    </row>
    <row r="162" spans="4:4" x14ac:dyDescent="0.2">
      <c r="D162"/>
    </row>
    <row r="163" spans="4:4" x14ac:dyDescent="0.2">
      <c r="D163"/>
    </row>
    <row r="164" spans="4:4" x14ac:dyDescent="0.2">
      <c r="D164"/>
    </row>
    <row r="165" spans="4:4" x14ac:dyDescent="0.2">
      <c r="D165"/>
    </row>
    <row r="166" spans="4:4" x14ac:dyDescent="0.2">
      <c r="D166"/>
    </row>
    <row r="167" spans="4:4" x14ac:dyDescent="0.2">
      <c r="D167"/>
    </row>
    <row r="168" spans="4:4" x14ac:dyDescent="0.2">
      <c r="D168"/>
    </row>
    <row r="169" spans="4:4" x14ac:dyDescent="0.2">
      <c r="D169"/>
    </row>
    <row r="170" spans="4:4" x14ac:dyDescent="0.2">
      <c r="D170"/>
    </row>
    <row r="171" spans="4:4" x14ac:dyDescent="0.2">
      <c r="D171"/>
    </row>
    <row r="172" spans="4:4" x14ac:dyDescent="0.2">
      <c r="D172"/>
    </row>
    <row r="173" spans="4:4" x14ac:dyDescent="0.2">
      <c r="D173"/>
    </row>
    <row r="174" spans="4:4" x14ac:dyDescent="0.2">
      <c r="D174"/>
    </row>
    <row r="175" spans="4:4" x14ac:dyDescent="0.2">
      <c r="D175"/>
    </row>
    <row r="176" spans="4:4" x14ac:dyDescent="0.2">
      <c r="D176"/>
    </row>
    <row r="177" spans="4:4" x14ac:dyDescent="0.2">
      <c r="D177"/>
    </row>
    <row r="178" spans="4:4" x14ac:dyDescent="0.2">
      <c r="D178"/>
    </row>
    <row r="179" spans="4:4" x14ac:dyDescent="0.2">
      <c r="D179"/>
    </row>
    <row r="180" spans="4:4" x14ac:dyDescent="0.2">
      <c r="D180"/>
    </row>
    <row r="181" spans="4:4" x14ac:dyDescent="0.2">
      <c r="D181"/>
    </row>
    <row r="182" spans="4:4" x14ac:dyDescent="0.2">
      <c r="D182"/>
    </row>
    <row r="183" spans="4:4" x14ac:dyDescent="0.2">
      <c r="D183"/>
    </row>
    <row r="184" spans="4:4" x14ac:dyDescent="0.2">
      <c r="D184"/>
    </row>
    <row r="185" spans="4:4" x14ac:dyDescent="0.2">
      <c r="D185"/>
    </row>
    <row r="186" spans="4:4" x14ac:dyDescent="0.2">
      <c r="D186"/>
    </row>
    <row r="187" spans="4:4" x14ac:dyDescent="0.2">
      <c r="D187"/>
    </row>
    <row r="188" spans="4:4" x14ac:dyDescent="0.2">
      <c r="D188"/>
    </row>
    <row r="189" spans="4:4" x14ac:dyDescent="0.2">
      <c r="D189"/>
    </row>
    <row r="190" spans="4:4" x14ac:dyDescent="0.2">
      <c r="D190"/>
    </row>
    <row r="191" spans="4:4" x14ac:dyDescent="0.2">
      <c r="D191"/>
    </row>
    <row r="192" spans="4:4" x14ac:dyDescent="0.2">
      <c r="D192"/>
    </row>
    <row r="193" spans="4:4" x14ac:dyDescent="0.2">
      <c r="D193"/>
    </row>
    <row r="194" spans="4:4" x14ac:dyDescent="0.2">
      <c r="D194"/>
    </row>
    <row r="195" spans="4:4" x14ac:dyDescent="0.2">
      <c r="D195"/>
    </row>
    <row r="196" spans="4:4" x14ac:dyDescent="0.2">
      <c r="D196"/>
    </row>
    <row r="197" spans="4:4" x14ac:dyDescent="0.2">
      <c r="D197"/>
    </row>
    <row r="198" spans="4:4" x14ac:dyDescent="0.2">
      <c r="D198"/>
    </row>
    <row r="199" spans="4:4" x14ac:dyDescent="0.2">
      <c r="D199"/>
    </row>
    <row r="200" spans="4:4" x14ac:dyDescent="0.2">
      <c r="D200"/>
    </row>
    <row r="201" spans="4:4" x14ac:dyDescent="0.2">
      <c r="D201"/>
    </row>
    <row r="202" spans="4:4" x14ac:dyDescent="0.2">
      <c r="D202"/>
    </row>
    <row r="203" spans="4:4" x14ac:dyDescent="0.2">
      <c r="D203"/>
    </row>
    <row r="204" spans="4:4" x14ac:dyDescent="0.2">
      <c r="D204"/>
    </row>
    <row r="205" spans="4:4" x14ac:dyDescent="0.2">
      <c r="D205"/>
    </row>
    <row r="206" spans="4:4" x14ac:dyDescent="0.2">
      <c r="D206"/>
    </row>
    <row r="207" spans="4:4" x14ac:dyDescent="0.2">
      <c r="D207"/>
    </row>
    <row r="208" spans="4:4" x14ac:dyDescent="0.2">
      <c r="D208"/>
    </row>
    <row r="209" spans="4:4" x14ac:dyDescent="0.2">
      <c r="D209"/>
    </row>
    <row r="210" spans="4:4" x14ac:dyDescent="0.2">
      <c r="D210"/>
    </row>
    <row r="211" spans="4:4" x14ac:dyDescent="0.2">
      <c r="D211"/>
    </row>
    <row r="212" spans="4:4" x14ac:dyDescent="0.2">
      <c r="D212"/>
    </row>
    <row r="213" spans="4:4" x14ac:dyDescent="0.2">
      <c r="D213"/>
    </row>
    <row r="214" spans="4:4" x14ac:dyDescent="0.2">
      <c r="D214"/>
    </row>
    <row r="215" spans="4:4" x14ac:dyDescent="0.2">
      <c r="D215"/>
    </row>
    <row r="216" spans="4:4" x14ac:dyDescent="0.2">
      <c r="D216"/>
    </row>
    <row r="217" spans="4:4" x14ac:dyDescent="0.2">
      <c r="D217"/>
    </row>
    <row r="218" spans="4:4" x14ac:dyDescent="0.2">
      <c r="D218"/>
    </row>
    <row r="219" spans="4:4" x14ac:dyDescent="0.2">
      <c r="D219"/>
    </row>
    <row r="220" spans="4:4" x14ac:dyDescent="0.2">
      <c r="D220"/>
    </row>
    <row r="221" spans="4:4" x14ac:dyDescent="0.2">
      <c r="D221"/>
    </row>
    <row r="222" spans="4:4" x14ac:dyDescent="0.2">
      <c r="D222"/>
    </row>
    <row r="223" spans="4:4" x14ac:dyDescent="0.2">
      <c r="D223"/>
    </row>
    <row r="224" spans="4:4" x14ac:dyDescent="0.2">
      <c r="D224"/>
    </row>
    <row r="225" spans="4:4" x14ac:dyDescent="0.2">
      <c r="D225"/>
    </row>
    <row r="226" spans="4:4" x14ac:dyDescent="0.2">
      <c r="D226"/>
    </row>
    <row r="227" spans="4:4" x14ac:dyDescent="0.2">
      <c r="D227"/>
    </row>
    <row r="228" spans="4:4" x14ac:dyDescent="0.2">
      <c r="D228"/>
    </row>
    <row r="229" spans="4:4" x14ac:dyDescent="0.2">
      <c r="D229"/>
    </row>
    <row r="230" spans="4:4" x14ac:dyDescent="0.2">
      <c r="D230"/>
    </row>
    <row r="231" spans="4:4" x14ac:dyDescent="0.2">
      <c r="D231"/>
    </row>
    <row r="232" spans="4:4" x14ac:dyDescent="0.2">
      <c r="D232"/>
    </row>
    <row r="233" spans="4:4" x14ac:dyDescent="0.2">
      <c r="D233"/>
    </row>
    <row r="234" spans="4:4" x14ac:dyDescent="0.2">
      <c r="D234"/>
    </row>
    <row r="235" spans="4:4" x14ac:dyDescent="0.2">
      <c r="D235"/>
    </row>
    <row r="236" spans="4:4" x14ac:dyDescent="0.2">
      <c r="D236"/>
    </row>
    <row r="237" spans="4:4" x14ac:dyDescent="0.2">
      <c r="D237"/>
    </row>
    <row r="238" spans="4:4" x14ac:dyDescent="0.2">
      <c r="D238"/>
    </row>
    <row r="239" spans="4:4" x14ac:dyDescent="0.2">
      <c r="D239"/>
    </row>
    <row r="240" spans="4:4" x14ac:dyDescent="0.2">
      <c r="D240"/>
    </row>
    <row r="241" spans="4:4" x14ac:dyDescent="0.2">
      <c r="D241"/>
    </row>
    <row r="242" spans="4:4" x14ac:dyDescent="0.2">
      <c r="D242"/>
    </row>
    <row r="243" spans="4:4" x14ac:dyDescent="0.2">
      <c r="D243"/>
    </row>
    <row r="244" spans="4:4" x14ac:dyDescent="0.2">
      <c r="D244"/>
    </row>
    <row r="245" spans="4:4" x14ac:dyDescent="0.2">
      <c r="D245"/>
    </row>
    <row r="246" spans="4:4" x14ac:dyDescent="0.2">
      <c r="D246"/>
    </row>
    <row r="247" spans="4:4" x14ac:dyDescent="0.2">
      <c r="D247"/>
    </row>
    <row r="248" spans="4:4" x14ac:dyDescent="0.2">
      <c r="D248"/>
    </row>
    <row r="249" spans="4:4" x14ac:dyDescent="0.2">
      <c r="D249"/>
    </row>
    <row r="250" spans="4:4" x14ac:dyDescent="0.2">
      <c r="D250"/>
    </row>
    <row r="251" spans="4:4" x14ac:dyDescent="0.2">
      <c r="D251"/>
    </row>
    <row r="252" spans="4:4" x14ac:dyDescent="0.2">
      <c r="D252"/>
    </row>
    <row r="253" spans="4:4" x14ac:dyDescent="0.2">
      <c r="D253"/>
    </row>
    <row r="254" spans="4:4" x14ac:dyDescent="0.2">
      <c r="D254"/>
    </row>
    <row r="255" spans="4:4" x14ac:dyDescent="0.2">
      <c r="D255"/>
    </row>
    <row r="256" spans="4:4" x14ac:dyDescent="0.2">
      <c r="D256"/>
    </row>
    <row r="257" spans="4:4" x14ac:dyDescent="0.2">
      <c r="D257"/>
    </row>
    <row r="258" spans="4:4" x14ac:dyDescent="0.2">
      <c r="D258"/>
    </row>
    <row r="259" spans="4:4" x14ac:dyDescent="0.2">
      <c r="D259"/>
    </row>
    <row r="260" spans="4:4" x14ac:dyDescent="0.2">
      <c r="D260"/>
    </row>
    <row r="261" spans="4:4" x14ac:dyDescent="0.2">
      <c r="D261"/>
    </row>
    <row r="262" spans="4:4" x14ac:dyDescent="0.2">
      <c r="D262"/>
    </row>
    <row r="263" spans="4:4" x14ac:dyDescent="0.2">
      <c r="D263"/>
    </row>
    <row r="264" spans="4:4" x14ac:dyDescent="0.2">
      <c r="D264"/>
    </row>
    <row r="265" spans="4:4" x14ac:dyDescent="0.2">
      <c r="D265"/>
    </row>
    <row r="266" spans="4:4" x14ac:dyDescent="0.2">
      <c r="D266"/>
    </row>
    <row r="267" spans="4:4" x14ac:dyDescent="0.2">
      <c r="D267"/>
    </row>
    <row r="268" spans="4:4" x14ac:dyDescent="0.2">
      <c r="D268"/>
    </row>
    <row r="269" spans="4:4" x14ac:dyDescent="0.2">
      <c r="D269"/>
    </row>
    <row r="270" spans="4:4" x14ac:dyDescent="0.2">
      <c r="D270"/>
    </row>
    <row r="271" spans="4:4" x14ac:dyDescent="0.2">
      <c r="D271"/>
    </row>
    <row r="272" spans="4:4" x14ac:dyDescent="0.2">
      <c r="D272"/>
    </row>
    <row r="273" spans="4:4" x14ac:dyDescent="0.2">
      <c r="D273"/>
    </row>
    <row r="274" spans="4:4" x14ac:dyDescent="0.2">
      <c r="D274"/>
    </row>
    <row r="275" spans="4:4" x14ac:dyDescent="0.2">
      <c r="D275"/>
    </row>
    <row r="276" spans="4:4" x14ac:dyDescent="0.2">
      <c r="D276"/>
    </row>
    <row r="277" spans="4:4" x14ac:dyDescent="0.2">
      <c r="D277"/>
    </row>
    <row r="278" spans="4:4" x14ac:dyDescent="0.2">
      <c r="D278"/>
    </row>
    <row r="279" spans="4:4" x14ac:dyDescent="0.2">
      <c r="D279"/>
    </row>
    <row r="280" spans="4:4" x14ac:dyDescent="0.2">
      <c r="D280"/>
    </row>
    <row r="281" spans="4:4" x14ac:dyDescent="0.2">
      <c r="D281"/>
    </row>
    <row r="282" spans="4:4" x14ac:dyDescent="0.2">
      <c r="D282"/>
    </row>
    <row r="283" spans="4:4" x14ac:dyDescent="0.2">
      <c r="D283"/>
    </row>
    <row r="284" spans="4:4" x14ac:dyDescent="0.2">
      <c r="D284"/>
    </row>
    <row r="285" spans="4:4" x14ac:dyDescent="0.2">
      <c r="D285"/>
    </row>
    <row r="286" spans="4:4" x14ac:dyDescent="0.2">
      <c r="D286"/>
    </row>
    <row r="287" spans="4:4" x14ac:dyDescent="0.2">
      <c r="D287"/>
    </row>
    <row r="288" spans="4:4" x14ac:dyDescent="0.2">
      <c r="D288"/>
    </row>
    <row r="289" spans="4:4" x14ac:dyDescent="0.2">
      <c r="D289"/>
    </row>
    <row r="290" spans="4:4" x14ac:dyDescent="0.2">
      <c r="D290"/>
    </row>
    <row r="291" spans="4:4" x14ac:dyDescent="0.2">
      <c r="D291"/>
    </row>
    <row r="292" spans="4:4" x14ac:dyDescent="0.2">
      <c r="D292"/>
    </row>
    <row r="293" spans="4:4" x14ac:dyDescent="0.2">
      <c r="D293"/>
    </row>
    <row r="294" spans="4:4" x14ac:dyDescent="0.2">
      <c r="D294"/>
    </row>
    <row r="295" spans="4:4" x14ac:dyDescent="0.2">
      <c r="D295"/>
    </row>
    <row r="296" spans="4:4" x14ac:dyDescent="0.2">
      <c r="D296"/>
    </row>
    <row r="297" spans="4:4" x14ac:dyDescent="0.2">
      <c r="D297"/>
    </row>
    <row r="298" spans="4:4" x14ac:dyDescent="0.2">
      <c r="D298"/>
    </row>
    <row r="299" spans="4:4" x14ac:dyDescent="0.2">
      <c r="D299"/>
    </row>
    <row r="300" spans="4:4" x14ac:dyDescent="0.2">
      <c r="D300"/>
    </row>
    <row r="301" spans="4:4" x14ac:dyDescent="0.2">
      <c r="D301"/>
    </row>
    <row r="302" spans="4:4" x14ac:dyDescent="0.2">
      <c r="D302"/>
    </row>
    <row r="303" spans="4:4" x14ac:dyDescent="0.2">
      <c r="D303"/>
    </row>
    <row r="304" spans="4:4" x14ac:dyDescent="0.2">
      <c r="D304"/>
    </row>
    <row r="305" spans="4:4" x14ac:dyDescent="0.2">
      <c r="D305"/>
    </row>
    <row r="306" spans="4:4" x14ac:dyDescent="0.2">
      <c r="D306"/>
    </row>
    <row r="307" spans="4:4" x14ac:dyDescent="0.2">
      <c r="D307"/>
    </row>
    <row r="308" spans="4:4" x14ac:dyDescent="0.2">
      <c r="D308"/>
    </row>
    <row r="309" spans="4:4" x14ac:dyDescent="0.2">
      <c r="D309"/>
    </row>
    <row r="310" spans="4:4" x14ac:dyDescent="0.2">
      <c r="D310"/>
    </row>
    <row r="311" spans="4:4" x14ac:dyDescent="0.2">
      <c r="D311"/>
    </row>
    <row r="312" spans="4:4" x14ac:dyDescent="0.2">
      <c r="D312"/>
    </row>
    <row r="313" spans="4:4" x14ac:dyDescent="0.2">
      <c r="D313"/>
    </row>
    <row r="314" spans="4:4" x14ac:dyDescent="0.2">
      <c r="D314"/>
    </row>
    <row r="315" spans="4:4" x14ac:dyDescent="0.2">
      <c r="D315"/>
    </row>
    <row r="316" spans="4:4" x14ac:dyDescent="0.2">
      <c r="D316"/>
    </row>
    <row r="317" spans="4:4" x14ac:dyDescent="0.2">
      <c r="D317"/>
    </row>
    <row r="318" spans="4:4" x14ac:dyDescent="0.2">
      <c r="D318"/>
    </row>
    <row r="319" spans="4:4" x14ac:dyDescent="0.2">
      <c r="D319"/>
    </row>
    <row r="320" spans="4:4" x14ac:dyDescent="0.2">
      <c r="D320"/>
    </row>
    <row r="321" spans="4:4" x14ac:dyDescent="0.2">
      <c r="D321"/>
    </row>
    <row r="322" spans="4:4" x14ac:dyDescent="0.2">
      <c r="D322"/>
    </row>
    <row r="323" spans="4:4" x14ac:dyDescent="0.2">
      <c r="D323"/>
    </row>
    <row r="324" spans="4:4" x14ac:dyDescent="0.2">
      <c r="D324"/>
    </row>
    <row r="325" spans="4:4" x14ac:dyDescent="0.2">
      <c r="D325"/>
    </row>
    <row r="326" spans="4:4" x14ac:dyDescent="0.2">
      <c r="D326"/>
    </row>
    <row r="327" spans="4:4" x14ac:dyDescent="0.2">
      <c r="D327"/>
    </row>
    <row r="328" spans="4:4" x14ac:dyDescent="0.2">
      <c r="D328"/>
    </row>
    <row r="329" spans="4:4" x14ac:dyDescent="0.2">
      <c r="D329"/>
    </row>
    <row r="330" spans="4:4" x14ac:dyDescent="0.2">
      <c r="D330"/>
    </row>
    <row r="331" spans="4:4" x14ac:dyDescent="0.2">
      <c r="D331"/>
    </row>
    <row r="332" spans="4:4" x14ac:dyDescent="0.2">
      <c r="D332"/>
    </row>
    <row r="333" spans="4:4" x14ac:dyDescent="0.2">
      <c r="D333"/>
    </row>
    <row r="334" spans="4:4" x14ac:dyDescent="0.2">
      <c r="D334"/>
    </row>
    <row r="335" spans="4:4" x14ac:dyDescent="0.2">
      <c r="D335"/>
    </row>
    <row r="336" spans="4:4" x14ac:dyDescent="0.2">
      <c r="D336"/>
    </row>
    <row r="337" spans="4:4" x14ac:dyDescent="0.2">
      <c r="D337"/>
    </row>
    <row r="338" spans="4:4" x14ac:dyDescent="0.2">
      <c r="D338"/>
    </row>
    <row r="339" spans="4:4" x14ac:dyDescent="0.2">
      <c r="D339"/>
    </row>
    <row r="340" spans="4:4" x14ac:dyDescent="0.2">
      <c r="D340"/>
    </row>
    <row r="341" spans="4:4" x14ac:dyDescent="0.2">
      <c r="D341"/>
    </row>
    <row r="342" spans="4:4" x14ac:dyDescent="0.2">
      <c r="D342"/>
    </row>
    <row r="343" spans="4:4" x14ac:dyDescent="0.2">
      <c r="D343"/>
    </row>
    <row r="344" spans="4:4" x14ac:dyDescent="0.2">
      <c r="D344"/>
    </row>
    <row r="345" spans="4:4" x14ac:dyDescent="0.2">
      <c r="D345"/>
    </row>
    <row r="346" spans="4:4" x14ac:dyDescent="0.2">
      <c r="D346"/>
    </row>
    <row r="347" spans="4:4" x14ac:dyDescent="0.2">
      <c r="D347"/>
    </row>
    <row r="348" spans="4:4" x14ac:dyDescent="0.2">
      <c r="D348"/>
    </row>
    <row r="349" spans="4:4" x14ac:dyDescent="0.2">
      <c r="D349"/>
    </row>
    <row r="350" spans="4:4" x14ac:dyDescent="0.2">
      <c r="D350"/>
    </row>
    <row r="351" spans="4:4" x14ac:dyDescent="0.2">
      <c r="D351"/>
    </row>
    <row r="352" spans="4:4" x14ac:dyDescent="0.2">
      <c r="D352"/>
    </row>
    <row r="353" spans="4:4" x14ac:dyDescent="0.2">
      <c r="D353"/>
    </row>
    <row r="354" spans="4:4" x14ac:dyDescent="0.2">
      <c r="D354"/>
    </row>
    <row r="355" spans="4:4" x14ac:dyDescent="0.2">
      <c r="D355"/>
    </row>
    <row r="356" spans="4:4" x14ac:dyDescent="0.2">
      <c r="D356"/>
    </row>
    <row r="357" spans="4:4" x14ac:dyDescent="0.2">
      <c r="D357"/>
    </row>
    <row r="358" spans="4:4" x14ac:dyDescent="0.2">
      <c r="D358"/>
    </row>
    <row r="359" spans="4:4" x14ac:dyDescent="0.2">
      <c r="D359"/>
    </row>
    <row r="360" spans="4:4" x14ac:dyDescent="0.2">
      <c r="D360"/>
    </row>
    <row r="361" spans="4:4" x14ac:dyDescent="0.2">
      <c r="D361"/>
    </row>
    <row r="362" spans="4:4" x14ac:dyDescent="0.2">
      <c r="D362"/>
    </row>
    <row r="363" spans="4:4" x14ac:dyDescent="0.2">
      <c r="D363"/>
    </row>
    <row r="364" spans="4:4" x14ac:dyDescent="0.2">
      <c r="D364"/>
    </row>
    <row r="365" spans="4:4" x14ac:dyDescent="0.2">
      <c r="D365"/>
    </row>
    <row r="366" spans="4:4" x14ac:dyDescent="0.2">
      <c r="D366"/>
    </row>
    <row r="367" spans="4:4" x14ac:dyDescent="0.2">
      <c r="D367"/>
    </row>
    <row r="368" spans="4:4" x14ac:dyDescent="0.2">
      <c r="D368"/>
    </row>
    <row r="369" spans="4:4" x14ac:dyDescent="0.2">
      <c r="D369"/>
    </row>
    <row r="370" spans="4:4" x14ac:dyDescent="0.2">
      <c r="D370"/>
    </row>
    <row r="371" spans="4:4" x14ac:dyDescent="0.2">
      <c r="D371"/>
    </row>
    <row r="372" spans="4:4" x14ac:dyDescent="0.2">
      <c r="D372"/>
    </row>
    <row r="373" spans="4:4" x14ac:dyDescent="0.2">
      <c r="D373"/>
    </row>
    <row r="374" spans="4:4" x14ac:dyDescent="0.2">
      <c r="D374"/>
    </row>
    <row r="375" spans="4:4" x14ac:dyDescent="0.2">
      <c r="D375"/>
    </row>
    <row r="376" spans="4:4" x14ac:dyDescent="0.2">
      <c r="D376"/>
    </row>
    <row r="377" spans="4:4" x14ac:dyDescent="0.2">
      <c r="D377"/>
    </row>
    <row r="378" spans="4:4" x14ac:dyDescent="0.2">
      <c r="D378"/>
    </row>
    <row r="379" spans="4:4" x14ac:dyDescent="0.2">
      <c r="D379"/>
    </row>
    <row r="380" spans="4:4" x14ac:dyDescent="0.2">
      <c r="D380"/>
    </row>
    <row r="381" spans="4:4" x14ac:dyDescent="0.2">
      <c r="D381"/>
    </row>
    <row r="382" spans="4:4" x14ac:dyDescent="0.2">
      <c r="D382"/>
    </row>
    <row r="383" spans="4:4" x14ac:dyDescent="0.2">
      <c r="D383"/>
    </row>
    <row r="384" spans="4:4" x14ac:dyDescent="0.2">
      <c r="D384"/>
    </row>
    <row r="385" spans="4:4" x14ac:dyDescent="0.2">
      <c r="D385"/>
    </row>
    <row r="386" spans="4:4" x14ac:dyDescent="0.2">
      <c r="D386"/>
    </row>
    <row r="387" spans="4:4" x14ac:dyDescent="0.2">
      <c r="D387"/>
    </row>
    <row r="388" spans="4:4" x14ac:dyDescent="0.2">
      <c r="D388"/>
    </row>
    <row r="389" spans="4:4" x14ac:dyDescent="0.2">
      <c r="D389"/>
    </row>
    <row r="390" spans="4:4" x14ac:dyDescent="0.2">
      <c r="D390"/>
    </row>
    <row r="391" spans="4:4" x14ac:dyDescent="0.2">
      <c r="D391"/>
    </row>
    <row r="392" spans="4:4" x14ac:dyDescent="0.2">
      <c r="D392"/>
    </row>
    <row r="393" spans="4:4" x14ac:dyDescent="0.2">
      <c r="D393"/>
    </row>
    <row r="394" spans="4:4" x14ac:dyDescent="0.2">
      <c r="D394"/>
    </row>
    <row r="395" spans="4:4" x14ac:dyDescent="0.2">
      <c r="D395"/>
    </row>
    <row r="396" spans="4:4" x14ac:dyDescent="0.2">
      <c r="D396"/>
    </row>
    <row r="397" spans="4:4" x14ac:dyDescent="0.2">
      <c r="D397"/>
    </row>
    <row r="398" spans="4:4" x14ac:dyDescent="0.2">
      <c r="D398"/>
    </row>
    <row r="399" spans="4:4" x14ac:dyDescent="0.2">
      <c r="D399"/>
    </row>
    <row r="400" spans="4:4" x14ac:dyDescent="0.2">
      <c r="D400"/>
    </row>
    <row r="401" spans="4:4" x14ac:dyDescent="0.2">
      <c r="D401"/>
    </row>
    <row r="402" spans="4:4" x14ac:dyDescent="0.2">
      <c r="D402"/>
    </row>
    <row r="403" spans="4:4" x14ac:dyDescent="0.2">
      <c r="D403"/>
    </row>
    <row r="404" spans="4:4" x14ac:dyDescent="0.2">
      <c r="D404"/>
    </row>
    <row r="405" spans="4:4" x14ac:dyDescent="0.2">
      <c r="D405"/>
    </row>
    <row r="406" spans="4:4" x14ac:dyDescent="0.2">
      <c r="D406"/>
    </row>
    <row r="407" spans="4:4" x14ac:dyDescent="0.2">
      <c r="D407"/>
    </row>
    <row r="408" spans="4:4" x14ac:dyDescent="0.2">
      <c r="D408"/>
    </row>
    <row r="409" spans="4:4" x14ac:dyDescent="0.2">
      <c r="D409"/>
    </row>
    <row r="410" spans="4:4" x14ac:dyDescent="0.2">
      <c r="D410"/>
    </row>
    <row r="411" spans="4:4" x14ac:dyDescent="0.2">
      <c r="D411"/>
    </row>
    <row r="412" spans="4:4" x14ac:dyDescent="0.2">
      <c r="D412"/>
    </row>
    <row r="413" spans="4:4" x14ac:dyDescent="0.2">
      <c r="D413"/>
    </row>
    <row r="414" spans="4:4" x14ac:dyDescent="0.2">
      <c r="D414"/>
    </row>
    <row r="415" spans="4:4" x14ac:dyDescent="0.2">
      <c r="D415"/>
    </row>
  </sheetData>
  <dataConsolidate/>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18"/>
  <sheetViews>
    <sheetView workbookViewId="0">
      <selection activeCell="B11" sqref="B11"/>
    </sheetView>
  </sheetViews>
  <sheetFormatPr defaultRowHeight="14.25" x14ac:dyDescent="0.2"/>
  <cols>
    <col min="1" max="1" width="13.125" customWidth="1"/>
    <col min="2" max="2" width="14.375" customWidth="1"/>
    <col min="3" max="3" width="14.125" customWidth="1"/>
    <col min="4" max="4" width="16.75" customWidth="1"/>
    <col min="5" max="5" width="14.125" customWidth="1"/>
  </cols>
  <sheetData>
    <row r="1" spans="1:5" ht="46.5" customHeight="1" x14ac:dyDescent="0.2">
      <c r="A1" s="15" t="s">
        <v>41</v>
      </c>
      <c r="B1" s="15"/>
      <c r="C1" s="15"/>
      <c r="D1" s="15"/>
      <c r="E1" s="4"/>
    </row>
    <row r="2" spans="1:5" ht="21.75" customHeight="1" x14ac:dyDescent="0.2"/>
    <row r="3" spans="1:5" x14ac:dyDescent="0.2">
      <c r="A3" s="6" t="s">
        <v>38</v>
      </c>
      <c r="B3" s="14" t="s">
        <v>39</v>
      </c>
    </row>
    <row r="4" spans="1:5" x14ac:dyDescent="0.2">
      <c r="A4" s="11" t="s">
        <v>1597</v>
      </c>
      <c r="B4" s="3">
        <v>607083.53</v>
      </c>
    </row>
    <row r="5" spans="1:5" x14ac:dyDescent="0.2">
      <c r="A5" s="11" t="s">
        <v>1598</v>
      </c>
      <c r="B5" s="3">
        <v>1111576.0999999989</v>
      </c>
    </row>
    <row r="6" spans="1:5" x14ac:dyDescent="0.2">
      <c r="A6" s="11" t="s">
        <v>1599</v>
      </c>
      <c r="B6" s="3">
        <v>1120785.6300000004</v>
      </c>
    </row>
    <row r="7" spans="1:5" x14ac:dyDescent="0.2">
      <c r="A7" s="31" t="s">
        <v>1601</v>
      </c>
      <c r="B7" s="30">
        <v>2011.320000000007</v>
      </c>
    </row>
    <row r="8" spans="1:5" x14ac:dyDescent="0.2">
      <c r="A8" s="11" t="s">
        <v>1600</v>
      </c>
      <c r="B8" s="3">
        <v>28668.379999999888</v>
      </c>
      <c r="D8" s="18"/>
    </row>
    <row r="9" spans="1:5" ht="15" x14ac:dyDescent="0.25">
      <c r="A9" s="11" t="s">
        <v>1602</v>
      </c>
      <c r="B9" s="3">
        <v>0</v>
      </c>
      <c r="D9" s="16"/>
    </row>
    <row r="10" spans="1:5" x14ac:dyDescent="0.2">
      <c r="A10" s="11" t="s">
        <v>44</v>
      </c>
      <c r="B10" s="3">
        <v>2870124.9599999967</v>
      </c>
      <c r="D10" s="17"/>
    </row>
    <row r="11" spans="1:5" x14ac:dyDescent="0.2">
      <c r="D11" s="18"/>
    </row>
    <row r="13" spans="1:5" ht="15" x14ac:dyDescent="0.25">
      <c r="D13" s="13"/>
    </row>
    <row r="14" spans="1:5" x14ac:dyDescent="0.2">
      <c r="D14" s="3"/>
      <c r="E14" s="18"/>
    </row>
    <row r="15" spans="1:5" x14ac:dyDescent="0.2">
      <c r="E15" s="19"/>
    </row>
    <row r="16" spans="1:5" ht="15" x14ac:dyDescent="0.25">
      <c r="E16" s="13"/>
    </row>
    <row r="17" spans="4:5" ht="15" x14ac:dyDescent="0.25">
      <c r="D17" s="16"/>
      <c r="E17" s="17"/>
    </row>
    <row r="18" spans="4:5" x14ac:dyDescent="0.2">
      <c r="D18" s="17"/>
    </row>
  </sheetData>
  <pageMargins left="0.51181102362204722" right="0.51181102362204722" top="0.78740157480314965" bottom="0.78740157480314965" header="0.31496062992125984" footer="0.31496062992125984"/>
  <pageSetup paperSize="9" scale="115"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8"/>
  <sheetViews>
    <sheetView workbookViewId="0">
      <selection activeCell="D25" sqref="D25"/>
    </sheetView>
  </sheetViews>
  <sheetFormatPr defaultRowHeight="14.25" x14ac:dyDescent="0.2"/>
  <cols>
    <col min="1" max="1" width="41.375" customWidth="1"/>
    <col min="2" max="3" width="11.375" customWidth="1"/>
    <col min="4" max="4" width="10.625" customWidth="1"/>
    <col min="5" max="5" width="11.375" customWidth="1"/>
  </cols>
  <sheetData>
    <row r="1" spans="1:5" ht="23.25" x14ac:dyDescent="0.2">
      <c r="A1" s="38" t="s">
        <v>37</v>
      </c>
      <c r="B1" s="38"/>
      <c r="C1" s="38"/>
      <c r="D1" s="38"/>
      <c r="E1" s="38"/>
    </row>
    <row r="3" spans="1:5" x14ac:dyDescent="0.2">
      <c r="B3" s="6" t="s">
        <v>22</v>
      </c>
    </row>
    <row r="4" spans="1:5" x14ac:dyDescent="0.2">
      <c r="A4" s="6" t="s">
        <v>36</v>
      </c>
      <c r="B4" s="5" t="s">
        <v>34</v>
      </c>
      <c r="C4" s="5" t="s">
        <v>35</v>
      </c>
      <c r="D4" s="5" t="s">
        <v>28</v>
      </c>
      <c r="E4" s="14" t="s">
        <v>46</v>
      </c>
    </row>
    <row r="5" spans="1:5" x14ac:dyDescent="0.2">
      <c r="A5" s="11" t="s">
        <v>117</v>
      </c>
      <c r="B5" s="9">
        <v>16316.13</v>
      </c>
      <c r="C5" s="9">
        <v>0</v>
      </c>
      <c r="D5" s="9">
        <v>0</v>
      </c>
      <c r="E5" s="9">
        <v>16316.13</v>
      </c>
    </row>
    <row r="6" spans="1:5" x14ac:dyDescent="0.2">
      <c r="A6" s="11" t="s">
        <v>129</v>
      </c>
      <c r="B6" s="9">
        <v>1303.27</v>
      </c>
      <c r="C6" s="9">
        <v>890.88</v>
      </c>
      <c r="D6" s="9">
        <v>0</v>
      </c>
      <c r="E6" s="9">
        <v>412.39</v>
      </c>
    </row>
    <row r="7" spans="1:5" x14ac:dyDescent="0.2">
      <c r="A7" s="11" t="s">
        <v>141</v>
      </c>
      <c r="B7" s="9">
        <v>74579.259999999995</v>
      </c>
      <c r="C7" s="9">
        <v>94.99</v>
      </c>
      <c r="D7" s="9">
        <v>0</v>
      </c>
      <c r="E7" s="9">
        <v>74484.26999999999</v>
      </c>
    </row>
    <row r="8" spans="1:5" x14ac:dyDescent="0.2">
      <c r="A8" s="11" t="s">
        <v>144</v>
      </c>
      <c r="B8" s="9">
        <v>85361.15</v>
      </c>
      <c r="C8" s="9">
        <v>85361.15</v>
      </c>
      <c r="D8" s="9">
        <v>0</v>
      </c>
      <c r="E8" s="9">
        <v>0</v>
      </c>
    </row>
    <row r="9" spans="1:5" x14ac:dyDescent="0.2">
      <c r="A9" s="11" t="s">
        <v>155</v>
      </c>
      <c r="B9" s="9">
        <v>7976.94</v>
      </c>
      <c r="C9" s="9">
        <v>0</v>
      </c>
      <c r="D9" s="9">
        <v>0</v>
      </c>
      <c r="E9" s="9">
        <v>7976.94</v>
      </c>
    </row>
    <row r="10" spans="1:5" x14ac:dyDescent="0.2">
      <c r="A10" s="11" t="s">
        <v>263</v>
      </c>
      <c r="B10" s="9">
        <v>3109.55</v>
      </c>
      <c r="C10" s="9">
        <v>1338.19</v>
      </c>
      <c r="D10" s="9">
        <v>0</v>
      </c>
      <c r="E10" s="9">
        <v>1771.3600000000001</v>
      </c>
    </row>
    <row r="11" spans="1:5" x14ac:dyDescent="0.2">
      <c r="A11" s="11" t="s">
        <v>170</v>
      </c>
      <c r="B11" s="9">
        <v>715.14</v>
      </c>
      <c r="C11" s="9">
        <v>0</v>
      </c>
      <c r="D11" s="9">
        <v>0</v>
      </c>
      <c r="E11" s="9">
        <v>715.14</v>
      </c>
    </row>
    <row r="12" spans="1:5" x14ac:dyDescent="0.2">
      <c r="A12" s="11" t="s">
        <v>430</v>
      </c>
      <c r="B12" s="9">
        <v>2325.9699999999998</v>
      </c>
      <c r="C12" s="9">
        <v>0</v>
      </c>
      <c r="D12" s="9">
        <v>0</v>
      </c>
      <c r="E12" s="9">
        <v>2325.9699999999998</v>
      </c>
    </row>
    <row r="13" spans="1:5" x14ac:dyDescent="0.2">
      <c r="A13" s="11" t="s">
        <v>146</v>
      </c>
      <c r="B13" s="9">
        <v>369.98</v>
      </c>
      <c r="C13" s="9">
        <v>0</v>
      </c>
      <c r="D13" s="9">
        <v>0</v>
      </c>
      <c r="E13" s="9">
        <v>369.98</v>
      </c>
    </row>
    <row r="14" spans="1:5" x14ac:dyDescent="0.2">
      <c r="A14" s="11" t="s">
        <v>163</v>
      </c>
      <c r="B14" s="9">
        <v>263959.3</v>
      </c>
      <c r="C14" s="9">
        <v>25153.91</v>
      </c>
      <c r="D14" s="9">
        <v>0</v>
      </c>
      <c r="E14" s="9">
        <v>238805.38999999998</v>
      </c>
    </row>
    <row r="15" spans="1:5" x14ac:dyDescent="0.2">
      <c r="A15" s="11" t="s">
        <v>269</v>
      </c>
      <c r="B15" s="9">
        <v>4591.16</v>
      </c>
      <c r="C15" s="9">
        <v>275</v>
      </c>
      <c r="D15" s="9">
        <v>0</v>
      </c>
      <c r="E15" s="9">
        <v>4316.16</v>
      </c>
    </row>
    <row r="16" spans="1:5" x14ac:dyDescent="0.2">
      <c r="A16" s="11" t="s">
        <v>289</v>
      </c>
      <c r="B16" s="9">
        <v>805.42</v>
      </c>
      <c r="C16" s="9">
        <v>0</v>
      </c>
      <c r="D16" s="9">
        <v>0</v>
      </c>
      <c r="E16" s="9">
        <v>805.42</v>
      </c>
    </row>
    <row r="17" spans="1:5" x14ac:dyDescent="0.2">
      <c r="A17" s="11" t="s">
        <v>291</v>
      </c>
      <c r="B17" s="9">
        <v>111140.69</v>
      </c>
      <c r="C17" s="9">
        <v>350.5</v>
      </c>
      <c r="D17" s="9">
        <v>0</v>
      </c>
      <c r="E17" s="9">
        <v>110790.19</v>
      </c>
    </row>
    <row r="18" spans="1:5" x14ac:dyDescent="0.2">
      <c r="A18" s="11" t="s">
        <v>311</v>
      </c>
      <c r="B18" s="9">
        <v>64585.14</v>
      </c>
      <c r="C18" s="9">
        <v>57695.659999999989</v>
      </c>
      <c r="D18" s="9">
        <v>0</v>
      </c>
      <c r="E18" s="9">
        <v>6889.4800000000105</v>
      </c>
    </row>
    <row r="19" spans="1:5" x14ac:dyDescent="0.2">
      <c r="A19" s="11" t="s">
        <v>322</v>
      </c>
      <c r="B19" s="9">
        <v>39850.660000000003</v>
      </c>
      <c r="C19" s="9">
        <v>0</v>
      </c>
      <c r="D19" s="9">
        <v>0</v>
      </c>
      <c r="E19" s="9">
        <v>39850.660000000003</v>
      </c>
    </row>
    <row r="20" spans="1:5" x14ac:dyDescent="0.2">
      <c r="A20" s="11" t="s">
        <v>328</v>
      </c>
      <c r="B20" s="9">
        <v>21068.27</v>
      </c>
      <c r="C20" s="9">
        <v>0</v>
      </c>
      <c r="D20" s="9">
        <v>0</v>
      </c>
      <c r="E20" s="9">
        <v>21068.27</v>
      </c>
    </row>
    <row r="21" spans="1:5" x14ac:dyDescent="0.2">
      <c r="A21" s="11" t="s">
        <v>330</v>
      </c>
      <c r="B21" s="9">
        <v>128.66</v>
      </c>
      <c r="C21" s="9">
        <v>0</v>
      </c>
      <c r="D21" s="9">
        <v>0</v>
      </c>
      <c r="E21" s="9">
        <v>128.66</v>
      </c>
    </row>
    <row r="22" spans="1:5" x14ac:dyDescent="0.2">
      <c r="A22" s="11" t="s">
        <v>337</v>
      </c>
      <c r="B22" s="9">
        <v>5000</v>
      </c>
      <c r="C22" s="9">
        <v>0</v>
      </c>
      <c r="D22" s="9">
        <v>0</v>
      </c>
      <c r="E22" s="9">
        <v>5000</v>
      </c>
    </row>
    <row r="23" spans="1:5" x14ac:dyDescent="0.2">
      <c r="A23" s="11" t="s">
        <v>340</v>
      </c>
      <c r="B23" s="9">
        <v>18128.07</v>
      </c>
      <c r="C23" s="9">
        <v>0</v>
      </c>
      <c r="D23" s="9">
        <v>0</v>
      </c>
      <c r="E23" s="9">
        <v>18128.07</v>
      </c>
    </row>
    <row r="24" spans="1:5" x14ac:dyDescent="0.2">
      <c r="A24" s="11" t="s">
        <v>341</v>
      </c>
      <c r="B24" s="9">
        <v>409.99</v>
      </c>
      <c r="C24" s="9">
        <v>0</v>
      </c>
      <c r="D24" s="9">
        <v>0</v>
      </c>
      <c r="E24" s="9">
        <v>409.99</v>
      </c>
    </row>
    <row r="25" spans="1:5" x14ac:dyDescent="0.2">
      <c r="A25" s="11" t="s">
        <v>353</v>
      </c>
      <c r="B25" s="9">
        <v>1237804.56</v>
      </c>
      <c r="C25" s="9">
        <v>1209136.18</v>
      </c>
      <c r="D25" s="9">
        <v>0</v>
      </c>
      <c r="E25" s="9">
        <v>28668.380000000121</v>
      </c>
    </row>
    <row r="26" spans="1:5" x14ac:dyDescent="0.2">
      <c r="A26" s="11" t="s">
        <v>408</v>
      </c>
      <c r="B26" s="9">
        <v>5000</v>
      </c>
      <c r="C26" s="9">
        <v>0</v>
      </c>
      <c r="D26" s="9">
        <v>0</v>
      </c>
      <c r="E26" s="9">
        <v>5000</v>
      </c>
    </row>
    <row r="27" spans="1:5" x14ac:dyDescent="0.2">
      <c r="A27" s="11" t="s">
        <v>409</v>
      </c>
      <c r="B27" s="9">
        <v>706019.97</v>
      </c>
      <c r="C27" s="9">
        <v>293694.43000000005</v>
      </c>
      <c r="D27" s="9">
        <v>0</v>
      </c>
      <c r="E27" s="9">
        <v>412325.53999999992</v>
      </c>
    </row>
    <row r="28" spans="1:5" x14ac:dyDescent="0.2">
      <c r="A28" s="11" t="s">
        <v>413</v>
      </c>
      <c r="B28" s="9">
        <v>14000</v>
      </c>
      <c r="C28" s="9">
        <v>13999.99</v>
      </c>
      <c r="D28" s="9">
        <v>0</v>
      </c>
      <c r="E28" s="9">
        <v>1.0000000000218279E-2</v>
      </c>
    </row>
    <row r="29" spans="1:5" x14ac:dyDescent="0.2">
      <c r="A29" s="11" t="s">
        <v>428</v>
      </c>
      <c r="B29" s="9">
        <v>21529.51</v>
      </c>
      <c r="C29" s="9">
        <v>21529.51</v>
      </c>
      <c r="D29" s="9">
        <v>0</v>
      </c>
      <c r="E29" s="9">
        <v>0</v>
      </c>
    </row>
    <row r="30" spans="1:5" x14ac:dyDescent="0.2">
      <c r="A30" s="11" t="s">
        <v>435</v>
      </c>
      <c r="B30" s="9">
        <v>40695.869999999995</v>
      </c>
      <c r="C30" s="9">
        <v>4307.6000000000004</v>
      </c>
      <c r="D30" s="9">
        <v>0</v>
      </c>
      <c r="E30" s="9">
        <v>36388.269999999997</v>
      </c>
    </row>
    <row r="31" spans="1:5" x14ac:dyDescent="0.2">
      <c r="A31" s="11" t="s">
        <v>466</v>
      </c>
      <c r="B31" s="9">
        <v>10119.4</v>
      </c>
      <c r="C31" s="9">
        <v>920.15</v>
      </c>
      <c r="D31" s="9">
        <v>0</v>
      </c>
      <c r="E31" s="9">
        <v>9199.25</v>
      </c>
    </row>
    <row r="32" spans="1:5" x14ac:dyDescent="0.2">
      <c r="A32" s="11" t="s">
        <v>471</v>
      </c>
      <c r="B32" s="9">
        <v>1473.22</v>
      </c>
      <c r="C32" s="9">
        <v>1407.8899999999999</v>
      </c>
      <c r="D32" s="9">
        <v>0</v>
      </c>
      <c r="E32" s="9">
        <v>65.330000000000155</v>
      </c>
    </row>
    <row r="33" spans="1:5" x14ac:dyDescent="0.2">
      <c r="A33" s="11" t="s">
        <v>485</v>
      </c>
      <c r="B33" s="9">
        <v>103491.15000000001</v>
      </c>
      <c r="C33" s="9">
        <v>0</v>
      </c>
      <c r="D33" s="9">
        <v>0</v>
      </c>
      <c r="E33" s="9">
        <v>103491.15000000001</v>
      </c>
    </row>
    <row r="34" spans="1:5" x14ac:dyDescent="0.2">
      <c r="A34" s="11" t="s">
        <v>496</v>
      </c>
      <c r="B34" s="9">
        <v>445.44</v>
      </c>
      <c r="C34" s="9">
        <v>445.44</v>
      </c>
      <c r="D34" s="9">
        <v>0</v>
      </c>
      <c r="E34" s="9">
        <v>0</v>
      </c>
    </row>
    <row r="35" spans="1:5" x14ac:dyDescent="0.2">
      <c r="A35" s="11" t="s">
        <v>509</v>
      </c>
      <c r="B35" s="9">
        <v>445.44</v>
      </c>
      <c r="C35" s="9">
        <v>445.44</v>
      </c>
      <c r="D35" s="9">
        <v>0</v>
      </c>
      <c r="E35" s="9">
        <v>0</v>
      </c>
    </row>
    <row r="36" spans="1:5" x14ac:dyDescent="0.2">
      <c r="A36" s="11" t="s">
        <v>530</v>
      </c>
      <c r="B36" s="9">
        <v>58376</v>
      </c>
      <c r="C36" s="9">
        <v>58376</v>
      </c>
      <c r="D36" s="9">
        <v>0</v>
      </c>
      <c r="E36" s="9">
        <v>0</v>
      </c>
    </row>
    <row r="37" spans="1:5" x14ac:dyDescent="0.2">
      <c r="A37" s="11" t="s">
        <v>545</v>
      </c>
      <c r="B37" s="9">
        <v>3751.61</v>
      </c>
      <c r="C37" s="9">
        <v>0</v>
      </c>
      <c r="D37" s="9">
        <v>0</v>
      </c>
      <c r="E37" s="9">
        <v>3751.61</v>
      </c>
    </row>
    <row r="38" spans="1:5" x14ac:dyDescent="0.2">
      <c r="A38" s="11" t="s">
        <v>44</v>
      </c>
      <c r="B38" s="9">
        <v>2924876.92</v>
      </c>
      <c r="C38" s="9">
        <v>1775422.91</v>
      </c>
      <c r="D38" s="9">
        <v>0</v>
      </c>
      <c r="E38" s="9">
        <v>1149454.0099999988</v>
      </c>
    </row>
  </sheetData>
  <mergeCells count="1">
    <mergeCell ref="A1:E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workbookViewId="0">
      <selection activeCell="E14" sqref="E14"/>
    </sheetView>
  </sheetViews>
  <sheetFormatPr defaultRowHeight="14.25" x14ac:dyDescent="0.2"/>
  <cols>
    <col min="1" max="1" width="13.125" customWidth="1"/>
    <col min="2" max="2" width="17.625" customWidth="1"/>
    <col min="4" max="4" width="13.125" customWidth="1"/>
    <col min="5" max="5" width="14.375" customWidth="1"/>
  </cols>
  <sheetData>
    <row r="1" spans="1:5" s="5" customFormat="1" x14ac:dyDescent="0.2"/>
    <row r="2" spans="1:5" s="5" customFormat="1" x14ac:dyDescent="0.2"/>
    <row r="4" spans="1:5" ht="23.25" x14ac:dyDescent="0.3">
      <c r="A4" s="20" t="s">
        <v>58</v>
      </c>
      <c r="D4" s="15" t="s">
        <v>59</v>
      </c>
      <c r="E4" s="15"/>
    </row>
    <row r="5" spans="1:5" x14ac:dyDescent="0.2">
      <c r="D5" s="5"/>
      <c r="E5" s="5"/>
    </row>
    <row r="6" spans="1:5" x14ac:dyDescent="0.2">
      <c r="A6" s="11" t="s">
        <v>38</v>
      </c>
      <c r="B6" s="14" t="s">
        <v>57</v>
      </c>
      <c r="D6" s="6" t="s">
        <v>38</v>
      </c>
      <c r="E6" s="14" t="s">
        <v>39</v>
      </c>
    </row>
    <row r="7" spans="1:5" x14ac:dyDescent="0.2">
      <c r="A7" s="11" t="s">
        <v>48</v>
      </c>
      <c r="B7" s="23"/>
      <c r="D7" s="11" t="s">
        <v>1597</v>
      </c>
      <c r="E7" s="3">
        <v>607083.53</v>
      </c>
    </row>
    <row r="8" spans="1:5" x14ac:dyDescent="0.2">
      <c r="A8" s="11" t="s">
        <v>49</v>
      </c>
      <c r="B8" s="12"/>
      <c r="D8" s="11" t="s">
        <v>1598</v>
      </c>
      <c r="E8" s="3">
        <v>1111576.0999999989</v>
      </c>
    </row>
    <row r="9" spans="1:5" x14ac:dyDescent="0.2">
      <c r="A9" s="11" t="s">
        <v>50</v>
      </c>
      <c r="D9" s="11" t="s">
        <v>1599</v>
      </c>
      <c r="E9" s="3">
        <v>1120785.6300000004</v>
      </c>
    </row>
    <row r="10" spans="1:5" x14ac:dyDescent="0.2">
      <c r="A10" s="11" t="s">
        <v>60</v>
      </c>
      <c r="D10" s="31" t="s">
        <v>1601</v>
      </c>
      <c r="E10" s="30">
        <v>2011.320000000007</v>
      </c>
    </row>
    <row r="11" spans="1:5" x14ac:dyDescent="0.2">
      <c r="A11" s="11" t="s">
        <v>51</v>
      </c>
      <c r="D11" s="11" t="s">
        <v>1600</v>
      </c>
      <c r="E11" s="3">
        <v>28668.379999999888</v>
      </c>
    </row>
    <row r="12" spans="1:5" x14ac:dyDescent="0.2">
      <c r="A12" s="11" t="s">
        <v>61</v>
      </c>
      <c r="D12" s="11" t="s">
        <v>1602</v>
      </c>
      <c r="E12" s="3">
        <v>0</v>
      </c>
    </row>
    <row r="13" spans="1:5" x14ac:dyDescent="0.2">
      <c r="A13" s="11" t="s">
        <v>52</v>
      </c>
      <c r="D13" s="11" t="s">
        <v>44</v>
      </c>
      <c r="E13" s="3">
        <v>2870124.9599999967</v>
      </c>
    </row>
    <row r="14" spans="1:5" x14ac:dyDescent="0.2">
      <c r="A14" s="11" t="s">
        <v>53</v>
      </c>
    </row>
    <row r="15" spans="1:5" x14ac:dyDescent="0.2">
      <c r="A15" s="11" t="s">
        <v>54</v>
      </c>
    </row>
    <row r="16" spans="1:5" x14ac:dyDescent="0.2">
      <c r="A16" s="11" t="s">
        <v>55</v>
      </c>
    </row>
    <row r="17" spans="1:2" x14ac:dyDescent="0.2">
      <c r="A17" s="11" t="s">
        <v>56</v>
      </c>
    </row>
    <row r="18" spans="1:2" ht="15" x14ac:dyDescent="0.25">
      <c r="A18" s="21" t="s">
        <v>44</v>
      </c>
      <c r="B18">
        <f>SUBTOTAL(109,B6:B17)</f>
        <v>0</v>
      </c>
    </row>
    <row r="21" spans="1:2" ht="15" x14ac:dyDescent="0.25">
      <c r="A21" s="22" t="s">
        <v>62</v>
      </c>
    </row>
    <row r="23" spans="1:2" x14ac:dyDescent="0.2">
      <c r="A23" s="11" t="s">
        <v>38</v>
      </c>
      <c r="B23" s="14" t="s">
        <v>63</v>
      </c>
    </row>
    <row r="24" spans="1:2" x14ac:dyDescent="0.2">
      <c r="A24" s="11" t="s">
        <v>48</v>
      </c>
      <c r="B24" s="23">
        <f>GETPIVOTDATA("Campo1",$D$6,"Tipo Recurso","CONVÊNIO ")-B7</f>
        <v>607083.53</v>
      </c>
    </row>
    <row r="25" spans="1:2" x14ac:dyDescent="0.2">
      <c r="A25" s="11" t="s">
        <v>49</v>
      </c>
      <c r="B25" s="23" t="e">
        <f>GETPIVOTDATA("Campo1",$D$6,"Tipo Recurso","RA ")-B8</f>
        <v>#REF!</v>
      </c>
    </row>
    <row r="26" spans="1:2" x14ac:dyDescent="0.2">
      <c r="A26" s="11" t="s">
        <v>50</v>
      </c>
      <c r="B26" s="23">
        <f>GETPIVOTDATA("Campo1",$D$6,"Tipo Recurso","RD ")-B9</f>
        <v>1111576.0999999989</v>
      </c>
    </row>
    <row r="27" spans="1:2" x14ac:dyDescent="0.2">
      <c r="A27" s="11" t="s">
        <v>60</v>
      </c>
      <c r="B27" s="23">
        <f>GETPIVOTDATA("Campo1",$D$6,"Tipo Recurso","RI ")-B10</f>
        <v>1120785.6300000004</v>
      </c>
    </row>
    <row r="28" spans="1:2" x14ac:dyDescent="0.2">
      <c r="A28" s="11" t="s">
        <v>51</v>
      </c>
      <c r="B28" s="23">
        <f>GETPIVOTDATA("Campo1",$D$6,"Tipo Recurso","RORÇ ")-B11</f>
        <v>2011.320000000007</v>
      </c>
    </row>
    <row r="29" spans="1:2" x14ac:dyDescent="0.2">
      <c r="A29" s="11" t="s">
        <v>61</v>
      </c>
      <c r="B29" s="23">
        <f>GETPIVOTDATA("Campo1",$D$6,"Tipo Recurso","RINF ")-B12</f>
        <v>28668.379999999888</v>
      </c>
    </row>
    <row r="30" spans="1:2" x14ac:dyDescent="0.2">
      <c r="A30" s="11" t="s">
        <v>52</v>
      </c>
      <c r="B30" s="23">
        <f>GETPIVOTDATA("Campo1",$D$6,"Tipo Recurso","SEG ")-B12</f>
        <v>0</v>
      </c>
    </row>
    <row r="31" spans="1:2" x14ac:dyDescent="0.2">
      <c r="A31" s="11" t="s">
        <v>53</v>
      </c>
      <c r="B31" s="23" t="e">
        <f>GETPIVOTDATA("Campo1",$D$6,"Tipo Recurso","TREIN ")-B14</f>
        <v>#REF!</v>
      </c>
    </row>
    <row r="32" spans="1:2" x14ac:dyDescent="0.2">
      <c r="A32" s="11" t="s">
        <v>54</v>
      </c>
      <c r="B32" s="23" t="e">
        <f>GETPIVOTDATA("Campo1",$D$6,"Tipo Recurso","MANUT ")-B15</f>
        <v>#REF!</v>
      </c>
    </row>
    <row r="33" spans="1:2" x14ac:dyDescent="0.2">
      <c r="A33" s="11" t="s">
        <v>55</v>
      </c>
      <c r="B33" s="23" t="e">
        <f>GETPIVOTDATA("Campo1",$D$6,"Tipo Recurso","PPO ")-B16</f>
        <v>#REF!</v>
      </c>
    </row>
    <row r="34" spans="1:2" x14ac:dyDescent="0.2">
      <c r="A34" s="11" t="s">
        <v>56</v>
      </c>
      <c r="B34" s="23" t="e">
        <f>GETPIVOTDATA("Campo1",$D$6,"Tipo Recurso","TRANS ")-B17</f>
        <v>#REF!</v>
      </c>
    </row>
    <row r="35" spans="1:2" ht="15" x14ac:dyDescent="0.25">
      <c r="A35" s="21" t="s">
        <v>44</v>
      </c>
      <c r="B35" s="23" t="e">
        <f>SUBTOTAL(109,B24:B34)</f>
        <v>#REF!</v>
      </c>
    </row>
  </sheetData>
  <pageMargins left="0.511811024" right="0.511811024" top="0.78740157499999996" bottom="0.78740157499999996" header="0.31496062000000002" footer="0.31496062000000002"/>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FFC000"/>
  </sheetPr>
  <dimension ref="A1:N3514"/>
  <sheetViews>
    <sheetView topLeftCell="A899" zoomScale="106" workbookViewId="0">
      <selection activeCell="A899" sqref="A898:A899"/>
    </sheetView>
  </sheetViews>
  <sheetFormatPr defaultRowHeight="14.25" x14ac:dyDescent="0.2"/>
  <cols>
    <col min="1" max="1" width="47.875" style="24" bestFit="1" customWidth="1"/>
    <col min="2" max="2" width="10.625" style="25" customWidth="1"/>
    <col min="3" max="3" width="17.25" style="26" bestFit="1" customWidth="1"/>
    <col min="4" max="4" width="15.25" style="26" customWidth="1"/>
    <col min="5" max="5" width="27" style="27" customWidth="1"/>
    <col min="6" max="6" width="45.625" style="28" customWidth="1"/>
    <col min="7" max="7" width="12.125" style="26" customWidth="1"/>
    <col min="8" max="8" width="13.625" style="29" customWidth="1"/>
    <col min="9" max="9" width="14.375" style="29" customWidth="1"/>
    <col min="10" max="10" width="12" style="29" customWidth="1"/>
    <col min="11" max="11" width="17.5" style="29" customWidth="1"/>
    <col min="12" max="13" width="9" style="24"/>
    <col min="14" max="14" width="14.75" style="24" customWidth="1"/>
    <col min="15" max="16384" width="9" style="24"/>
  </cols>
  <sheetData>
    <row r="1" spans="1:14" ht="15" x14ac:dyDescent="0.2">
      <c r="A1" s="24" t="s">
        <v>0</v>
      </c>
      <c r="B1" s="25" t="s">
        <v>1</v>
      </c>
      <c r="C1" s="26" t="s">
        <v>2</v>
      </c>
      <c r="D1" s="26" t="s">
        <v>3</v>
      </c>
      <c r="E1" s="27" t="s">
        <v>4</v>
      </c>
      <c r="F1" s="28" t="s">
        <v>5</v>
      </c>
      <c r="G1" s="26" t="s">
        <v>26</v>
      </c>
      <c r="H1" s="29" t="s">
        <v>6</v>
      </c>
      <c r="I1" s="29" t="s">
        <v>7</v>
      </c>
      <c r="J1" s="29" t="s">
        <v>27</v>
      </c>
      <c r="K1" s="29" t="s">
        <v>25</v>
      </c>
      <c r="L1" s="24" t="s">
        <v>9</v>
      </c>
      <c r="M1" s="24" t="s">
        <v>8</v>
      </c>
      <c r="N1" s="24" t="s">
        <v>40</v>
      </c>
    </row>
    <row r="2" spans="1:14" ht="57" customHeight="1" x14ac:dyDescent="0.2">
      <c r="A2" s="24" t="s">
        <v>64</v>
      </c>
      <c r="B2" s="25">
        <v>45324</v>
      </c>
      <c r="C2" s="26">
        <v>4301</v>
      </c>
      <c r="D2" s="26" t="s">
        <v>65</v>
      </c>
      <c r="E2" s="27" t="s">
        <v>66</v>
      </c>
      <c r="F2" s="28" t="s">
        <v>67</v>
      </c>
      <c r="G2" s="26" t="s">
        <v>68</v>
      </c>
      <c r="I2" s="29">
        <v>14195.96</v>
      </c>
      <c r="J2" s="29">
        <f>IF(G2="Não",0,H2)</f>
        <v>0</v>
      </c>
      <c r="K2" s="29">
        <f>IF(G2="Não",H2,0)</f>
        <v>0</v>
      </c>
      <c r="L2" s="24">
        <f>MONTH(B2)</f>
        <v>2</v>
      </c>
      <c r="M2" s="24" t="str">
        <f>VLOOKUP(L2,mês!A:B,2,0)</f>
        <v>Fevereiro</v>
      </c>
      <c r="N2" s="24" t="str">
        <f>LEFT(A2,SEARCH("-",A2)-1)</f>
        <v xml:space="preserve">Diretoria </v>
      </c>
    </row>
    <row r="3" spans="1:14" ht="57" customHeight="1" x14ac:dyDescent="0.2">
      <c r="A3" s="24" t="s">
        <v>64</v>
      </c>
      <c r="B3" s="25">
        <v>45327</v>
      </c>
      <c r="C3" s="26">
        <v>4341</v>
      </c>
      <c r="D3" s="26" t="s">
        <v>65</v>
      </c>
      <c r="E3" s="27" t="s">
        <v>69</v>
      </c>
      <c r="F3" s="28" t="s">
        <v>70</v>
      </c>
      <c r="G3" s="26" t="s">
        <v>68</v>
      </c>
      <c r="I3" s="29">
        <v>194767.21</v>
      </c>
      <c r="J3" s="29">
        <f t="shared" ref="J3:J66" si="0">IF(G3="Não",0,H3)</f>
        <v>0</v>
      </c>
      <c r="K3" s="29">
        <f t="shared" ref="K3:K66" si="1">IF(G3="Não",H3,0)</f>
        <v>0</v>
      </c>
      <c r="L3" s="24">
        <f t="shared" ref="L3:L66" si="2">MONTH(B3)</f>
        <v>2</v>
      </c>
      <c r="M3" s="24" t="str">
        <f>VLOOKUP(L3,mês!A:B,2,0)</f>
        <v>Fevereiro</v>
      </c>
      <c r="N3" s="24" t="str">
        <f t="shared" ref="N3:N66" si="3">LEFT(A3,SEARCH("-",A3)-1)</f>
        <v xml:space="preserve">Diretoria </v>
      </c>
    </row>
    <row r="4" spans="1:14" ht="57" customHeight="1" x14ac:dyDescent="0.2">
      <c r="A4" s="24" t="s">
        <v>64</v>
      </c>
      <c r="B4" s="25">
        <v>45327</v>
      </c>
      <c r="C4" s="26">
        <v>4342</v>
      </c>
      <c r="D4" s="26" t="s">
        <v>65</v>
      </c>
      <c r="E4" s="27" t="s">
        <v>69</v>
      </c>
      <c r="F4" s="28" t="s">
        <v>71</v>
      </c>
      <c r="G4" s="26" t="s">
        <v>68</v>
      </c>
      <c r="I4" s="29">
        <v>765.09</v>
      </c>
      <c r="J4" s="29">
        <f t="shared" si="0"/>
        <v>0</v>
      </c>
      <c r="K4" s="29">
        <f t="shared" si="1"/>
        <v>0</v>
      </c>
      <c r="L4" s="24">
        <f t="shared" si="2"/>
        <v>2</v>
      </c>
      <c r="M4" s="24" t="str">
        <f>VLOOKUP(L4,mês!A:B,2,0)</f>
        <v>Fevereiro</v>
      </c>
      <c r="N4" s="24" t="str">
        <f t="shared" si="3"/>
        <v xml:space="preserve">Diretoria </v>
      </c>
    </row>
    <row r="5" spans="1:14" ht="57" customHeight="1" x14ac:dyDescent="0.2">
      <c r="A5" s="24" t="s">
        <v>64</v>
      </c>
      <c r="B5" s="25">
        <v>45341</v>
      </c>
      <c r="C5" s="26">
        <v>4356</v>
      </c>
      <c r="D5" s="26" t="s">
        <v>65</v>
      </c>
      <c r="E5" s="27" t="s">
        <v>72</v>
      </c>
      <c r="F5" s="28" t="s">
        <v>73</v>
      </c>
      <c r="G5" s="26" t="s">
        <v>68</v>
      </c>
      <c r="I5" s="29">
        <v>1850.6</v>
      </c>
      <c r="J5" s="29">
        <f t="shared" si="0"/>
        <v>0</v>
      </c>
      <c r="K5" s="29">
        <f t="shared" si="1"/>
        <v>0</v>
      </c>
      <c r="L5" s="24">
        <f t="shared" si="2"/>
        <v>2</v>
      </c>
      <c r="M5" s="24" t="str">
        <f>VLOOKUP(L5,mês!A:B,2,0)</f>
        <v>Fevereiro</v>
      </c>
      <c r="N5" s="24" t="str">
        <f t="shared" si="3"/>
        <v xml:space="preserve">Diretoria </v>
      </c>
    </row>
    <row r="6" spans="1:14" ht="57" customHeight="1" x14ac:dyDescent="0.2">
      <c r="A6" s="24" t="s">
        <v>64</v>
      </c>
      <c r="B6" s="25">
        <v>45341</v>
      </c>
      <c r="C6" s="26">
        <v>4357</v>
      </c>
      <c r="D6" s="26" t="s">
        <v>65</v>
      </c>
      <c r="E6" s="27" t="s">
        <v>74</v>
      </c>
      <c r="F6" s="28" t="s">
        <v>75</v>
      </c>
      <c r="G6" s="26" t="s">
        <v>68</v>
      </c>
      <c r="I6" s="29">
        <v>250</v>
      </c>
      <c r="J6" s="29">
        <f t="shared" si="0"/>
        <v>0</v>
      </c>
      <c r="K6" s="29">
        <f t="shared" si="1"/>
        <v>0</v>
      </c>
      <c r="L6" s="24">
        <f t="shared" si="2"/>
        <v>2</v>
      </c>
      <c r="M6" s="24" t="str">
        <f>VLOOKUP(L6,mês!A:B,2,0)</f>
        <v>Fevereiro</v>
      </c>
      <c r="N6" s="24" t="str">
        <f t="shared" si="3"/>
        <v xml:space="preserve">Diretoria </v>
      </c>
    </row>
    <row r="7" spans="1:14" ht="57" customHeight="1" x14ac:dyDescent="0.2">
      <c r="A7" s="24" t="s">
        <v>64</v>
      </c>
      <c r="B7" s="25">
        <v>45344</v>
      </c>
      <c r="C7" s="26">
        <v>4365</v>
      </c>
      <c r="D7" s="26" t="s">
        <v>65</v>
      </c>
      <c r="E7" s="27" t="s">
        <v>74</v>
      </c>
      <c r="F7" s="28" t="s">
        <v>76</v>
      </c>
      <c r="G7" s="26" t="s">
        <v>68</v>
      </c>
      <c r="I7" s="29">
        <v>460</v>
      </c>
      <c r="J7" s="29">
        <f t="shared" si="0"/>
        <v>0</v>
      </c>
      <c r="K7" s="29">
        <f t="shared" si="1"/>
        <v>0</v>
      </c>
      <c r="L7" s="24">
        <f t="shared" si="2"/>
        <v>2</v>
      </c>
      <c r="M7" s="24" t="str">
        <f>VLOOKUP(L7,mês!A:B,2,0)</f>
        <v>Fevereiro</v>
      </c>
      <c r="N7" s="24" t="str">
        <f t="shared" si="3"/>
        <v xml:space="preserve">Diretoria </v>
      </c>
    </row>
    <row r="8" spans="1:14" ht="57" customHeight="1" x14ac:dyDescent="0.2">
      <c r="A8" s="24" t="s">
        <v>64</v>
      </c>
      <c r="B8" s="25">
        <v>45363</v>
      </c>
      <c r="C8" s="26">
        <v>4370</v>
      </c>
      <c r="D8" s="26" t="s">
        <v>65</v>
      </c>
      <c r="E8" s="27" t="s">
        <v>72</v>
      </c>
      <c r="F8" s="28" t="s">
        <v>77</v>
      </c>
      <c r="G8" s="26" t="s">
        <v>68</v>
      </c>
      <c r="I8" s="29">
        <v>5714.17</v>
      </c>
      <c r="J8" s="29">
        <f t="shared" si="0"/>
        <v>0</v>
      </c>
      <c r="K8" s="29">
        <f t="shared" si="1"/>
        <v>0</v>
      </c>
      <c r="L8" s="24">
        <f t="shared" si="2"/>
        <v>3</v>
      </c>
      <c r="M8" s="24" t="str">
        <f>VLOOKUP(L8,mês!A:B,2,0)</f>
        <v>Março</v>
      </c>
      <c r="N8" s="24" t="str">
        <f t="shared" si="3"/>
        <v xml:space="preserve">Diretoria </v>
      </c>
    </row>
    <row r="9" spans="1:14" ht="57" customHeight="1" x14ac:dyDescent="0.2">
      <c r="A9" s="24" t="s">
        <v>64</v>
      </c>
      <c r="B9" s="25">
        <v>45364</v>
      </c>
      <c r="C9" s="26">
        <v>4372</v>
      </c>
      <c r="D9" s="26" t="s">
        <v>65</v>
      </c>
      <c r="E9" s="27" t="s">
        <v>78</v>
      </c>
      <c r="F9" s="28" t="s">
        <v>79</v>
      </c>
      <c r="G9" s="26" t="s">
        <v>68</v>
      </c>
      <c r="I9" s="29">
        <v>1756.13</v>
      </c>
      <c r="J9" s="29">
        <f t="shared" si="0"/>
        <v>0</v>
      </c>
      <c r="K9" s="29">
        <f t="shared" si="1"/>
        <v>0</v>
      </c>
      <c r="L9" s="24">
        <f t="shared" si="2"/>
        <v>3</v>
      </c>
      <c r="M9" s="24" t="str">
        <f>VLOOKUP(L9,mês!A:B,2,0)</f>
        <v>Março</v>
      </c>
      <c r="N9" s="24" t="str">
        <f t="shared" si="3"/>
        <v xml:space="preserve">Diretoria </v>
      </c>
    </row>
    <row r="10" spans="1:14" ht="57" customHeight="1" x14ac:dyDescent="0.2">
      <c r="A10" s="24" t="s">
        <v>64</v>
      </c>
      <c r="B10" s="25">
        <v>45379</v>
      </c>
      <c r="C10" s="26">
        <v>4378</v>
      </c>
      <c r="D10" s="26" t="s">
        <v>65</v>
      </c>
      <c r="E10" s="27" t="s">
        <v>69</v>
      </c>
      <c r="F10" s="28" t="s">
        <v>80</v>
      </c>
      <c r="G10" s="26" t="s">
        <v>68</v>
      </c>
      <c r="I10" s="29">
        <v>18540</v>
      </c>
      <c r="J10" s="29">
        <f t="shared" si="0"/>
        <v>0</v>
      </c>
      <c r="K10" s="29">
        <f t="shared" si="1"/>
        <v>0</v>
      </c>
      <c r="L10" s="24">
        <f t="shared" si="2"/>
        <v>3</v>
      </c>
      <c r="M10" s="24" t="str">
        <f>VLOOKUP(L10,mês!A:B,2,0)</f>
        <v>Março</v>
      </c>
      <c r="N10" s="24" t="str">
        <f t="shared" si="3"/>
        <v xml:space="preserve">Diretoria </v>
      </c>
    </row>
    <row r="11" spans="1:14" ht="57" customHeight="1" x14ac:dyDescent="0.2">
      <c r="A11" s="24" t="s">
        <v>64</v>
      </c>
      <c r="B11" s="25">
        <v>45385</v>
      </c>
      <c r="C11" s="26">
        <v>4385</v>
      </c>
      <c r="D11" s="26" t="s">
        <v>81</v>
      </c>
      <c r="E11" s="27" t="s">
        <v>82</v>
      </c>
      <c r="F11" s="28" t="s">
        <v>83</v>
      </c>
      <c r="G11" s="26" t="s">
        <v>68</v>
      </c>
      <c r="I11" s="29">
        <v>284.70999999999998</v>
      </c>
      <c r="J11" s="29">
        <f t="shared" si="0"/>
        <v>0</v>
      </c>
      <c r="K11" s="29">
        <f t="shared" si="1"/>
        <v>0</v>
      </c>
      <c r="L11" s="24">
        <f t="shared" si="2"/>
        <v>4</v>
      </c>
      <c r="M11" s="24" t="str">
        <f>VLOOKUP(L11,mês!A:B,2,0)</f>
        <v>Abril</v>
      </c>
      <c r="N11" s="24" t="str">
        <f t="shared" si="3"/>
        <v xml:space="preserve">Diretoria </v>
      </c>
    </row>
    <row r="12" spans="1:14" ht="57" customHeight="1" x14ac:dyDescent="0.2">
      <c r="A12" s="24" t="s">
        <v>64</v>
      </c>
      <c r="B12" s="25">
        <v>45385</v>
      </c>
      <c r="C12" s="26">
        <v>4393</v>
      </c>
      <c r="D12" s="26" t="s">
        <v>65</v>
      </c>
      <c r="E12" s="27" t="s">
        <v>78</v>
      </c>
      <c r="F12" s="28" t="s">
        <v>84</v>
      </c>
      <c r="G12" s="26" t="s">
        <v>68</v>
      </c>
      <c r="I12" s="29">
        <v>993.92</v>
      </c>
      <c r="J12" s="29">
        <f t="shared" si="0"/>
        <v>0</v>
      </c>
      <c r="K12" s="29">
        <f t="shared" si="1"/>
        <v>0</v>
      </c>
      <c r="L12" s="24">
        <f t="shared" si="2"/>
        <v>4</v>
      </c>
      <c r="M12" s="24" t="str">
        <f>VLOOKUP(L12,mês!A:B,2,0)</f>
        <v>Abril</v>
      </c>
      <c r="N12" s="24" t="str">
        <f t="shared" si="3"/>
        <v xml:space="preserve">Diretoria </v>
      </c>
    </row>
    <row r="13" spans="1:14" ht="57" customHeight="1" x14ac:dyDescent="0.2">
      <c r="A13" s="24" t="s">
        <v>64</v>
      </c>
      <c r="B13" s="25">
        <v>45390</v>
      </c>
      <c r="C13" s="26">
        <v>4395</v>
      </c>
      <c r="D13" s="26" t="s">
        <v>65</v>
      </c>
      <c r="E13" s="27" t="s">
        <v>69</v>
      </c>
      <c r="F13" s="28" t="s">
        <v>85</v>
      </c>
      <c r="G13" s="26" t="s">
        <v>68</v>
      </c>
      <c r="I13" s="29">
        <v>960</v>
      </c>
      <c r="J13" s="29">
        <f t="shared" si="0"/>
        <v>0</v>
      </c>
      <c r="K13" s="29">
        <f t="shared" si="1"/>
        <v>0</v>
      </c>
      <c r="L13" s="24">
        <f t="shared" si="2"/>
        <v>4</v>
      </c>
      <c r="M13" s="24" t="str">
        <f>VLOOKUP(L13,mês!A:B,2,0)</f>
        <v>Abril</v>
      </c>
      <c r="N13" s="24" t="str">
        <f t="shared" si="3"/>
        <v xml:space="preserve">Diretoria </v>
      </c>
    </row>
    <row r="14" spans="1:14" ht="57" customHeight="1" x14ac:dyDescent="0.2">
      <c r="A14" s="24" t="s">
        <v>64</v>
      </c>
      <c r="B14" s="25">
        <v>45391</v>
      </c>
      <c r="C14" s="26">
        <v>4399</v>
      </c>
      <c r="D14" s="26" t="s">
        <v>65</v>
      </c>
      <c r="E14" s="27" t="s">
        <v>74</v>
      </c>
      <c r="F14" s="28" t="s">
        <v>86</v>
      </c>
      <c r="G14" s="26" t="s">
        <v>68</v>
      </c>
      <c r="I14" s="29">
        <v>700</v>
      </c>
      <c r="J14" s="29">
        <f t="shared" si="0"/>
        <v>0</v>
      </c>
      <c r="K14" s="29">
        <f t="shared" si="1"/>
        <v>0</v>
      </c>
      <c r="L14" s="24">
        <f t="shared" si="2"/>
        <v>4</v>
      </c>
      <c r="M14" s="24" t="str">
        <f>VLOOKUP(L14,mês!A:B,2,0)</f>
        <v>Abril</v>
      </c>
      <c r="N14" s="24" t="str">
        <f t="shared" si="3"/>
        <v xml:space="preserve">Diretoria </v>
      </c>
    </row>
    <row r="15" spans="1:14" ht="57" customHeight="1" x14ac:dyDescent="0.2">
      <c r="A15" s="24" t="s">
        <v>64</v>
      </c>
      <c r="B15" s="25">
        <v>45394</v>
      </c>
      <c r="C15" s="26">
        <v>4405</v>
      </c>
      <c r="D15" s="26" t="s">
        <v>65</v>
      </c>
      <c r="E15" s="27" t="s">
        <v>87</v>
      </c>
      <c r="F15" s="28" t="s">
        <v>88</v>
      </c>
      <c r="G15" s="26" t="s">
        <v>68</v>
      </c>
      <c r="I15" s="29">
        <v>1350</v>
      </c>
      <c r="J15" s="29">
        <f t="shared" si="0"/>
        <v>0</v>
      </c>
      <c r="K15" s="29">
        <f t="shared" si="1"/>
        <v>0</v>
      </c>
      <c r="L15" s="24">
        <f t="shared" si="2"/>
        <v>4</v>
      </c>
      <c r="M15" s="24" t="str">
        <f>VLOOKUP(L15,mês!A:B,2,0)</f>
        <v>Abril</v>
      </c>
      <c r="N15" s="24" t="str">
        <f t="shared" si="3"/>
        <v xml:space="preserve">Diretoria </v>
      </c>
    </row>
    <row r="16" spans="1:14" ht="57" customHeight="1" x14ac:dyDescent="0.2">
      <c r="A16" s="24" t="s">
        <v>64</v>
      </c>
      <c r="B16" s="25">
        <v>45397</v>
      </c>
      <c r="C16" s="26">
        <v>4407</v>
      </c>
      <c r="D16" s="26" t="s">
        <v>65</v>
      </c>
      <c r="E16" s="27" t="s">
        <v>74</v>
      </c>
      <c r="F16" s="28" t="s">
        <v>89</v>
      </c>
      <c r="G16" s="26" t="s">
        <v>68</v>
      </c>
      <c r="I16" s="29">
        <v>200</v>
      </c>
      <c r="J16" s="29">
        <f t="shared" si="0"/>
        <v>0</v>
      </c>
      <c r="K16" s="29">
        <f t="shared" si="1"/>
        <v>0</v>
      </c>
      <c r="L16" s="24">
        <f t="shared" si="2"/>
        <v>4</v>
      </c>
      <c r="M16" s="24" t="str">
        <f>VLOOKUP(L16,mês!A:B,2,0)</f>
        <v>Abril</v>
      </c>
      <c r="N16" s="24" t="str">
        <f t="shared" si="3"/>
        <v xml:space="preserve">Diretoria </v>
      </c>
    </row>
    <row r="17" spans="1:14" ht="57" customHeight="1" x14ac:dyDescent="0.2">
      <c r="A17" s="24" t="s">
        <v>64</v>
      </c>
      <c r="B17" s="25">
        <v>45419</v>
      </c>
      <c r="C17" s="26">
        <v>4424</v>
      </c>
      <c r="D17" s="26" t="s">
        <v>65</v>
      </c>
      <c r="E17" s="27" t="s">
        <v>72</v>
      </c>
      <c r="F17" s="28" t="s">
        <v>90</v>
      </c>
      <c r="G17" s="26" t="s">
        <v>68</v>
      </c>
      <c r="I17" s="29">
        <v>1510.43</v>
      </c>
      <c r="J17" s="29">
        <f t="shared" si="0"/>
        <v>0</v>
      </c>
      <c r="K17" s="29">
        <f t="shared" si="1"/>
        <v>0</v>
      </c>
      <c r="L17" s="24">
        <f t="shared" si="2"/>
        <v>5</v>
      </c>
      <c r="M17" s="24" t="str">
        <f>VLOOKUP(L17,mês!A:B,2,0)</f>
        <v>Maio</v>
      </c>
      <c r="N17" s="24" t="str">
        <f t="shared" si="3"/>
        <v xml:space="preserve">Diretoria </v>
      </c>
    </row>
    <row r="18" spans="1:14" ht="57" customHeight="1" x14ac:dyDescent="0.2">
      <c r="A18" s="24" t="s">
        <v>64</v>
      </c>
      <c r="B18" s="25">
        <v>45441</v>
      </c>
      <c r="C18" s="26">
        <v>4427</v>
      </c>
      <c r="D18" s="26" t="s">
        <v>65</v>
      </c>
      <c r="E18" s="27" t="s">
        <v>91</v>
      </c>
      <c r="F18" s="28" t="s">
        <v>92</v>
      </c>
      <c r="G18" s="26" t="s">
        <v>68</v>
      </c>
      <c r="I18" s="29">
        <v>74255.66</v>
      </c>
      <c r="J18" s="29">
        <f t="shared" si="0"/>
        <v>0</v>
      </c>
      <c r="K18" s="29">
        <f t="shared" si="1"/>
        <v>0</v>
      </c>
      <c r="L18" s="24">
        <f t="shared" si="2"/>
        <v>5</v>
      </c>
      <c r="M18" s="24" t="str">
        <f>VLOOKUP(L18,mês!A:B,2,0)</f>
        <v>Maio</v>
      </c>
      <c r="N18" s="24" t="str">
        <f t="shared" si="3"/>
        <v xml:space="preserve">Diretoria </v>
      </c>
    </row>
    <row r="19" spans="1:14" ht="57" customHeight="1" x14ac:dyDescent="0.2">
      <c r="A19" s="24" t="s">
        <v>64</v>
      </c>
      <c r="B19" s="25">
        <v>45441</v>
      </c>
      <c r="C19" s="26">
        <v>4428</v>
      </c>
      <c r="D19" s="26" t="s">
        <v>65</v>
      </c>
      <c r="E19" s="27" t="s">
        <v>93</v>
      </c>
      <c r="F19" s="28" t="s">
        <v>94</v>
      </c>
      <c r="G19" s="26" t="s">
        <v>68</v>
      </c>
      <c r="I19" s="29">
        <v>1282.04</v>
      </c>
      <c r="J19" s="29">
        <f t="shared" si="0"/>
        <v>0</v>
      </c>
      <c r="K19" s="29">
        <f t="shared" si="1"/>
        <v>0</v>
      </c>
      <c r="L19" s="24">
        <f t="shared" si="2"/>
        <v>5</v>
      </c>
      <c r="M19" s="24" t="str">
        <f>VLOOKUP(L19,mês!A:B,2,0)</f>
        <v>Maio</v>
      </c>
      <c r="N19" s="24" t="str">
        <f t="shared" si="3"/>
        <v xml:space="preserve">Diretoria </v>
      </c>
    </row>
    <row r="20" spans="1:14" ht="57" customHeight="1" x14ac:dyDescent="0.2">
      <c r="A20" s="24" t="s">
        <v>64</v>
      </c>
      <c r="B20" s="25">
        <v>45453</v>
      </c>
      <c r="C20" s="26">
        <v>4444</v>
      </c>
      <c r="D20" s="26" t="s">
        <v>65</v>
      </c>
      <c r="E20" s="27" t="s">
        <v>72</v>
      </c>
      <c r="F20" s="28" t="s">
        <v>95</v>
      </c>
      <c r="G20" s="26" t="s">
        <v>68</v>
      </c>
      <c r="I20" s="29">
        <v>1902.66</v>
      </c>
      <c r="J20" s="29">
        <f t="shared" si="0"/>
        <v>0</v>
      </c>
      <c r="K20" s="29">
        <f t="shared" si="1"/>
        <v>0</v>
      </c>
      <c r="L20" s="24">
        <f t="shared" si="2"/>
        <v>6</v>
      </c>
      <c r="M20" s="24" t="str">
        <f>VLOOKUP(L20,mês!A:B,2,0)</f>
        <v>Junho</v>
      </c>
      <c r="N20" s="24" t="str">
        <f t="shared" si="3"/>
        <v xml:space="preserve">Diretoria </v>
      </c>
    </row>
    <row r="21" spans="1:14" ht="57" customHeight="1" x14ac:dyDescent="0.2">
      <c r="A21" s="24" t="s">
        <v>64</v>
      </c>
      <c r="B21" s="25">
        <v>45453</v>
      </c>
      <c r="C21" s="26">
        <v>4445</v>
      </c>
      <c r="D21" s="26" t="s">
        <v>65</v>
      </c>
      <c r="E21" s="27" t="s">
        <v>72</v>
      </c>
      <c r="F21" s="28" t="s">
        <v>96</v>
      </c>
      <c r="G21" s="26" t="s">
        <v>68</v>
      </c>
      <c r="I21" s="29">
        <v>740</v>
      </c>
      <c r="J21" s="29">
        <f t="shared" si="0"/>
        <v>0</v>
      </c>
      <c r="K21" s="29">
        <f t="shared" si="1"/>
        <v>0</v>
      </c>
      <c r="L21" s="24">
        <f t="shared" si="2"/>
        <v>6</v>
      </c>
      <c r="M21" s="24" t="str">
        <f>VLOOKUP(L21,mês!A:B,2,0)</f>
        <v>Junho</v>
      </c>
      <c r="N21" s="24" t="str">
        <f t="shared" si="3"/>
        <v xml:space="preserve">Diretoria </v>
      </c>
    </row>
    <row r="22" spans="1:14" ht="57" customHeight="1" x14ac:dyDescent="0.2">
      <c r="A22" s="24" t="s">
        <v>64</v>
      </c>
      <c r="B22" s="25">
        <v>45475</v>
      </c>
      <c r="C22" s="26">
        <v>4455</v>
      </c>
      <c r="D22" s="26" t="s">
        <v>65</v>
      </c>
      <c r="E22" s="27" t="s">
        <v>69</v>
      </c>
      <c r="F22" s="28" t="s">
        <v>97</v>
      </c>
      <c r="G22" s="26" t="s">
        <v>68</v>
      </c>
      <c r="I22" s="29">
        <v>736.61</v>
      </c>
      <c r="J22" s="29">
        <f t="shared" si="0"/>
        <v>0</v>
      </c>
      <c r="K22" s="29">
        <f t="shared" si="1"/>
        <v>0</v>
      </c>
      <c r="L22" s="24">
        <f t="shared" si="2"/>
        <v>7</v>
      </c>
      <c r="M22" s="24" t="str">
        <f>VLOOKUP(L22,mês!A:B,2,0)</f>
        <v>Julho</v>
      </c>
      <c r="N22" s="24" t="str">
        <f t="shared" si="3"/>
        <v xml:space="preserve">Diretoria </v>
      </c>
    </row>
    <row r="23" spans="1:14" ht="57" customHeight="1" x14ac:dyDescent="0.2">
      <c r="A23" s="24" t="s">
        <v>64</v>
      </c>
      <c r="B23" s="25">
        <v>45478</v>
      </c>
      <c r="C23" s="26">
        <v>4462</v>
      </c>
      <c r="D23" s="26" t="s">
        <v>65</v>
      </c>
      <c r="E23" s="27" t="s">
        <v>72</v>
      </c>
      <c r="F23" s="28" t="s">
        <v>98</v>
      </c>
      <c r="G23" s="26" t="s">
        <v>68</v>
      </c>
      <c r="I23" s="29">
        <v>2029.79</v>
      </c>
      <c r="J23" s="29">
        <f t="shared" si="0"/>
        <v>0</v>
      </c>
      <c r="K23" s="29">
        <f t="shared" si="1"/>
        <v>0</v>
      </c>
      <c r="L23" s="24">
        <f t="shared" si="2"/>
        <v>7</v>
      </c>
      <c r="M23" s="24" t="str">
        <f>VLOOKUP(L23,mês!A:B,2,0)</f>
        <v>Julho</v>
      </c>
      <c r="N23" s="24" t="str">
        <f t="shared" si="3"/>
        <v xml:space="preserve">Diretoria </v>
      </c>
    </row>
    <row r="24" spans="1:14" ht="57" customHeight="1" x14ac:dyDescent="0.2">
      <c r="A24" s="24" t="s">
        <v>64</v>
      </c>
      <c r="B24" s="25">
        <v>45502</v>
      </c>
      <c r="C24" s="26">
        <v>4472</v>
      </c>
      <c r="D24" s="26" t="s">
        <v>65</v>
      </c>
      <c r="E24" s="27" t="s">
        <v>99</v>
      </c>
      <c r="F24" s="28" t="s">
        <v>100</v>
      </c>
      <c r="G24" s="26" t="s">
        <v>68</v>
      </c>
      <c r="I24" s="29">
        <v>8760.7199999999993</v>
      </c>
      <c r="J24" s="29">
        <f t="shared" si="0"/>
        <v>0</v>
      </c>
      <c r="K24" s="29">
        <f t="shared" si="1"/>
        <v>0</v>
      </c>
      <c r="L24" s="24">
        <f t="shared" si="2"/>
        <v>7</v>
      </c>
      <c r="M24" s="24" t="str">
        <f>VLOOKUP(L24,mês!A:B,2,0)</f>
        <v>Julho</v>
      </c>
      <c r="N24" s="24" t="str">
        <f t="shared" si="3"/>
        <v xml:space="preserve">Diretoria </v>
      </c>
    </row>
    <row r="25" spans="1:14" ht="57" customHeight="1" x14ac:dyDescent="0.2">
      <c r="A25" s="24" t="s">
        <v>64</v>
      </c>
      <c r="B25" s="25">
        <v>45511</v>
      </c>
      <c r="C25" s="26">
        <v>4479</v>
      </c>
      <c r="D25" s="26" t="s">
        <v>65</v>
      </c>
      <c r="E25" s="27" t="s">
        <v>72</v>
      </c>
      <c r="F25" s="28" t="s">
        <v>101</v>
      </c>
      <c r="G25" s="26" t="s">
        <v>68</v>
      </c>
      <c r="I25" s="29">
        <v>1028.0999999999999</v>
      </c>
      <c r="J25" s="29">
        <f t="shared" si="0"/>
        <v>0</v>
      </c>
      <c r="K25" s="29">
        <f t="shared" si="1"/>
        <v>0</v>
      </c>
      <c r="L25" s="24">
        <f t="shared" si="2"/>
        <v>8</v>
      </c>
      <c r="M25" s="24" t="str">
        <f>VLOOKUP(L25,mês!A:B,2,0)</f>
        <v>Agosto</v>
      </c>
      <c r="N25" s="24" t="str">
        <f t="shared" si="3"/>
        <v xml:space="preserve">Diretoria </v>
      </c>
    </row>
    <row r="26" spans="1:14" ht="57" customHeight="1" x14ac:dyDescent="0.2">
      <c r="A26" s="24" t="s">
        <v>64</v>
      </c>
      <c r="B26" s="25">
        <v>45537</v>
      </c>
      <c r="C26" s="26">
        <v>4490</v>
      </c>
      <c r="D26" s="26" t="s">
        <v>65</v>
      </c>
      <c r="E26" s="27" t="s">
        <v>74</v>
      </c>
      <c r="F26" s="28" t="s">
        <v>102</v>
      </c>
      <c r="G26" s="26" t="s">
        <v>68</v>
      </c>
      <c r="I26" s="29">
        <v>7438.5</v>
      </c>
      <c r="J26" s="29">
        <f t="shared" si="0"/>
        <v>0</v>
      </c>
      <c r="K26" s="29">
        <f t="shared" si="1"/>
        <v>0</v>
      </c>
      <c r="L26" s="24">
        <f t="shared" si="2"/>
        <v>9</v>
      </c>
      <c r="M26" s="24" t="str">
        <f>VLOOKUP(L26,mês!A:B,2,0)</f>
        <v>Setembro</v>
      </c>
      <c r="N26" s="24" t="str">
        <f t="shared" si="3"/>
        <v xml:space="preserve">Diretoria </v>
      </c>
    </row>
    <row r="27" spans="1:14" ht="57" customHeight="1" x14ac:dyDescent="0.2">
      <c r="A27" s="24" t="s">
        <v>64</v>
      </c>
      <c r="B27" s="25">
        <v>45551</v>
      </c>
      <c r="C27" s="26">
        <v>4493</v>
      </c>
      <c r="D27" s="26" t="s">
        <v>81</v>
      </c>
      <c r="E27" s="27" t="s">
        <v>103</v>
      </c>
      <c r="F27" s="28" t="s">
        <v>104</v>
      </c>
      <c r="G27" s="26" t="s">
        <v>68</v>
      </c>
      <c r="I27" s="29">
        <v>12111.99</v>
      </c>
      <c r="J27" s="29">
        <f t="shared" si="0"/>
        <v>0</v>
      </c>
      <c r="K27" s="29">
        <f t="shared" si="1"/>
        <v>0</v>
      </c>
      <c r="L27" s="24">
        <f t="shared" si="2"/>
        <v>9</v>
      </c>
      <c r="M27" s="24" t="str">
        <f>VLOOKUP(L27,mês!A:B,2,0)</f>
        <v>Setembro</v>
      </c>
      <c r="N27" s="24" t="str">
        <f t="shared" si="3"/>
        <v xml:space="preserve">Diretoria </v>
      </c>
    </row>
    <row r="28" spans="1:14" ht="57" customHeight="1" x14ac:dyDescent="0.2">
      <c r="A28" s="24" t="s">
        <v>64</v>
      </c>
      <c r="B28" s="25">
        <v>45555</v>
      </c>
      <c r="C28" s="26">
        <v>4495</v>
      </c>
      <c r="D28" s="26" t="s">
        <v>65</v>
      </c>
      <c r="E28" s="27" t="s">
        <v>69</v>
      </c>
      <c r="F28" s="28" t="s">
        <v>105</v>
      </c>
      <c r="G28" s="26" t="s">
        <v>68</v>
      </c>
      <c r="I28" s="29">
        <v>48031.91</v>
      </c>
      <c r="J28" s="29">
        <f t="shared" si="0"/>
        <v>0</v>
      </c>
      <c r="K28" s="29">
        <f t="shared" si="1"/>
        <v>0</v>
      </c>
      <c r="L28" s="24">
        <f t="shared" si="2"/>
        <v>9</v>
      </c>
      <c r="M28" s="24" t="str">
        <f>VLOOKUP(L28,mês!A:B,2,0)</f>
        <v>Setembro</v>
      </c>
      <c r="N28" s="24" t="str">
        <f t="shared" si="3"/>
        <v xml:space="preserve">Diretoria </v>
      </c>
    </row>
    <row r="29" spans="1:14" ht="57" customHeight="1" x14ac:dyDescent="0.2">
      <c r="A29" s="24" t="s">
        <v>64</v>
      </c>
      <c r="B29" s="25">
        <v>45555</v>
      </c>
      <c r="C29" s="26">
        <v>4496</v>
      </c>
      <c r="D29" s="26" t="s">
        <v>65</v>
      </c>
      <c r="E29" s="27" t="s">
        <v>72</v>
      </c>
      <c r="F29" s="28" t="s">
        <v>106</v>
      </c>
      <c r="G29" s="26" t="s">
        <v>68</v>
      </c>
      <c r="I29" s="29">
        <v>4738.26</v>
      </c>
      <c r="J29" s="29">
        <f t="shared" si="0"/>
        <v>0</v>
      </c>
      <c r="K29" s="29">
        <f t="shared" si="1"/>
        <v>0</v>
      </c>
      <c r="L29" s="24">
        <f t="shared" si="2"/>
        <v>9</v>
      </c>
      <c r="M29" s="24" t="str">
        <f>VLOOKUP(L29,mês!A:B,2,0)</f>
        <v>Setembro</v>
      </c>
      <c r="N29" s="24" t="str">
        <f t="shared" si="3"/>
        <v xml:space="preserve">Diretoria </v>
      </c>
    </row>
    <row r="30" spans="1:14" ht="57" customHeight="1" x14ac:dyDescent="0.2">
      <c r="A30" s="24" t="s">
        <v>64</v>
      </c>
      <c r="B30" s="25">
        <v>45555</v>
      </c>
      <c r="C30" s="26">
        <v>4497</v>
      </c>
      <c r="D30" s="26" t="s">
        <v>65</v>
      </c>
      <c r="E30" s="27" t="s">
        <v>72</v>
      </c>
      <c r="F30" s="28" t="s">
        <v>107</v>
      </c>
      <c r="G30" s="26" t="s">
        <v>68</v>
      </c>
      <c r="I30" s="29">
        <v>2536.08</v>
      </c>
      <c r="J30" s="29">
        <f t="shared" si="0"/>
        <v>0</v>
      </c>
      <c r="K30" s="29">
        <f t="shared" si="1"/>
        <v>0</v>
      </c>
      <c r="L30" s="24">
        <f t="shared" si="2"/>
        <v>9</v>
      </c>
      <c r="M30" s="24" t="str">
        <f>VLOOKUP(L30,mês!A:B,2,0)</f>
        <v>Setembro</v>
      </c>
      <c r="N30" s="24" t="str">
        <f t="shared" si="3"/>
        <v xml:space="preserve">Diretoria </v>
      </c>
    </row>
    <row r="31" spans="1:14" ht="57" customHeight="1" x14ac:dyDescent="0.2">
      <c r="A31" s="24" t="s">
        <v>64</v>
      </c>
      <c r="B31" s="25">
        <v>45574</v>
      </c>
      <c r="C31" s="26">
        <v>4506</v>
      </c>
      <c r="D31" s="26" t="s">
        <v>65</v>
      </c>
      <c r="E31" s="27" t="s">
        <v>72</v>
      </c>
      <c r="F31" s="28" t="s">
        <v>108</v>
      </c>
      <c r="G31" s="26" t="s">
        <v>68</v>
      </c>
      <c r="I31" s="29">
        <v>2561.3000000000002</v>
      </c>
      <c r="J31" s="29">
        <f t="shared" si="0"/>
        <v>0</v>
      </c>
      <c r="K31" s="29">
        <f t="shared" si="1"/>
        <v>0</v>
      </c>
      <c r="L31" s="24">
        <f t="shared" si="2"/>
        <v>10</v>
      </c>
      <c r="M31" s="24" t="str">
        <f>VLOOKUP(L31,mês!A:B,2,0)</f>
        <v>Outubro</v>
      </c>
      <c r="N31" s="24" t="str">
        <f t="shared" si="3"/>
        <v xml:space="preserve">Diretoria </v>
      </c>
    </row>
    <row r="32" spans="1:14" ht="57" customHeight="1" x14ac:dyDescent="0.2">
      <c r="A32" s="24" t="s">
        <v>64</v>
      </c>
      <c r="B32" s="25">
        <v>45580</v>
      </c>
      <c r="C32" s="26">
        <v>4511</v>
      </c>
      <c r="D32" s="26" t="s">
        <v>65</v>
      </c>
      <c r="E32" s="27" t="s">
        <v>74</v>
      </c>
      <c r="F32" s="28" t="s">
        <v>109</v>
      </c>
      <c r="G32" s="26" t="s">
        <v>68</v>
      </c>
      <c r="I32" s="29">
        <v>350.1</v>
      </c>
      <c r="J32" s="29">
        <f t="shared" si="0"/>
        <v>0</v>
      </c>
      <c r="K32" s="29">
        <f t="shared" si="1"/>
        <v>0</v>
      </c>
      <c r="L32" s="24">
        <f t="shared" si="2"/>
        <v>10</v>
      </c>
      <c r="M32" s="24" t="str">
        <f>VLOOKUP(L32,mês!A:B,2,0)</f>
        <v>Outubro</v>
      </c>
      <c r="N32" s="24" t="str">
        <f t="shared" si="3"/>
        <v xml:space="preserve">Diretoria </v>
      </c>
    </row>
    <row r="33" spans="1:14" ht="57" customHeight="1" x14ac:dyDescent="0.2">
      <c r="A33" s="24" t="s">
        <v>64</v>
      </c>
      <c r="B33" s="25">
        <v>45589</v>
      </c>
      <c r="C33" s="26">
        <v>4516</v>
      </c>
      <c r="D33" s="26" t="s">
        <v>65</v>
      </c>
      <c r="E33" s="27" t="s">
        <v>74</v>
      </c>
      <c r="F33" s="28" t="s">
        <v>110</v>
      </c>
      <c r="G33" s="26" t="s">
        <v>68</v>
      </c>
      <c r="I33" s="29">
        <v>561.6</v>
      </c>
      <c r="J33" s="29">
        <f t="shared" si="0"/>
        <v>0</v>
      </c>
      <c r="K33" s="29">
        <f t="shared" si="1"/>
        <v>0</v>
      </c>
      <c r="L33" s="24">
        <f t="shared" si="2"/>
        <v>10</v>
      </c>
      <c r="M33" s="24" t="str">
        <f>VLOOKUP(L33,mês!A:B,2,0)</f>
        <v>Outubro</v>
      </c>
      <c r="N33" s="24" t="str">
        <f t="shared" si="3"/>
        <v xml:space="preserve">Diretoria </v>
      </c>
    </row>
    <row r="34" spans="1:14" ht="57" customHeight="1" x14ac:dyDescent="0.2">
      <c r="A34" s="24" t="s">
        <v>64</v>
      </c>
      <c r="B34" s="25">
        <v>45596</v>
      </c>
      <c r="C34" s="26">
        <v>4522</v>
      </c>
      <c r="D34" s="26" t="s">
        <v>65</v>
      </c>
      <c r="E34" s="27" t="s">
        <v>74</v>
      </c>
      <c r="F34" s="28" t="s">
        <v>111</v>
      </c>
      <c r="G34" s="26" t="s">
        <v>68</v>
      </c>
      <c r="I34" s="29">
        <v>100</v>
      </c>
      <c r="J34" s="29">
        <f t="shared" si="0"/>
        <v>0</v>
      </c>
      <c r="K34" s="29">
        <f t="shared" si="1"/>
        <v>0</v>
      </c>
      <c r="L34" s="24">
        <f t="shared" si="2"/>
        <v>10</v>
      </c>
      <c r="M34" s="24" t="str">
        <f>VLOOKUP(L34,mês!A:B,2,0)</f>
        <v>Outubro</v>
      </c>
      <c r="N34" s="24" t="str">
        <f t="shared" si="3"/>
        <v xml:space="preserve">Diretoria </v>
      </c>
    </row>
    <row r="35" spans="1:14" ht="57" customHeight="1" x14ac:dyDescent="0.2">
      <c r="A35" s="24" t="s">
        <v>64</v>
      </c>
      <c r="B35" s="25">
        <v>45614</v>
      </c>
      <c r="C35" s="26">
        <v>4534</v>
      </c>
      <c r="D35" s="26" t="s">
        <v>65</v>
      </c>
      <c r="E35" s="27" t="s">
        <v>74</v>
      </c>
      <c r="F35" s="28" t="s">
        <v>112</v>
      </c>
      <c r="G35" s="26" t="s">
        <v>68</v>
      </c>
      <c r="I35" s="29">
        <v>20</v>
      </c>
      <c r="J35" s="29">
        <f t="shared" si="0"/>
        <v>0</v>
      </c>
      <c r="K35" s="29">
        <f t="shared" si="1"/>
        <v>0</v>
      </c>
      <c r="L35" s="24">
        <f t="shared" si="2"/>
        <v>11</v>
      </c>
      <c r="M35" s="24" t="str">
        <f>VLOOKUP(L35,mês!A:B,2,0)</f>
        <v>Novembro</v>
      </c>
      <c r="N35" s="24" t="str">
        <f t="shared" si="3"/>
        <v xml:space="preserve">Diretoria </v>
      </c>
    </row>
    <row r="36" spans="1:14" ht="57" customHeight="1" x14ac:dyDescent="0.2">
      <c r="A36" s="24" t="s">
        <v>64</v>
      </c>
      <c r="B36" s="25">
        <v>45617</v>
      </c>
      <c r="C36" s="26">
        <v>4537</v>
      </c>
      <c r="D36" s="26" t="s">
        <v>65</v>
      </c>
      <c r="E36" s="27" t="s">
        <v>72</v>
      </c>
      <c r="F36" s="28" t="s">
        <v>113</v>
      </c>
      <c r="G36" s="26" t="s">
        <v>68</v>
      </c>
      <c r="I36" s="29">
        <v>4689.1000000000004</v>
      </c>
      <c r="J36" s="29">
        <f t="shared" si="0"/>
        <v>0</v>
      </c>
      <c r="K36" s="29">
        <f t="shared" si="1"/>
        <v>0</v>
      </c>
      <c r="L36" s="24">
        <f t="shared" si="2"/>
        <v>11</v>
      </c>
      <c r="M36" s="24" t="str">
        <f>VLOOKUP(L36,mês!A:B,2,0)</f>
        <v>Novembro</v>
      </c>
      <c r="N36" s="24" t="str">
        <f t="shared" si="3"/>
        <v xml:space="preserve">Diretoria </v>
      </c>
    </row>
    <row r="37" spans="1:14" ht="57" customHeight="1" x14ac:dyDescent="0.2">
      <c r="A37" s="24" t="s">
        <v>64</v>
      </c>
      <c r="B37" s="25">
        <v>45617</v>
      </c>
      <c r="C37" s="26">
        <v>4538</v>
      </c>
      <c r="D37" s="26" t="s">
        <v>65</v>
      </c>
      <c r="E37" s="27" t="s">
        <v>72</v>
      </c>
      <c r="F37" s="28" t="s">
        <v>114</v>
      </c>
      <c r="G37" s="26" t="s">
        <v>68</v>
      </c>
      <c r="I37" s="29">
        <v>3300</v>
      </c>
      <c r="J37" s="29">
        <f t="shared" si="0"/>
        <v>0</v>
      </c>
      <c r="K37" s="29">
        <f t="shared" si="1"/>
        <v>0</v>
      </c>
      <c r="L37" s="24">
        <f t="shared" si="2"/>
        <v>11</v>
      </c>
      <c r="M37" s="24" t="str">
        <f>VLOOKUP(L37,mês!A:B,2,0)</f>
        <v>Novembro</v>
      </c>
      <c r="N37" s="24" t="str">
        <f t="shared" si="3"/>
        <v xml:space="preserve">Diretoria </v>
      </c>
    </row>
    <row r="38" spans="1:14" ht="57" customHeight="1" x14ac:dyDescent="0.2">
      <c r="A38" s="24" t="s">
        <v>64</v>
      </c>
      <c r="B38" s="25">
        <v>45630</v>
      </c>
      <c r="C38" s="26">
        <v>4550</v>
      </c>
      <c r="D38" s="26" t="s">
        <v>65</v>
      </c>
      <c r="E38" s="27" t="s">
        <v>72</v>
      </c>
      <c r="F38" s="28" t="s">
        <v>115</v>
      </c>
      <c r="G38" s="26" t="s">
        <v>68</v>
      </c>
      <c r="I38" s="29">
        <v>1236.8399999999999</v>
      </c>
      <c r="J38" s="29">
        <f t="shared" si="0"/>
        <v>0</v>
      </c>
      <c r="K38" s="29">
        <f t="shared" si="1"/>
        <v>0</v>
      </c>
      <c r="L38" s="24">
        <f t="shared" si="2"/>
        <v>12</v>
      </c>
      <c r="M38" s="24" t="str">
        <f>VLOOKUP(L38,mês!A:B,2,0)</f>
        <v>Dezembro</v>
      </c>
      <c r="N38" s="24" t="str">
        <f t="shared" si="3"/>
        <v xml:space="preserve">Diretoria </v>
      </c>
    </row>
    <row r="39" spans="1:14" ht="57" customHeight="1" x14ac:dyDescent="0.2">
      <c r="A39" s="24" t="s">
        <v>64</v>
      </c>
      <c r="B39" s="25">
        <v>45632</v>
      </c>
      <c r="C39" s="26">
        <v>4552</v>
      </c>
      <c r="D39" s="26" t="s">
        <v>65</v>
      </c>
      <c r="E39" s="27" t="s">
        <v>69</v>
      </c>
      <c r="F39" s="28" t="s">
        <v>116</v>
      </c>
      <c r="G39" s="26" t="s">
        <v>68</v>
      </c>
      <c r="I39" s="29">
        <v>71339.33</v>
      </c>
      <c r="J39" s="29">
        <f t="shared" si="0"/>
        <v>0</v>
      </c>
      <c r="K39" s="29">
        <f t="shared" si="1"/>
        <v>0</v>
      </c>
      <c r="L39" s="24">
        <f t="shared" si="2"/>
        <v>12</v>
      </c>
      <c r="M39" s="24" t="str">
        <f>VLOOKUP(L39,mês!A:B,2,0)</f>
        <v>Dezembro</v>
      </c>
      <c r="N39" s="24" t="str">
        <f t="shared" si="3"/>
        <v xml:space="preserve">Diretoria </v>
      </c>
    </row>
    <row r="40" spans="1:14" ht="57" customHeight="1" x14ac:dyDescent="0.2">
      <c r="A40" s="24" t="s">
        <v>117</v>
      </c>
      <c r="B40" s="25">
        <v>45324</v>
      </c>
      <c r="C40" s="26">
        <v>4305</v>
      </c>
      <c r="D40" s="26" t="s">
        <v>65</v>
      </c>
      <c r="E40" s="27" t="s">
        <v>66</v>
      </c>
      <c r="F40" s="28" t="s">
        <v>118</v>
      </c>
      <c r="G40" s="26" t="s">
        <v>68</v>
      </c>
      <c r="I40" s="29">
        <v>16316.13</v>
      </c>
      <c r="J40" s="29">
        <f t="shared" si="0"/>
        <v>0</v>
      </c>
      <c r="K40" s="29">
        <f t="shared" si="1"/>
        <v>0</v>
      </c>
      <c r="L40" s="24">
        <f t="shared" si="2"/>
        <v>2</v>
      </c>
      <c r="M40" s="24" t="str">
        <f>VLOOKUP(L40,mês!A:B,2,0)</f>
        <v>Fevereiro</v>
      </c>
      <c r="N40" s="24" t="str">
        <f t="shared" si="3"/>
        <v xml:space="preserve">RI </v>
      </c>
    </row>
    <row r="41" spans="1:14" ht="57" customHeight="1" x14ac:dyDescent="0.2">
      <c r="A41" s="24" t="s">
        <v>119</v>
      </c>
      <c r="B41" s="25">
        <v>45324</v>
      </c>
      <c r="C41" s="26">
        <v>4292</v>
      </c>
      <c r="D41" s="26" t="s">
        <v>65</v>
      </c>
      <c r="E41" s="27" t="s">
        <v>66</v>
      </c>
      <c r="F41" s="28" t="s">
        <v>120</v>
      </c>
      <c r="G41" s="26" t="s">
        <v>68</v>
      </c>
      <c r="I41" s="29">
        <v>812.41</v>
      </c>
      <c r="J41" s="29">
        <f t="shared" si="0"/>
        <v>0</v>
      </c>
      <c r="K41" s="29">
        <f t="shared" si="1"/>
        <v>0</v>
      </c>
      <c r="L41" s="24">
        <f t="shared" si="2"/>
        <v>2</v>
      </c>
      <c r="M41" s="24" t="str">
        <f>VLOOKUP(L41,mês!A:B,2,0)</f>
        <v>Fevereiro</v>
      </c>
      <c r="N41" s="24" t="str">
        <f t="shared" si="3"/>
        <v xml:space="preserve">Diretoria </v>
      </c>
    </row>
    <row r="42" spans="1:14" ht="57" customHeight="1" x14ac:dyDescent="0.2">
      <c r="A42" s="24" t="s">
        <v>121</v>
      </c>
      <c r="B42" s="25">
        <v>45323</v>
      </c>
      <c r="C42" s="26">
        <v>4287</v>
      </c>
      <c r="D42" s="26" t="s">
        <v>81</v>
      </c>
      <c r="E42" s="27" t="s">
        <v>66</v>
      </c>
      <c r="F42" s="28" t="s">
        <v>122</v>
      </c>
      <c r="G42" s="26" t="s">
        <v>68</v>
      </c>
      <c r="I42" s="29">
        <v>16958.400000000001</v>
      </c>
      <c r="J42" s="29">
        <f t="shared" si="0"/>
        <v>0</v>
      </c>
      <c r="K42" s="29">
        <f t="shared" si="1"/>
        <v>0</v>
      </c>
      <c r="L42" s="24">
        <f t="shared" si="2"/>
        <v>2</v>
      </c>
      <c r="M42" s="24" t="str">
        <f>VLOOKUP(L42,mês!A:B,2,0)</f>
        <v>Fevereiro</v>
      </c>
      <c r="N42" s="24" t="str">
        <f t="shared" si="3"/>
        <v xml:space="preserve">RD </v>
      </c>
    </row>
    <row r="43" spans="1:14" ht="57" customHeight="1" x14ac:dyDescent="0.2">
      <c r="A43" s="24" t="s">
        <v>121</v>
      </c>
      <c r="B43" s="25">
        <v>45323</v>
      </c>
      <c r="C43" s="26">
        <v>4288</v>
      </c>
      <c r="D43" s="26" t="s">
        <v>81</v>
      </c>
      <c r="E43" s="27" t="s">
        <v>66</v>
      </c>
      <c r="F43" s="28" t="s">
        <v>123</v>
      </c>
      <c r="G43" s="26" t="s">
        <v>68</v>
      </c>
      <c r="I43" s="29">
        <v>1695.84</v>
      </c>
      <c r="J43" s="29">
        <f t="shared" si="0"/>
        <v>0</v>
      </c>
      <c r="K43" s="29">
        <f t="shared" si="1"/>
        <v>0</v>
      </c>
      <c r="L43" s="24">
        <f t="shared" si="2"/>
        <v>2</v>
      </c>
      <c r="M43" s="24" t="str">
        <f>VLOOKUP(L43,mês!A:B,2,0)</f>
        <v>Fevereiro</v>
      </c>
      <c r="N43" s="24" t="str">
        <f t="shared" si="3"/>
        <v xml:space="preserve">RD </v>
      </c>
    </row>
    <row r="44" spans="1:14" ht="57" customHeight="1" x14ac:dyDescent="0.2">
      <c r="A44" s="24" t="s">
        <v>121</v>
      </c>
      <c r="B44" s="25">
        <v>45323</v>
      </c>
      <c r="C44" s="26">
        <v>4289</v>
      </c>
      <c r="D44" s="26" t="s">
        <v>81</v>
      </c>
      <c r="E44" s="27" t="s">
        <v>66</v>
      </c>
      <c r="F44" s="28" t="s">
        <v>124</v>
      </c>
      <c r="G44" s="26" t="s">
        <v>68</v>
      </c>
      <c r="I44" s="29">
        <v>4113.84</v>
      </c>
      <c r="J44" s="29">
        <f t="shared" si="0"/>
        <v>0</v>
      </c>
      <c r="K44" s="29">
        <f t="shared" si="1"/>
        <v>0</v>
      </c>
      <c r="L44" s="24">
        <f t="shared" si="2"/>
        <v>2</v>
      </c>
      <c r="M44" s="24" t="str">
        <f>VLOOKUP(L44,mês!A:B,2,0)</f>
        <v>Fevereiro</v>
      </c>
      <c r="N44" s="24" t="str">
        <f t="shared" si="3"/>
        <v xml:space="preserve">RD </v>
      </c>
    </row>
    <row r="45" spans="1:14" ht="57" customHeight="1" x14ac:dyDescent="0.2">
      <c r="A45" s="24" t="s">
        <v>121</v>
      </c>
      <c r="B45" s="25">
        <v>45323</v>
      </c>
      <c r="C45" s="26">
        <v>4290</v>
      </c>
      <c r="D45" s="26" t="s">
        <v>81</v>
      </c>
      <c r="E45" s="27" t="s">
        <v>66</v>
      </c>
      <c r="F45" s="28" t="s">
        <v>125</v>
      </c>
      <c r="G45" s="26" t="s">
        <v>68</v>
      </c>
      <c r="I45" s="29">
        <v>7825.4</v>
      </c>
      <c r="J45" s="29">
        <f t="shared" si="0"/>
        <v>0</v>
      </c>
      <c r="K45" s="29">
        <f t="shared" si="1"/>
        <v>0</v>
      </c>
      <c r="L45" s="24">
        <f t="shared" si="2"/>
        <v>2</v>
      </c>
      <c r="M45" s="24" t="str">
        <f>VLOOKUP(L45,mês!A:B,2,0)</f>
        <v>Fevereiro</v>
      </c>
      <c r="N45" s="24" t="str">
        <f t="shared" si="3"/>
        <v xml:space="preserve">RD </v>
      </c>
    </row>
    <row r="46" spans="1:14" ht="57" customHeight="1" x14ac:dyDescent="0.2">
      <c r="A46" s="24" t="s">
        <v>121</v>
      </c>
      <c r="B46" s="25">
        <v>45330</v>
      </c>
      <c r="C46" s="26">
        <v>4348</v>
      </c>
      <c r="D46" s="26" t="s">
        <v>81</v>
      </c>
      <c r="E46" s="27" t="s">
        <v>126</v>
      </c>
      <c r="F46" s="28" t="s">
        <v>127</v>
      </c>
      <c r="G46" s="26" t="s">
        <v>68</v>
      </c>
      <c r="I46" s="29">
        <v>84792</v>
      </c>
      <c r="J46" s="29">
        <f t="shared" si="0"/>
        <v>0</v>
      </c>
      <c r="K46" s="29">
        <f t="shared" si="1"/>
        <v>0</v>
      </c>
      <c r="L46" s="24">
        <f t="shared" si="2"/>
        <v>2</v>
      </c>
      <c r="M46" s="24" t="str">
        <f>VLOOKUP(L46,mês!A:B,2,0)</f>
        <v>Fevereiro</v>
      </c>
      <c r="N46" s="24" t="str">
        <f t="shared" si="3"/>
        <v xml:space="preserve">RD </v>
      </c>
    </row>
    <row r="47" spans="1:14" ht="57" customHeight="1" x14ac:dyDescent="0.2">
      <c r="A47" s="24" t="s">
        <v>121</v>
      </c>
      <c r="B47" s="25">
        <v>45330</v>
      </c>
      <c r="C47" s="26">
        <v>4349</v>
      </c>
      <c r="D47" s="26" t="s">
        <v>81</v>
      </c>
      <c r="E47" s="27" t="s">
        <v>126</v>
      </c>
      <c r="F47" s="28" t="s">
        <v>128</v>
      </c>
      <c r="G47" s="26" t="s">
        <v>68</v>
      </c>
      <c r="I47" s="29">
        <v>8479.2000000000007</v>
      </c>
      <c r="J47" s="29">
        <f t="shared" si="0"/>
        <v>0</v>
      </c>
      <c r="K47" s="29">
        <f t="shared" si="1"/>
        <v>0</v>
      </c>
      <c r="L47" s="24">
        <f t="shared" si="2"/>
        <v>2</v>
      </c>
      <c r="M47" s="24" t="str">
        <f>VLOOKUP(L47,mês!A:B,2,0)</f>
        <v>Fevereiro</v>
      </c>
      <c r="N47" s="24" t="str">
        <f t="shared" si="3"/>
        <v xml:space="preserve">RD </v>
      </c>
    </row>
    <row r="48" spans="1:14" ht="57" customHeight="1" x14ac:dyDescent="0.2">
      <c r="A48" s="24" t="s">
        <v>129</v>
      </c>
      <c r="B48" s="25">
        <v>45324</v>
      </c>
      <c r="C48" s="26">
        <v>4306</v>
      </c>
      <c r="D48" s="26" t="s">
        <v>81</v>
      </c>
      <c r="E48" s="27" t="s">
        <v>66</v>
      </c>
      <c r="F48" s="28" t="s">
        <v>118</v>
      </c>
      <c r="G48" s="26" t="s">
        <v>68</v>
      </c>
      <c r="I48" s="29">
        <v>857.83</v>
      </c>
      <c r="J48" s="29">
        <f t="shared" si="0"/>
        <v>0</v>
      </c>
      <c r="K48" s="29">
        <f t="shared" si="1"/>
        <v>0</v>
      </c>
      <c r="L48" s="24">
        <f t="shared" si="2"/>
        <v>2</v>
      </c>
      <c r="M48" s="24" t="str">
        <f>VLOOKUP(L48,mês!A:B,2,0)</f>
        <v>Fevereiro</v>
      </c>
      <c r="N48" s="24" t="str">
        <f t="shared" si="3"/>
        <v xml:space="preserve">RI </v>
      </c>
    </row>
    <row r="49" spans="1:14" ht="57" customHeight="1" x14ac:dyDescent="0.2">
      <c r="A49" s="24" t="s">
        <v>129</v>
      </c>
      <c r="B49" s="25">
        <v>45401</v>
      </c>
      <c r="C49" s="26">
        <v>4408</v>
      </c>
      <c r="D49" s="26" t="s">
        <v>81</v>
      </c>
      <c r="E49" s="27" t="s">
        <v>130</v>
      </c>
      <c r="F49" s="28" t="s">
        <v>131</v>
      </c>
      <c r="G49" s="26" t="s">
        <v>68</v>
      </c>
      <c r="I49" s="29">
        <v>445.44</v>
      </c>
      <c r="J49" s="29">
        <f t="shared" si="0"/>
        <v>0</v>
      </c>
      <c r="K49" s="29">
        <f t="shared" si="1"/>
        <v>0</v>
      </c>
      <c r="L49" s="24">
        <f t="shared" si="2"/>
        <v>4</v>
      </c>
      <c r="M49" s="24" t="str">
        <f>VLOOKUP(L49,mês!A:B,2,0)</f>
        <v>Abril</v>
      </c>
      <c r="N49" s="24" t="str">
        <f t="shared" si="3"/>
        <v xml:space="preserve">RI </v>
      </c>
    </row>
    <row r="50" spans="1:14" ht="57" customHeight="1" x14ac:dyDescent="0.2">
      <c r="A50" s="24" t="s">
        <v>132</v>
      </c>
      <c r="B50" s="25">
        <v>45323</v>
      </c>
      <c r="C50" s="26">
        <v>4271</v>
      </c>
      <c r="D50" s="26" t="s">
        <v>81</v>
      </c>
      <c r="E50" s="27" t="s">
        <v>66</v>
      </c>
      <c r="F50" s="28" t="s">
        <v>133</v>
      </c>
      <c r="G50" s="26" t="s">
        <v>68</v>
      </c>
      <c r="I50" s="29">
        <v>10000</v>
      </c>
      <c r="J50" s="29">
        <f t="shared" si="0"/>
        <v>0</v>
      </c>
      <c r="K50" s="29">
        <f t="shared" si="1"/>
        <v>0</v>
      </c>
      <c r="L50" s="24">
        <f t="shared" si="2"/>
        <v>2</v>
      </c>
      <c r="M50" s="24" t="str">
        <f>VLOOKUP(L50,mês!A:B,2,0)</f>
        <v>Fevereiro</v>
      </c>
      <c r="N50" s="24" t="str">
        <f t="shared" si="3"/>
        <v xml:space="preserve">RD </v>
      </c>
    </row>
    <row r="51" spans="1:14" ht="57" customHeight="1" x14ac:dyDescent="0.2">
      <c r="A51" s="24" t="s">
        <v>134</v>
      </c>
      <c r="B51" s="25">
        <v>45315</v>
      </c>
      <c r="C51" s="26">
        <v>4243</v>
      </c>
      <c r="D51" s="26" t="s">
        <v>135</v>
      </c>
      <c r="E51" s="27" t="s">
        <v>66</v>
      </c>
      <c r="F51" s="28" t="s">
        <v>136</v>
      </c>
      <c r="G51" s="26" t="s">
        <v>68</v>
      </c>
      <c r="I51" s="29">
        <v>59354.400000000001</v>
      </c>
      <c r="J51" s="29">
        <f t="shared" si="0"/>
        <v>0</v>
      </c>
      <c r="K51" s="29">
        <f t="shared" si="1"/>
        <v>0</v>
      </c>
      <c r="L51" s="24">
        <f t="shared" si="2"/>
        <v>1</v>
      </c>
      <c r="M51" s="24" t="str">
        <f>VLOOKUP(L51,mês!A:B,2,0)</f>
        <v>Janeiro</v>
      </c>
      <c r="N51" s="24" t="str">
        <f t="shared" si="3"/>
        <v xml:space="preserve">RD </v>
      </c>
    </row>
    <row r="52" spans="1:14" ht="57" customHeight="1" x14ac:dyDescent="0.2">
      <c r="A52" s="24" t="s">
        <v>134</v>
      </c>
      <c r="B52" s="25">
        <v>45315</v>
      </c>
      <c r="C52" s="26">
        <v>4244</v>
      </c>
      <c r="D52" s="26" t="s">
        <v>135</v>
      </c>
      <c r="E52" s="27" t="s">
        <v>66</v>
      </c>
      <c r="F52" s="28" t="s">
        <v>137</v>
      </c>
      <c r="G52" s="26" t="s">
        <v>68</v>
      </c>
      <c r="I52" s="29">
        <v>10175.040000000001</v>
      </c>
      <c r="J52" s="29">
        <f t="shared" si="0"/>
        <v>0</v>
      </c>
      <c r="K52" s="29">
        <f t="shared" si="1"/>
        <v>0</v>
      </c>
      <c r="L52" s="24">
        <f t="shared" si="2"/>
        <v>1</v>
      </c>
      <c r="M52" s="24" t="str">
        <f>VLOOKUP(L52,mês!A:B,2,0)</f>
        <v>Janeiro</v>
      </c>
      <c r="N52" s="24" t="str">
        <f t="shared" si="3"/>
        <v xml:space="preserve">RD </v>
      </c>
    </row>
    <row r="53" spans="1:14" ht="57" customHeight="1" x14ac:dyDescent="0.2">
      <c r="A53" s="24" t="s">
        <v>134</v>
      </c>
      <c r="B53" s="25">
        <v>45512</v>
      </c>
      <c r="C53" s="26">
        <v>4480</v>
      </c>
      <c r="D53" s="26" t="s">
        <v>135</v>
      </c>
      <c r="E53" s="27" t="s">
        <v>138</v>
      </c>
      <c r="F53" s="28" t="s">
        <v>139</v>
      </c>
      <c r="G53" s="26" t="s">
        <v>68</v>
      </c>
      <c r="I53" s="29">
        <v>101750.39999999999</v>
      </c>
      <c r="J53" s="29">
        <f t="shared" si="0"/>
        <v>0</v>
      </c>
      <c r="K53" s="29">
        <f t="shared" si="1"/>
        <v>0</v>
      </c>
      <c r="L53" s="24">
        <f t="shared" si="2"/>
        <v>8</v>
      </c>
      <c r="M53" s="24" t="str">
        <f>VLOOKUP(L53,mês!A:B,2,0)</f>
        <v>Agosto</v>
      </c>
      <c r="N53" s="24" t="str">
        <f t="shared" si="3"/>
        <v xml:space="preserve">RD </v>
      </c>
    </row>
    <row r="54" spans="1:14" ht="57" customHeight="1" x14ac:dyDescent="0.2">
      <c r="A54" s="24" t="s">
        <v>134</v>
      </c>
      <c r="B54" s="25">
        <v>45512</v>
      </c>
      <c r="C54" s="26">
        <v>4481</v>
      </c>
      <c r="D54" s="26" t="s">
        <v>135</v>
      </c>
      <c r="E54" s="27" t="s">
        <v>138</v>
      </c>
      <c r="F54" s="28" t="s">
        <v>140</v>
      </c>
      <c r="G54" s="26" t="s">
        <v>68</v>
      </c>
      <c r="I54" s="29">
        <v>10175.040000000001</v>
      </c>
      <c r="J54" s="29">
        <f t="shared" si="0"/>
        <v>0</v>
      </c>
      <c r="K54" s="29">
        <f t="shared" si="1"/>
        <v>0</v>
      </c>
      <c r="L54" s="24">
        <f t="shared" si="2"/>
        <v>8</v>
      </c>
      <c r="M54" s="24" t="str">
        <f>VLOOKUP(L54,mês!A:B,2,0)</f>
        <v>Agosto</v>
      </c>
      <c r="N54" s="24" t="str">
        <f t="shared" si="3"/>
        <v xml:space="preserve">RD </v>
      </c>
    </row>
    <row r="55" spans="1:14" ht="57" customHeight="1" x14ac:dyDescent="0.2">
      <c r="A55" s="24" t="s">
        <v>141</v>
      </c>
      <c r="B55" s="25">
        <v>45324</v>
      </c>
      <c r="C55" s="26">
        <v>4315</v>
      </c>
      <c r="D55" s="26" t="s">
        <v>135</v>
      </c>
      <c r="E55" s="27" t="s">
        <v>66</v>
      </c>
      <c r="F55" s="28" t="s">
        <v>67</v>
      </c>
      <c r="G55" s="26" t="s">
        <v>68</v>
      </c>
      <c r="I55" s="29">
        <v>74579.259999999995</v>
      </c>
      <c r="J55" s="29">
        <f t="shared" si="0"/>
        <v>0</v>
      </c>
      <c r="K55" s="29">
        <f t="shared" si="1"/>
        <v>0</v>
      </c>
      <c r="L55" s="24">
        <f t="shared" si="2"/>
        <v>2</v>
      </c>
      <c r="M55" s="24" t="str">
        <f>VLOOKUP(L55,mês!A:B,2,0)</f>
        <v>Fevereiro</v>
      </c>
      <c r="N55" s="24" t="str">
        <f t="shared" si="3"/>
        <v xml:space="preserve">RI </v>
      </c>
    </row>
    <row r="56" spans="1:14" ht="57" customHeight="1" x14ac:dyDescent="0.2">
      <c r="A56" s="24" t="s">
        <v>142</v>
      </c>
      <c r="B56" s="25">
        <v>45323</v>
      </c>
      <c r="C56" s="26">
        <v>4272</v>
      </c>
      <c r="D56" s="26" t="s">
        <v>81</v>
      </c>
      <c r="E56" s="27" t="s">
        <v>66</v>
      </c>
      <c r="F56" s="28" t="s">
        <v>143</v>
      </c>
      <c r="G56" s="26" t="s">
        <v>68</v>
      </c>
      <c r="I56" s="29">
        <v>600</v>
      </c>
      <c r="J56" s="29">
        <f t="shared" si="0"/>
        <v>0</v>
      </c>
      <c r="K56" s="29">
        <f t="shared" si="1"/>
        <v>0</v>
      </c>
      <c r="L56" s="24">
        <f t="shared" si="2"/>
        <v>2</v>
      </c>
      <c r="M56" s="24" t="str">
        <f>VLOOKUP(L56,mês!A:B,2,0)</f>
        <v>Fevereiro</v>
      </c>
      <c r="N56" s="24" t="str">
        <f t="shared" si="3"/>
        <v xml:space="preserve">RD </v>
      </c>
    </row>
    <row r="57" spans="1:14" ht="57" customHeight="1" x14ac:dyDescent="0.2">
      <c r="A57" s="24" t="s">
        <v>144</v>
      </c>
      <c r="B57" s="25">
        <v>45327</v>
      </c>
      <c r="C57" s="26">
        <v>4319</v>
      </c>
      <c r="D57" s="26" t="s">
        <v>81</v>
      </c>
      <c r="E57" s="27" t="s">
        <v>66</v>
      </c>
      <c r="F57" s="28" t="s">
        <v>145</v>
      </c>
      <c r="G57" s="26" t="s">
        <v>68</v>
      </c>
      <c r="I57" s="29">
        <v>85361.15</v>
      </c>
      <c r="J57" s="29">
        <f t="shared" si="0"/>
        <v>0</v>
      </c>
      <c r="K57" s="29">
        <f t="shared" si="1"/>
        <v>0</v>
      </c>
      <c r="L57" s="24">
        <f t="shared" si="2"/>
        <v>2</v>
      </c>
      <c r="M57" s="24" t="str">
        <f>VLOOKUP(L57,mês!A:B,2,0)</f>
        <v>Fevereiro</v>
      </c>
      <c r="N57" s="24" t="str">
        <f t="shared" si="3"/>
        <v xml:space="preserve">RI </v>
      </c>
    </row>
    <row r="58" spans="1:14" ht="57" customHeight="1" x14ac:dyDescent="0.2">
      <c r="A58" s="24" t="s">
        <v>146</v>
      </c>
      <c r="B58" s="25">
        <v>45327</v>
      </c>
      <c r="C58" s="26">
        <v>4321</v>
      </c>
      <c r="D58" s="26" t="s">
        <v>81</v>
      </c>
      <c r="E58" s="27" t="s">
        <v>66</v>
      </c>
      <c r="F58" s="28" t="s">
        <v>145</v>
      </c>
      <c r="G58" s="26" t="s">
        <v>68</v>
      </c>
      <c r="I58" s="29">
        <v>369.98</v>
      </c>
      <c r="J58" s="29">
        <f t="shared" si="0"/>
        <v>0</v>
      </c>
      <c r="K58" s="29">
        <f t="shared" si="1"/>
        <v>0</v>
      </c>
      <c r="L58" s="24">
        <f t="shared" si="2"/>
        <v>2</v>
      </c>
      <c r="M58" s="24" t="str">
        <f>VLOOKUP(L58,mês!A:B,2,0)</f>
        <v>Fevereiro</v>
      </c>
      <c r="N58" s="24" t="str">
        <f t="shared" si="3"/>
        <v xml:space="preserve">RI </v>
      </c>
    </row>
    <row r="59" spans="1:14" ht="57" customHeight="1" x14ac:dyDescent="0.2">
      <c r="A59" s="24" t="s">
        <v>147</v>
      </c>
      <c r="B59" s="25">
        <v>45323</v>
      </c>
      <c r="C59" s="26">
        <v>4267</v>
      </c>
      <c r="D59" s="26" t="s">
        <v>135</v>
      </c>
      <c r="E59" s="27" t="s">
        <v>66</v>
      </c>
      <c r="F59" s="28" t="s">
        <v>148</v>
      </c>
      <c r="G59" s="26" t="s">
        <v>68</v>
      </c>
      <c r="I59" s="29">
        <v>122053.92</v>
      </c>
      <c r="J59" s="29">
        <f t="shared" si="0"/>
        <v>0</v>
      </c>
      <c r="K59" s="29">
        <f t="shared" si="1"/>
        <v>0</v>
      </c>
      <c r="L59" s="24">
        <f t="shared" si="2"/>
        <v>2</v>
      </c>
      <c r="M59" s="24" t="str">
        <f>VLOOKUP(L59,mês!A:B,2,0)</f>
        <v>Fevereiro</v>
      </c>
      <c r="N59" s="24" t="str">
        <f t="shared" si="3"/>
        <v xml:space="preserve">RD </v>
      </c>
    </row>
    <row r="60" spans="1:14" ht="57" customHeight="1" x14ac:dyDescent="0.2">
      <c r="A60" s="24" t="s">
        <v>149</v>
      </c>
      <c r="B60" s="25">
        <v>45383</v>
      </c>
      <c r="C60" s="26">
        <v>4379</v>
      </c>
      <c r="D60" s="26" t="s">
        <v>150</v>
      </c>
      <c r="E60" s="27" t="s">
        <v>66</v>
      </c>
      <c r="F60" s="28" t="s">
        <v>151</v>
      </c>
      <c r="G60" s="26" t="s">
        <v>68</v>
      </c>
      <c r="I60" s="29">
        <v>30592.14</v>
      </c>
      <c r="J60" s="29">
        <f t="shared" si="0"/>
        <v>0</v>
      </c>
      <c r="K60" s="29">
        <f t="shared" si="1"/>
        <v>0</v>
      </c>
      <c r="L60" s="24">
        <f t="shared" si="2"/>
        <v>4</v>
      </c>
      <c r="M60" s="24" t="str">
        <f>VLOOKUP(L60,mês!A:B,2,0)</f>
        <v>Abril</v>
      </c>
      <c r="N60" s="24" t="str">
        <f t="shared" si="3"/>
        <v xml:space="preserve">RD </v>
      </c>
    </row>
    <row r="61" spans="1:14" ht="57" customHeight="1" x14ac:dyDescent="0.2">
      <c r="A61" s="24" t="s">
        <v>152</v>
      </c>
      <c r="B61" s="25">
        <v>45323</v>
      </c>
      <c r="C61" s="26">
        <v>4276</v>
      </c>
      <c r="D61" s="26" t="s">
        <v>153</v>
      </c>
      <c r="E61" s="27" t="s">
        <v>66</v>
      </c>
      <c r="F61" s="28" t="s">
        <v>154</v>
      </c>
      <c r="G61" s="26" t="s">
        <v>68</v>
      </c>
      <c r="I61" s="29">
        <v>1000</v>
      </c>
      <c r="J61" s="29">
        <f t="shared" si="0"/>
        <v>0</v>
      </c>
      <c r="K61" s="29">
        <f t="shared" si="1"/>
        <v>0</v>
      </c>
      <c r="L61" s="24">
        <f t="shared" si="2"/>
        <v>2</v>
      </c>
      <c r="M61" s="24" t="str">
        <f>VLOOKUP(L61,mês!A:B,2,0)</f>
        <v>Fevereiro</v>
      </c>
      <c r="N61" s="24" t="str">
        <f t="shared" si="3"/>
        <v xml:space="preserve">RD </v>
      </c>
    </row>
    <row r="62" spans="1:14" ht="57" customHeight="1" x14ac:dyDescent="0.2">
      <c r="A62" s="24" t="s">
        <v>155</v>
      </c>
      <c r="B62" s="25">
        <v>45327</v>
      </c>
      <c r="C62" s="26">
        <v>4325</v>
      </c>
      <c r="D62" s="26" t="s">
        <v>156</v>
      </c>
      <c r="E62" s="27" t="s">
        <v>66</v>
      </c>
      <c r="F62" s="28" t="s">
        <v>157</v>
      </c>
      <c r="G62" s="26" t="s">
        <v>68</v>
      </c>
      <c r="I62" s="29">
        <v>7976.94</v>
      </c>
      <c r="J62" s="29">
        <f t="shared" si="0"/>
        <v>0</v>
      </c>
      <c r="K62" s="29">
        <f t="shared" si="1"/>
        <v>0</v>
      </c>
      <c r="L62" s="24">
        <f t="shared" si="2"/>
        <v>2</v>
      </c>
      <c r="M62" s="24" t="str">
        <f>VLOOKUP(L62,mês!A:B,2,0)</f>
        <v>Fevereiro</v>
      </c>
      <c r="N62" s="24" t="str">
        <f t="shared" si="3"/>
        <v xml:space="preserve">RI </v>
      </c>
    </row>
    <row r="63" spans="1:14" ht="57" customHeight="1" x14ac:dyDescent="0.2">
      <c r="A63" s="24" t="s">
        <v>158</v>
      </c>
      <c r="B63" s="25">
        <v>45574</v>
      </c>
      <c r="C63" s="26">
        <v>4504</v>
      </c>
      <c r="D63" s="26" t="s">
        <v>81</v>
      </c>
      <c r="E63" s="27" t="s">
        <v>138</v>
      </c>
      <c r="F63" s="28" t="s">
        <v>159</v>
      </c>
      <c r="G63" s="26" t="s">
        <v>68</v>
      </c>
      <c r="I63" s="29">
        <v>12000</v>
      </c>
      <c r="J63" s="29">
        <f t="shared" si="0"/>
        <v>0</v>
      </c>
      <c r="K63" s="29">
        <f t="shared" si="1"/>
        <v>0</v>
      </c>
      <c r="L63" s="24">
        <f t="shared" si="2"/>
        <v>10</v>
      </c>
      <c r="M63" s="24" t="str">
        <f>VLOOKUP(L63,mês!A:B,2,0)</f>
        <v>Outubro</v>
      </c>
      <c r="N63" s="24" t="str">
        <f t="shared" si="3"/>
        <v xml:space="preserve">RD </v>
      </c>
    </row>
    <row r="64" spans="1:14" ht="57" customHeight="1" x14ac:dyDescent="0.2">
      <c r="A64" s="24" t="s">
        <v>160</v>
      </c>
      <c r="B64" s="25">
        <v>45323</v>
      </c>
      <c r="C64" s="26">
        <v>4277</v>
      </c>
      <c r="D64" s="26" t="s">
        <v>161</v>
      </c>
      <c r="E64" s="27" t="s">
        <v>66</v>
      </c>
      <c r="F64" s="28" t="s">
        <v>162</v>
      </c>
      <c r="G64" s="26" t="s">
        <v>68</v>
      </c>
      <c r="I64" s="29">
        <v>470</v>
      </c>
      <c r="J64" s="29">
        <f t="shared" si="0"/>
        <v>0</v>
      </c>
      <c r="K64" s="29">
        <f t="shared" si="1"/>
        <v>0</v>
      </c>
      <c r="L64" s="24">
        <f t="shared" si="2"/>
        <v>2</v>
      </c>
      <c r="M64" s="24" t="str">
        <f>VLOOKUP(L64,mês!A:B,2,0)</f>
        <v>Fevereiro</v>
      </c>
      <c r="N64" s="24" t="str">
        <f t="shared" si="3"/>
        <v xml:space="preserve">RD </v>
      </c>
    </row>
    <row r="65" spans="1:14" ht="57" customHeight="1" x14ac:dyDescent="0.2">
      <c r="A65" s="24" t="s">
        <v>163</v>
      </c>
      <c r="B65" s="25">
        <v>45324</v>
      </c>
      <c r="C65" s="26">
        <v>4309</v>
      </c>
      <c r="D65" s="26" t="s">
        <v>135</v>
      </c>
      <c r="E65" s="27" t="s">
        <v>66</v>
      </c>
      <c r="F65" s="28" t="s">
        <v>67</v>
      </c>
      <c r="G65" s="26" t="s">
        <v>68</v>
      </c>
      <c r="I65" s="29">
        <v>263959.3</v>
      </c>
      <c r="J65" s="29">
        <f t="shared" si="0"/>
        <v>0</v>
      </c>
      <c r="K65" s="29">
        <f t="shared" si="1"/>
        <v>0</v>
      </c>
      <c r="L65" s="24">
        <f t="shared" si="2"/>
        <v>2</v>
      </c>
      <c r="M65" s="24" t="str">
        <f>VLOOKUP(L65,mês!A:B,2,0)</f>
        <v>Fevereiro</v>
      </c>
      <c r="N65" s="24" t="str">
        <f t="shared" si="3"/>
        <v xml:space="preserve">RI </v>
      </c>
    </row>
    <row r="66" spans="1:14" ht="57" customHeight="1" x14ac:dyDescent="0.2">
      <c r="A66" s="24" t="s">
        <v>164</v>
      </c>
      <c r="B66" s="25">
        <v>45323</v>
      </c>
      <c r="C66" s="26">
        <v>4280</v>
      </c>
      <c r="D66" s="26" t="s">
        <v>135</v>
      </c>
      <c r="E66" s="27" t="s">
        <v>66</v>
      </c>
      <c r="F66" s="28" t="s">
        <v>165</v>
      </c>
      <c r="G66" s="26" t="s">
        <v>68</v>
      </c>
      <c r="I66" s="29">
        <v>11020</v>
      </c>
      <c r="J66" s="29">
        <f t="shared" si="0"/>
        <v>0</v>
      </c>
      <c r="K66" s="29">
        <f t="shared" si="1"/>
        <v>0</v>
      </c>
      <c r="L66" s="24">
        <f t="shared" si="2"/>
        <v>2</v>
      </c>
      <c r="M66" s="24" t="str">
        <f>VLOOKUP(L66,mês!A:B,2,0)</f>
        <v>Fevereiro</v>
      </c>
      <c r="N66" s="24" t="str">
        <f t="shared" si="3"/>
        <v xml:space="preserve">RD </v>
      </c>
    </row>
    <row r="67" spans="1:14" ht="57" customHeight="1" x14ac:dyDescent="0.2">
      <c r="A67" s="24" t="s">
        <v>166</v>
      </c>
      <c r="B67" s="25">
        <v>45323</v>
      </c>
      <c r="C67" s="26">
        <v>4281</v>
      </c>
      <c r="D67" s="26" t="s">
        <v>135</v>
      </c>
      <c r="E67" s="27" t="s">
        <v>66</v>
      </c>
      <c r="F67" s="28" t="s">
        <v>167</v>
      </c>
      <c r="G67" s="26" t="s">
        <v>68</v>
      </c>
      <c r="I67" s="29">
        <v>1696.93</v>
      </c>
      <c r="J67" s="29">
        <f t="shared" ref="J67:J130" si="4">IF(G67="Não",0,H67)</f>
        <v>0</v>
      </c>
      <c r="K67" s="29">
        <f t="shared" ref="K67:K130" si="5">IF(G67="Não",H67,0)</f>
        <v>0</v>
      </c>
      <c r="L67" s="24">
        <f t="shared" ref="L67:L130" si="6">MONTH(B67)</f>
        <v>2</v>
      </c>
      <c r="M67" s="24" t="str">
        <f>VLOOKUP(L67,mês!A:B,2,0)</f>
        <v>Fevereiro</v>
      </c>
      <c r="N67" s="24" t="str">
        <f t="shared" ref="N67:N130" si="7">LEFT(A67,SEARCH("-",A67)-1)</f>
        <v xml:space="preserve">RD </v>
      </c>
    </row>
    <row r="68" spans="1:14" ht="57" customHeight="1" x14ac:dyDescent="0.2">
      <c r="A68" s="24" t="s">
        <v>168</v>
      </c>
      <c r="B68" s="25">
        <v>45323</v>
      </c>
      <c r="C68" s="26">
        <v>4285</v>
      </c>
      <c r="D68" s="26" t="s">
        <v>161</v>
      </c>
      <c r="E68" s="27" t="s">
        <v>66</v>
      </c>
      <c r="F68" s="28" t="s">
        <v>169</v>
      </c>
      <c r="G68" s="26" t="s">
        <v>68</v>
      </c>
      <c r="I68" s="29">
        <v>3669.23</v>
      </c>
      <c r="J68" s="29">
        <f t="shared" si="4"/>
        <v>0</v>
      </c>
      <c r="K68" s="29">
        <f t="shared" si="5"/>
        <v>0</v>
      </c>
      <c r="L68" s="24">
        <f t="shared" si="6"/>
        <v>2</v>
      </c>
      <c r="M68" s="24" t="str">
        <f>VLOOKUP(L68,mês!A:B,2,0)</f>
        <v>Fevereiro</v>
      </c>
      <c r="N68" s="24" t="str">
        <f t="shared" si="7"/>
        <v xml:space="preserve">RD </v>
      </c>
    </row>
    <row r="69" spans="1:14" ht="57" customHeight="1" x14ac:dyDescent="0.2">
      <c r="A69" s="24" t="s">
        <v>170</v>
      </c>
      <c r="B69" s="25">
        <v>45327</v>
      </c>
      <c r="C69" s="26">
        <v>4328</v>
      </c>
      <c r="D69" s="26" t="s">
        <v>150</v>
      </c>
      <c r="E69" s="27" t="s">
        <v>66</v>
      </c>
      <c r="F69" s="28" t="s">
        <v>171</v>
      </c>
      <c r="G69" s="26" t="s">
        <v>68</v>
      </c>
      <c r="I69" s="29">
        <v>715.14</v>
      </c>
      <c r="J69" s="29">
        <f t="shared" si="4"/>
        <v>0</v>
      </c>
      <c r="K69" s="29">
        <f t="shared" si="5"/>
        <v>0</v>
      </c>
      <c r="L69" s="24">
        <f t="shared" si="6"/>
        <v>2</v>
      </c>
      <c r="M69" s="24" t="str">
        <f>VLOOKUP(L69,mês!A:B,2,0)</f>
        <v>Fevereiro</v>
      </c>
      <c r="N69" s="24" t="str">
        <f t="shared" si="7"/>
        <v xml:space="preserve">RI </v>
      </c>
    </row>
    <row r="70" spans="1:14" ht="57" customHeight="1" x14ac:dyDescent="0.2">
      <c r="A70" s="24" t="s">
        <v>172</v>
      </c>
      <c r="B70" s="25">
        <v>45322</v>
      </c>
      <c r="C70" s="26">
        <v>4247</v>
      </c>
      <c r="D70" s="26" t="s">
        <v>156</v>
      </c>
      <c r="E70" s="27" t="s">
        <v>66</v>
      </c>
      <c r="F70" s="28" t="s">
        <v>173</v>
      </c>
      <c r="G70" s="26" t="s">
        <v>68</v>
      </c>
      <c r="I70" s="29">
        <v>10175.040000000001</v>
      </c>
      <c r="J70" s="29">
        <f t="shared" si="4"/>
        <v>0</v>
      </c>
      <c r="K70" s="29">
        <f t="shared" si="5"/>
        <v>0</v>
      </c>
      <c r="L70" s="24">
        <f t="shared" si="6"/>
        <v>1</v>
      </c>
      <c r="M70" s="24" t="str">
        <f>VLOOKUP(L70,mês!A:B,2,0)</f>
        <v>Janeiro</v>
      </c>
      <c r="N70" s="24" t="str">
        <f t="shared" si="7"/>
        <v xml:space="preserve">RD </v>
      </c>
    </row>
    <row r="71" spans="1:14" ht="57" customHeight="1" x14ac:dyDescent="0.2">
      <c r="A71" s="24" t="s">
        <v>172</v>
      </c>
      <c r="B71" s="25">
        <v>45322</v>
      </c>
      <c r="C71" s="26">
        <v>4248</v>
      </c>
      <c r="D71" s="26" t="s">
        <v>156</v>
      </c>
      <c r="E71" s="27" t="s">
        <v>66</v>
      </c>
      <c r="F71" s="28" t="s">
        <v>174</v>
      </c>
      <c r="G71" s="26" t="s">
        <v>68</v>
      </c>
      <c r="I71" s="29">
        <v>10175.040000000001</v>
      </c>
      <c r="J71" s="29">
        <f t="shared" si="4"/>
        <v>0</v>
      </c>
      <c r="K71" s="29">
        <f t="shared" si="5"/>
        <v>0</v>
      </c>
      <c r="L71" s="24">
        <f t="shared" si="6"/>
        <v>1</v>
      </c>
      <c r="M71" s="24" t="str">
        <f>VLOOKUP(L71,mês!A:B,2,0)</f>
        <v>Janeiro</v>
      </c>
      <c r="N71" s="24" t="str">
        <f t="shared" si="7"/>
        <v xml:space="preserve">RD </v>
      </c>
    </row>
    <row r="72" spans="1:14" ht="57" customHeight="1" x14ac:dyDescent="0.2">
      <c r="A72" s="24" t="s">
        <v>172</v>
      </c>
      <c r="B72" s="25">
        <v>45322</v>
      </c>
      <c r="C72" s="26">
        <v>4249</v>
      </c>
      <c r="D72" s="26" t="s">
        <v>156</v>
      </c>
      <c r="E72" s="27" t="s">
        <v>66</v>
      </c>
      <c r="F72" s="28" t="s">
        <v>175</v>
      </c>
      <c r="G72" s="26" t="s">
        <v>68</v>
      </c>
      <c r="I72" s="29">
        <v>67833.600000000006</v>
      </c>
      <c r="J72" s="29">
        <f t="shared" si="4"/>
        <v>0</v>
      </c>
      <c r="K72" s="29">
        <f t="shared" si="5"/>
        <v>0</v>
      </c>
      <c r="L72" s="24">
        <f t="shared" si="6"/>
        <v>1</v>
      </c>
      <c r="M72" s="24" t="str">
        <f>VLOOKUP(L72,mês!A:B,2,0)</f>
        <v>Janeiro</v>
      </c>
      <c r="N72" s="24" t="str">
        <f t="shared" si="7"/>
        <v xml:space="preserve">RD </v>
      </c>
    </row>
    <row r="73" spans="1:14" ht="57" customHeight="1" x14ac:dyDescent="0.2">
      <c r="A73" s="24" t="s">
        <v>176</v>
      </c>
      <c r="B73" s="25">
        <v>45323</v>
      </c>
      <c r="C73" s="26">
        <v>4282</v>
      </c>
      <c r="D73" s="26" t="s">
        <v>161</v>
      </c>
      <c r="E73" s="27" t="s">
        <v>66</v>
      </c>
      <c r="F73" s="28" t="s">
        <v>177</v>
      </c>
      <c r="G73" s="26" t="s">
        <v>68</v>
      </c>
      <c r="I73" s="29">
        <v>397.95</v>
      </c>
      <c r="J73" s="29">
        <f t="shared" si="4"/>
        <v>0</v>
      </c>
      <c r="K73" s="29">
        <f t="shared" si="5"/>
        <v>0</v>
      </c>
      <c r="L73" s="24">
        <f t="shared" si="6"/>
        <v>2</v>
      </c>
      <c r="M73" s="24" t="str">
        <f>VLOOKUP(L73,mês!A:B,2,0)</f>
        <v>Fevereiro</v>
      </c>
      <c r="N73" s="24" t="str">
        <f t="shared" si="7"/>
        <v xml:space="preserve">RD </v>
      </c>
    </row>
    <row r="74" spans="1:14" ht="57" customHeight="1" x14ac:dyDescent="0.2">
      <c r="A74" s="24" t="s">
        <v>178</v>
      </c>
      <c r="B74" s="25">
        <v>45323</v>
      </c>
      <c r="C74" s="26">
        <v>4284</v>
      </c>
      <c r="D74" s="26" t="s">
        <v>161</v>
      </c>
      <c r="E74" s="27" t="s">
        <v>66</v>
      </c>
      <c r="F74" s="28" t="s">
        <v>179</v>
      </c>
      <c r="G74" s="26" t="s">
        <v>68</v>
      </c>
      <c r="I74" s="29">
        <v>1932.32</v>
      </c>
      <c r="J74" s="29">
        <f t="shared" si="4"/>
        <v>0</v>
      </c>
      <c r="K74" s="29">
        <f t="shared" si="5"/>
        <v>0</v>
      </c>
      <c r="L74" s="24">
        <f t="shared" si="6"/>
        <v>2</v>
      </c>
      <c r="M74" s="24" t="str">
        <f>VLOOKUP(L74,mês!A:B,2,0)</f>
        <v>Fevereiro</v>
      </c>
      <c r="N74" s="24" t="str">
        <f t="shared" si="7"/>
        <v xml:space="preserve">RD </v>
      </c>
    </row>
    <row r="75" spans="1:14" ht="57" customHeight="1" x14ac:dyDescent="0.2">
      <c r="A75" s="24" t="s">
        <v>178</v>
      </c>
      <c r="B75" s="25">
        <v>45453</v>
      </c>
      <c r="C75" s="26">
        <v>4443</v>
      </c>
      <c r="D75" s="26" t="s">
        <v>65</v>
      </c>
      <c r="E75" s="27" t="s">
        <v>180</v>
      </c>
      <c r="F75" s="28" t="s">
        <v>181</v>
      </c>
      <c r="G75" s="26" t="s">
        <v>68</v>
      </c>
      <c r="I75" s="29">
        <v>9700</v>
      </c>
      <c r="J75" s="29">
        <f t="shared" si="4"/>
        <v>0</v>
      </c>
      <c r="K75" s="29">
        <f t="shared" si="5"/>
        <v>0</v>
      </c>
      <c r="L75" s="24">
        <f t="shared" si="6"/>
        <v>6</v>
      </c>
      <c r="M75" s="24" t="str">
        <f>VLOOKUP(L75,mês!A:B,2,0)</f>
        <v>Junho</v>
      </c>
      <c r="N75" s="24" t="str">
        <f t="shared" si="7"/>
        <v xml:space="preserve">RD </v>
      </c>
    </row>
    <row r="76" spans="1:14" ht="57" customHeight="1" x14ac:dyDescent="0.2">
      <c r="A76" s="24" t="s">
        <v>1620</v>
      </c>
      <c r="B76" s="25">
        <v>45607</v>
      </c>
      <c r="C76" s="26">
        <v>4526</v>
      </c>
      <c r="D76" s="26" t="s">
        <v>65</v>
      </c>
      <c r="E76" s="27" t="s">
        <v>180</v>
      </c>
      <c r="F76" s="28" t="s">
        <v>182</v>
      </c>
      <c r="G76" s="26" t="s">
        <v>68</v>
      </c>
      <c r="I76" s="29">
        <v>12200</v>
      </c>
      <c r="J76" s="29">
        <f t="shared" si="4"/>
        <v>0</v>
      </c>
      <c r="K76" s="29">
        <f t="shared" si="5"/>
        <v>0</v>
      </c>
      <c r="L76" s="24">
        <f t="shared" si="6"/>
        <v>11</v>
      </c>
      <c r="M76" s="24" t="str">
        <f>VLOOKUP(L76,mês!A:B,2,0)</f>
        <v>Novembro</v>
      </c>
      <c r="N76" s="24" t="str">
        <f t="shared" si="7"/>
        <v xml:space="preserve">Diretoria </v>
      </c>
    </row>
    <row r="77" spans="1:14" ht="57" customHeight="1" x14ac:dyDescent="0.2">
      <c r="A77" s="24" t="s">
        <v>183</v>
      </c>
      <c r="B77" s="25">
        <v>45323</v>
      </c>
      <c r="C77" s="26">
        <v>4286</v>
      </c>
      <c r="D77" s="26" t="s">
        <v>153</v>
      </c>
      <c r="E77" s="27" t="s">
        <v>66</v>
      </c>
      <c r="F77" s="28" t="s">
        <v>184</v>
      </c>
      <c r="G77" s="26" t="s">
        <v>68</v>
      </c>
      <c r="I77" s="29">
        <v>431.48</v>
      </c>
      <c r="J77" s="29">
        <f t="shared" si="4"/>
        <v>0</v>
      </c>
      <c r="K77" s="29">
        <f t="shared" si="5"/>
        <v>0</v>
      </c>
      <c r="L77" s="24">
        <f t="shared" si="6"/>
        <v>2</v>
      </c>
      <c r="M77" s="24" t="str">
        <f>VLOOKUP(L77,mês!A:B,2,0)</f>
        <v>Fevereiro</v>
      </c>
      <c r="N77" s="24" t="str">
        <f t="shared" si="7"/>
        <v xml:space="preserve">RD </v>
      </c>
    </row>
    <row r="78" spans="1:14" ht="57" customHeight="1" x14ac:dyDescent="0.2">
      <c r="A78" s="24" t="s">
        <v>185</v>
      </c>
      <c r="B78" s="25">
        <v>45320</v>
      </c>
      <c r="C78" s="26">
        <v>4245</v>
      </c>
      <c r="D78" s="26" t="s">
        <v>65</v>
      </c>
      <c r="E78" s="27" t="s">
        <v>72</v>
      </c>
      <c r="F78" s="28" t="s">
        <v>186</v>
      </c>
      <c r="G78" s="26" t="s">
        <v>68</v>
      </c>
      <c r="I78" s="29">
        <v>1070</v>
      </c>
      <c r="J78" s="29">
        <f t="shared" si="4"/>
        <v>0</v>
      </c>
      <c r="K78" s="29">
        <f t="shared" si="5"/>
        <v>0</v>
      </c>
      <c r="L78" s="24">
        <f t="shared" si="6"/>
        <v>1</v>
      </c>
      <c r="M78" s="24" t="str">
        <f>VLOOKUP(L78,mês!A:B,2,0)</f>
        <v>Janeiro</v>
      </c>
      <c r="N78" s="24" t="str">
        <f t="shared" si="7"/>
        <v xml:space="preserve">Diretoria </v>
      </c>
    </row>
    <row r="79" spans="1:14" ht="57" customHeight="1" x14ac:dyDescent="0.2">
      <c r="A79" s="24" t="s">
        <v>185</v>
      </c>
      <c r="B79" s="25">
        <v>45323</v>
      </c>
      <c r="C79" s="26">
        <v>4250</v>
      </c>
      <c r="D79" s="26" t="s">
        <v>65</v>
      </c>
      <c r="E79" s="27" t="s">
        <v>187</v>
      </c>
      <c r="F79" s="28" t="s">
        <v>188</v>
      </c>
      <c r="G79" s="26" t="s">
        <v>68</v>
      </c>
      <c r="I79" s="29">
        <v>1785111</v>
      </c>
      <c r="J79" s="29">
        <f t="shared" si="4"/>
        <v>0</v>
      </c>
      <c r="K79" s="29">
        <f t="shared" si="5"/>
        <v>0</v>
      </c>
      <c r="L79" s="24">
        <f t="shared" si="6"/>
        <v>2</v>
      </c>
      <c r="M79" s="24" t="str">
        <f>VLOOKUP(L79,mês!A:B,2,0)</f>
        <v>Fevereiro</v>
      </c>
      <c r="N79" s="24" t="str">
        <f t="shared" si="7"/>
        <v xml:space="preserve">Diretoria </v>
      </c>
    </row>
    <row r="80" spans="1:14" ht="57" customHeight="1" x14ac:dyDescent="0.2">
      <c r="A80" s="24" t="s">
        <v>185</v>
      </c>
      <c r="B80" s="25">
        <v>45327</v>
      </c>
      <c r="C80" s="26">
        <v>4344</v>
      </c>
      <c r="D80" s="26" t="s">
        <v>65</v>
      </c>
      <c r="E80" s="27" t="s">
        <v>69</v>
      </c>
      <c r="F80" s="28" t="s">
        <v>189</v>
      </c>
      <c r="G80" s="26" t="s">
        <v>68</v>
      </c>
      <c r="I80" s="29">
        <v>18830.099999999999</v>
      </c>
      <c r="J80" s="29">
        <f t="shared" si="4"/>
        <v>0</v>
      </c>
      <c r="K80" s="29">
        <f t="shared" si="5"/>
        <v>0</v>
      </c>
      <c r="L80" s="24">
        <f t="shared" si="6"/>
        <v>2</v>
      </c>
      <c r="M80" s="24" t="str">
        <f>VLOOKUP(L80,mês!A:B,2,0)</f>
        <v>Fevereiro</v>
      </c>
      <c r="N80" s="24" t="str">
        <f t="shared" si="7"/>
        <v xml:space="preserve">Diretoria </v>
      </c>
    </row>
    <row r="81" spans="1:14" ht="57" customHeight="1" x14ac:dyDescent="0.2">
      <c r="A81" s="24" t="s">
        <v>185</v>
      </c>
      <c r="B81" s="25">
        <v>45329</v>
      </c>
      <c r="C81" s="26">
        <v>4347</v>
      </c>
      <c r="D81" s="26" t="s">
        <v>65</v>
      </c>
      <c r="E81" s="27" t="s">
        <v>78</v>
      </c>
      <c r="F81" s="28" t="s">
        <v>190</v>
      </c>
      <c r="G81" s="26" t="s">
        <v>68</v>
      </c>
      <c r="I81" s="29">
        <v>4650</v>
      </c>
      <c r="J81" s="29">
        <f t="shared" si="4"/>
        <v>0</v>
      </c>
      <c r="K81" s="29">
        <f t="shared" si="5"/>
        <v>0</v>
      </c>
      <c r="L81" s="24">
        <f t="shared" si="6"/>
        <v>2</v>
      </c>
      <c r="M81" s="24" t="str">
        <f>VLOOKUP(L81,mês!A:B,2,0)</f>
        <v>Fevereiro</v>
      </c>
      <c r="N81" s="24" t="str">
        <f t="shared" si="7"/>
        <v xml:space="preserve">Diretoria </v>
      </c>
    </row>
    <row r="82" spans="1:14" ht="57" customHeight="1" x14ac:dyDescent="0.2">
      <c r="A82" s="24" t="s">
        <v>185</v>
      </c>
      <c r="B82" s="25">
        <v>45343</v>
      </c>
      <c r="C82" s="26">
        <v>4359</v>
      </c>
      <c r="D82" s="26" t="s">
        <v>65</v>
      </c>
      <c r="E82" s="27" t="s">
        <v>78</v>
      </c>
      <c r="F82" s="28" t="s">
        <v>191</v>
      </c>
      <c r="G82" s="26" t="s">
        <v>68</v>
      </c>
      <c r="I82" s="29">
        <v>674.27</v>
      </c>
      <c r="J82" s="29">
        <f t="shared" si="4"/>
        <v>0</v>
      </c>
      <c r="K82" s="29">
        <f t="shared" si="5"/>
        <v>0</v>
      </c>
      <c r="L82" s="24">
        <f t="shared" si="6"/>
        <v>2</v>
      </c>
      <c r="M82" s="24" t="str">
        <f>VLOOKUP(L82,mês!A:B,2,0)</f>
        <v>Fevereiro</v>
      </c>
      <c r="N82" s="24" t="str">
        <f t="shared" si="7"/>
        <v xml:space="preserve">Diretoria </v>
      </c>
    </row>
    <row r="83" spans="1:14" ht="57" customHeight="1" x14ac:dyDescent="0.2">
      <c r="A83" s="24" t="s">
        <v>185</v>
      </c>
      <c r="B83" s="25">
        <v>45364</v>
      </c>
      <c r="C83" s="26">
        <v>4371</v>
      </c>
      <c r="D83" s="26" t="s">
        <v>65</v>
      </c>
      <c r="E83" s="27" t="s">
        <v>78</v>
      </c>
      <c r="F83" s="28" t="s">
        <v>192</v>
      </c>
      <c r="G83" s="26" t="s">
        <v>68</v>
      </c>
      <c r="I83" s="29">
        <v>930.67</v>
      </c>
      <c r="J83" s="29">
        <f t="shared" si="4"/>
        <v>0</v>
      </c>
      <c r="K83" s="29">
        <f t="shared" si="5"/>
        <v>0</v>
      </c>
      <c r="L83" s="24">
        <f t="shared" si="6"/>
        <v>3</v>
      </c>
      <c r="M83" s="24" t="str">
        <f>VLOOKUP(L83,mês!A:B,2,0)</f>
        <v>Março</v>
      </c>
      <c r="N83" s="24" t="str">
        <f t="shared" si="7"/>
        <v xml:space="preserve">Diretoria </v>
      </c>
    </row>
    <row r="84" spans="1:14" ht="57" customHeight="1" x14ac:dyDescent="0.2">
      <c r="A84" s="24" t="s">
        <v>185</v>
      </c>
      <c r="B84" s="25">
        <v>45364</v>
      </c>
      <c r="C84" s="26">
        <v>4373</v>
      </c>
      <c r="D84" s="26" t="s">
        <v>65</v>
      </c>
      <c r="E84" s="27" t="s">
        <v>78</v>
      </c>
      <c r="F84" s="28" t="s">
        <v>193</v>
      </c>
      <c r="G84" s="26" t="s">
        <v>68</v>
      </c>
      <c r="I84" s="29">
        <v>12554.64</v>
      </c>
      <c r="J84" s="29">
        <f t="shared" si="4"/>
        <v>0</v>
      </c>
      <c r="K84" s="29">
        <f t="shared" si="5"/>
        <v>0</v>
      </c>
      <c r="L84" s="24">
        <f t="shared" si="6"/>
        <v>3</v>
      </c>
      <c r="M84" s="24" t="str">
        <f>VLOOKUP(L84,mês!A:B,2,0)</f>
        <v>Março</v>
      </c>
      <c r="N84" s="24" t="str">
        <f t="shared" si="7"/>
        <v xml:space="preserve">Diretoria </v>
      </c>
    </row>
    <row r="85" spans="1:14" ht="57" customHeight="1" x14ac:dyDescent="0.2">
      <c r="A85" s="24" t="s">
        <v>185</v>
      </c>
      <c r="B85" s="25">
        <v>45366</v>
      </c>
      <c r="C85" s="26">
        <v>4375</v>
      </c>
      <c r="D85" s="26" t="s">
        <v>194</v>
      </c>
      <c r="E85" s="27" t="s">
        <v>195</v>
      </c>
      <c r="F85" s="28" t="s">
        <v>196</v>
      </c>
      <c r="G85" s="26" t="s">
        <v>68</v>
      </c>
      <c r="I85" s="29">
        <v>10330</v>
      </c>
      <c r="J85" s="29">
        <f t="shared" si="4"/>
        <v>0</v>
      </c>
      <c r="K85" s="29">
        <f t="shared" si="5"/>
        <v>0</v>
      </c>
      <c r="L85" s="24">
        <f t="shared" si="6"/>
        <v>3</v>
      </c>
      <c r="M85" s="24" t="str">
        <f>VLOOKUP(L85,mês!A:B,2,0)</f>
        <v>Março</v>
      </c>
      <c r="N85" s="24" t="str">
        <f t="shared" si="7"/>
        <v xml:space="preserve">Diretoria </v>
      </c>
    </row>
    <row r="86" spans="1:14" ht="57" customHeight="1" x14ac:dyDescent="0.2">
      <c r="A86" s="24" t="s">
        <v>185</v>
      </c>
      <c r="B86" s="25">
        <v>45385</v>
      </c>
      <c r="C86" s="26">
        <v>4391</v>
      </c>
      <c r="D86" s="26" t="s">
        <v>65</v>
      </c>
      <c r="E86" s="27" t="s">
        <v>78</v>
      </c>
      <c r="F86" s="28" t="s">
        <v>197</v>
      </c>
      <c r="G86" s="26" t="s">
        <v>68</v>
      </c>
      <c r="I86" s="29">
        <v>1373.8</v>
      </c>
      <c r="J86" s="29">
        <f t="shared" si="4"/>
        <v>0</v>
      </c>
      <c r="K86" s="29">
        <f t="shared" si="5"/>
        <v>0</v>
      </c>
      <c r="L86" s="24">
        <f t="shared" si="6"/>
        <v>4</v>
      </c>
      <c r="M86" s="24" t="str">
        <f>VLOOKUP(L86,mês!A:B,2,0)</f>
        <v>Abril</v>
      </c>
      <c r="N86" s="24" t="str">
        <f t="shared" si="7"/>
        <v xml:space="preserve">Diretoria </v>
      </c>
    </row>
    <row r="87" spans="1:14" ht="57" customHeight="1" x14ac:dyDescent="0.2">
      <c r="A87" s="24" t="s">
        <v>185</v>
      </c>
      <c r="B87" s="25">
        <v>45385</v>
      </c>
      <c r="C87" s="26">
        <v>4392</v>
      </c>
      <c r="D87" s="26" t="s">
        <v>65</v>
      </c>
      <c r="E87" s="27" t="s">
        <v>78</v>
      </c>
      <c r="F87" s="28" t="s">
        <v>198</v>
      </c>
      <c r="G87" s="26" t="s">
        <v>68</v>
      </c>
      <c r="I87" s="29">
        <v>462.94</v>
      </c>
      <c r="J87" s="29">
        <f t="shared" si="4"/>
        <v>0</v>
      </c>
      <c r="K87" s="29">
        <f t="shared" si="5"/>
        <v>0</v>
      </c>
      <c r="L87" s="24">
        <f t="shared" si="6"/>
        <v>4</v>
      </c>
      <c r="M87" s="24" t="str">
        <f>VLOOKUP(L87,mês!A:B,2,0)</f>
        <v>Abril</v>
      </c>
      <c r="N87" s="24" t="str">
        <f t="shared" si="7"/>
        <v xml:space="preserve">Diretoria </v>
      </c>
    </row>
    <row r="88" spans="1:14" ht="57" customHeight="1" x14ac:dyDescent="0.2">
      <c r="A88" s="24" t="s">
        <v>185</v>
      </c>
      <c r="B88" s="25">
        <v>45405</v>
      </c>
      <c r="C88" s="26">
        <v>4412</v>
      </c>
      <c r="D88" s="26" t="s">
        <v>194</v>
      </c>
      <c r="E88" s="27" t="s">
        <v>199</v>
      </c>
      <c r="F88" s="28" t="s">
        <v>200</v>
      </c>
      <c r="G88" s="26" t="s">
        <v>68</v>
      </c>
      <c r="I88" s="29">
        <v>1768.52</v>
      </c>
      <c r="J88" s="29">
        <f t="shared" si="4"/>
        <v>0</v>
      </c>
      <c r="K88" s="29">
        <f t="shared" si="5"/>
        <v>0</v>
      </c>
      <c r="L88" s="24">
        <f t="shared" si="6"/>
        <v>4</v>
      </c>
      <c r="M88" s="24" t="str">
        <f>VLOOKUP(L88,mês!A:B,2,0)</f>
        <v>Abril</v>
      </c>
      <c r="N88" s="24" t="str">
        <f t="shared" si="7"/>
        <v xml:space="preserve">Diretoria </v>
      </c>
    </row>
    <row r="89" spans="1:14" ht="57" customHeight="1" x14ac:dyDescent="0.2">
      <c r="A89" s="24" t="s">
        <v>185</v>
      </c>
      <c r="B89" s="25">
        <v>45408</v>
      </c>
      <c r="C89" s="26">
        <v>4415</v>
      </c>
      <c r="D89" s="26" t="s">
        <v>65</v>
      </c>
      <c r="E89" s="27" t="s">
        <v>201</v>
      </c>
      <c r="F89" s="28" t="s">
        <v>202</v>
      </c>
      <c r="G89" s="26" t="s">
        <v>68</v>
      </c>
      <c r="I89" s="29">
        <v>8852.5</v>
      </c>
      <c r="J89" s="29">
        <f t="shared" si="4"/>
        <v>0</v>
      </c>
      <c r="K89" s="29">
        <f t="shared" si="5"/>
        <v>0</v>
      </c>
      <c r="L89" s="24">
        <f t="shared" si="6"/>
        <v>4</v>
      </c>
      <c r="M89" s="24" t="str">
        <f>VLOOKUP(L89,mês!A:B,2,0)</f>
        <v>Abril</v>
      </c>
      <c r="N89" s="24" t="str">
        <f t="shared" si="7"/>
        <v xml:space="preserve">Diretoria </v>
      </c>
    </row>
    <row r="90" spans="1:14" ht="57" customHeight="1" x14ac:dyDescent="0.2">
      <c r="A90" s="24" t="s">
        <v>185</v>
      </c>
      <c r="B90" s="25">
        <v>45408</v>
      </c>
      <c r="C90" s="26">
        <v>4416</v>
      </c>
      <c r="D90" s="26" t="s">
        <v>65</v>
      </c>
      <c r="E90" s="27" t="s">
        <v>203</v>
      </c>
      <c r="F90" s="28" t="s">
        <v>204</v>
      </c>
      <c r="G90" s="26" t="s">
        <v>68</v>
      </c>
      <c r="I90" s="29">
        <v>30</v>
      </c>
      <c r="J90" s="29">
        <f t="shared" si="4"/>
        <v>0</v>
      </c>
      <c r="K90" s="29">
        <f t="shared" si="5"/>
        <v>0</v>
      </c>
      <c r="L90" s="24">
        <f t="shared" si="6"/>
        <v>4</v>
      </c>
      <c r="M90" s="24" t="str">
        <f>VLOOKUP(L90,mês!A:B,2,0)</f>
        <v>Abril</v>
      </c>
      <c r="N90" s="24" t="str">
        <f t="shared" si="7"/>
        <v xml:space="preserve">Diretoria </v>
      </c>
    </row>
    <row r="91" spans="1:14" ht="57" customHeight="1" x14ac:dyDescent="0.2">
      <c r="A91" s="24" t="s">
        <v>185</v>
      </c>
      <c r="B91" s="25">
        <v>45419</v>
      </c>
      <c r="C91" s="26">
        <v>4420</v>
      </c>
      <c r="D91" s="26" t="s">
        <v>65</v>
      </c>
      <c r="E91" s="27" t="s">
        <v>205</v>
      </c>
      <c r="F91" s="28" t="s">
        <v>206</v>
      </c>
      <c r="G91" s="26" t="s">
        <v>68</v>
      </c>
      <c r="I91" s="29">
        <v>4214</v>
      </c>
      <c r="J91" s="29">
        <f t="shared" si="4"/>
        <v>0</v>
      </c>
      <c r="K91" s="29">
        <f t="shared" si="5"/>
        <v>0</v>
      </c>
      <c r="L91" s="24">
        <f t="shared" si="6"/>
        <v>5</v>
      </c>
      <c r="M91" s="24" t="str">
        <f>VLOOKUP(L91,mês!A:B,2,0)</f>
        <v>Maio</v>
      </c>
      <c r="N91" s="24" t="str">
        <f t="shared" si="7"/>
        <v xml:space="preserve">Diretoria </v>
      </c>
    </row>
    <row r="92" spans="1:14" ht="57" customHeight="1" x14ac:dyDescent="0.2">
      <c r="A92" s="24" t="s">
        <v>185</v>
      </c>
      <c r="B92" s="25">
        <v>45419</v>
      </c>
      <c r="C92" s="26">
        <v>4421</v>
      </c>
      <c r="D92" s="26" t="s">
        <v>65</v>
      </c>
      <c r="E92" s="27" t="s">
        <v>207</v>
      </c>
      <c r="F92" s="28" t="s">
        <v>208</v>
      </c>
      <c r="G92" s="26" t="s">
        <v>68</v>
      </c>
      <c r="I92" s="29">
        <v>1092.48</v>
      </c>
      <c r="J92" s="29">
        <f t="shared" si="4"/>
        <v>0</v>
      </c>
      <c r="K92" s="29">
        <f t="shared" si="5"/>
        <v>0</v>
      </c>
      <c r="L92" s="24">
        <f t="shared" si="6"/>
        <v>5</v>
      </c>
      <c r="M92" s="24" t="str">
        <f>VLOOKUP(L92,mês!A:B,2,0)</f>
        <v>Maio</v>
      </c>
      <c r="N92" s="24" t="str">
        <f t="shared" si="7"/>
        <v xml:space="preserve">Diretoria </v>
      </c>
    </row>
    <row r="93" spans="1:14" ht="57" customHeight="1" x14ac:dyDescent="0.2">
      <c r="A93" s="24" t="s">
        <v>185</v>
      </c>
      <c r="B93" s="25">
        <v>45441</v>
      </c>
      <c r="C93" s="26">
        <v>4429</v>
      </c>
      <c r="D93" s="26" t="s">
        <v>209</v>
      </c>
      <c r="E93" s="27" t="s">
        <v>210</v>
      </c>
      <c r="F93" s="28" t="s">
        <v>211</v>
      </c>
      <c r="G93" s="26" t="s">
        <v>68</v>
      </c>
      <c r="I93" s="29">
        <v>26.8</v>
      </c>
      <c r="J93" s="29">
        <f t="shared" si="4"/>
        <v>0</v>
      </c>
      <c r="K93" s="29">
        <f t="shared" si="5"/>
        <v>0</v>
      </c>
      <c r="L93" s="24">
        <f t="shared" si="6"/>
        <v>5</v>
      </c>
      <c r="M93" s="24" t="str">
        <f>VLOOKUP(L93,mês!A:B,2,0)</f>
        <v>Maio</v>
      </c>
      <c r="N93" s="24" t="str">
        <f t="shared" si="7"/>
        <v xml:space="preserve">Diretoria </v>
      </c>
    </row>
    <row r="94" spans="1:14" ht="57" customHeight="1" x14ac:dyDescent="0.2">
      <c r="A94" s="24" t="s">
        <v>185</v>
      </c>
      <c r="B94" s="25">
        <v>45441</v>
      </c>
      <c r="C94" s="26">
        <v>4433</v>
      </c>
      <c r="D94" s="26" t="s">
        <v>65</v>
      </c>
      <c r="E94" s="27" t="s">
        <v>78</v>
      </c>
      <c r="F94" s="28" t="s">
        <v>212</v>
      </c>
      <c r="G94" s="26" t="s">
        <v>68</v>
      </c>
      <c r="I94" s="29">
        <v>24.83</v>
      </c>
      <c r="J94" s="29">
        <f t="shared" si="4"/>
        <v>0</v>
      </c>
      <c r="K94" s="29">
        <f t="shared" si="5"/>
        <v>0</v>
      </c>
      <c r="L94" s="24">
        <f t="shared" si="6"/>
        <v>5</v>
      </c>
      <c r="M94" s="24" t="str">
        <f>VLOOKUP(L94,mês!A:B,2,0)</f>
        <v>Maio</v>
      </c>
      <c r="N94" s="24" t="str">
        <f t="shared" si="7"/>
        <v xml:space="preserve">Diretoria </v>
      </c>
    </row>
    <row r="95" spans="1:14" ht="57" customHeight="1" x14ac:dyDescent="0.2">
      <c r="A95" s="24" t="s">
        <v>185</v>
      </c>
      <c r="B95" s="25">
        <v>45441</v>
      </c>
      <c r="C95" s="26">
        <v>4434</v>
      </c>
      <c r="D95" s="26" t="s">
        <v>213</v>
      </c>
      <c r="E95" s="27" t="s">
        <v>91</v>
      </c>
      <c r="F95" s="28" t="s">
        <v>214</v>
      </c>
      <c r="G95" s="26" t="s">
        <v>68</v>
      </c>
      <c r="I95" s="29">
        <v>3626.75</v>
      </c>
      <c r="J95" s="29">
        <f t="shared" si="4"/>
        <v>0</v>
      </c>
      <c r="K95" s="29">
        <f t="shared" si="5"/>
        <v>0</v>
      </c>
      <c r="L95" s="24">
        <f t="shared" si="6"/>
        <v>5</v>
      </c>
      <c r="M95" s="24" t="str">
        <f>VLOOKUP(L95,mês!A:B,2,0)</f>
        <v>Maio</v>
      </c>
      <c r="N95" s="24" t="str">
        <f t="shared" si="7"/>
        <v xml:space="preserve">Diretoria </v>
      </c>
    </row>
    <row r="96" spans="1:14" ht="57" customHeight="1" x14ac:dyDescent="0.2">
      <c r="A96" s="24" t="s">
        <v>185</v>
      </c>
      <c r="B96" s="25">
        <v>45456</v>
      </c>
      <c r="C96" s="26">
        <v>4446</v>
      </c>
      <c r="D96" s="26" t="s">
        <v>65</v>
      </c>
      <c r="E96" s="27" t="s">
        <v>201</v>
      </c>
      <c r="F96" s="28" t="s">
        <v>215</v>
      </c>
      <c r="G96" s="26" t="s">
        <v>68</v>
      </c>
      <c r="I96" s="29">
        <v>52450</v>
      </c>
      <c r="J96" s="29">
        <f t="shared" si="4"/>
        <v>0</v>
      </c>
      <c r="K96" s="29">
        <f t="shared" si="5"/>
        <v>0</v>
      </c>
      <c r="L96" s="24">
        <f t="shared" si="6"/>
        <v>6</v>
      </c>
      <c r="M96" s="24" t="str">
        <f>VLOOKUP(L96,mês!A:B,2,0)</f>
        <v>Junho</v>
      </c>
      <c r="N96" s="24" t="str">
        <f t="shared" si="7"/>
        <v xml:space="preserve">Diretoria </v>
      </c>
    </row>
    <row r="97" spans="1:14" ht="57" customHeight="1" x14ac:dyDescent="0.2">
      <c r="A97" s="24" t="s">
        <v>185</v>
      </c>
      <c r="B97" s="25">
        <v>45470</v>
      </c>
      <c r="C97" s="26">
        <v>4451</v>
      </c>
      <c r="D97" s="26" t="s">
        <v>65</v>
      </c>
      <c r="E97" s="27" t="s">
        <v>216</v>
      </c>
      <c r="F97" s="28" t="s">
        <v>217</v>
      </c>
      <c r="G97" s="26" t="s">
        <v>68</v>
      </c>
      <c r="I97" s="29">
        <v>150000</v>
      </c>
      <c r="J97" s="29">
        <f t="shared" si="4"/>
        <v>0</v>
      </c>
      <c r="K97" s="29">
        <f t="shared" si="5"/>
        <v>0</v>
      </c>
      <c r="L97" s="24">
        <f t="shared" si="6"/>
        <v>6</v>
      </c>
      <c r="M97" s="24" t="str">
        <f>VLOOKUP(L97,mês!A:B,2,0)</f>
        <v>Junho</v>
      </c>
      <c r="N97" s="24" t="str">
        <f t="shared" si="7"/>
        <v xml:space="preserve">Diretoria </v>
      </c>
    </row>
    <row r="98" spans="1:14" ht="57" customHeight="1" x14ac:dyDescent="0.2">
      <c r="A98" s="24" t="s">
        <v>185</v>
      </c>
      <c r="B98" s="25">
        <v>45475</v>
      </c>
      <c r="C98" s="26">
        <v>4456</v>
      </c>
      <c r="D98" s="26" t="s">
        <v>65</v>
      </c>
      <c r="E98" s="27" t="s">
        <v>69</v>
      </c>
      <c r="F98" s="28" t="s">
        <v>218</v>
      </c>
      <c r="G98" s="26" t="s">
        <v>68</v>
      </c>
      <c r="I98" s="29">
        <v>736.61</v>
      </c>
      <c r="J98" s="29">
        <f t="shared" si="4"/>
        <v>0</v>
      </c>
      <c r="K98" s="29">
        <f t="shared" si="5"/>
        <v>0</v>
      </c>
      <c r="L98" s="24">
        <f t="shared" si="6"/>
        <v>7</v>
      </c>
      <c r="M98" s="24" t="str">
        <f>VLOOKUP(L98,mês!A:B,2,0)</f>
        <v>Julho</v>
      </c>
      <c r="N98" s="24" t="str">
        <f t="shared" si="7"/>
        <v xml:space="preserve">Diretoria </v>
      </c>
    </row>
    <row r="99" spans="1:14" ht="57" customHeight="1" x14ac:dyDescent="0.2">
      <c r="A99" s="24" t="s">
        <v>185</v>
      </c>
      <c r="B99" s="25">
        <v>45478</v>
      </c>
      <c r="C99" s="26">
        <v>4459</v>
      </c>
      <c r="D99" s="26" t="s">
        <v>65</v>
      </c>
      <c r="E99" s="27" t="s">
        <v>91</v>
      </c>
      <c r="F99" s="28" t="s">
        <v>219</v>
      </c>
      <c r="G99" s="26" t="s">
        <v>68</v>
      </c>
      <c r="I99" s="29">
        <v>1639.06</v>
      </c>
      <c r="J99" s="29">
        <f t="shared" si="4"/>
        <v>0</v>
      </c>
      <c r="K99" s="29">
        <f t="shared" si="5"/>
        <v>0</v>
      </c>
      <c r="L99" s="24">
        <f t="shared" si="6"/>
        <v>7</v>
      </c>
      <c r="M99" s="24" t="str">
        <f>VLOOKUP(L99,mês!A:B,2,0)</f>
        <v>Julho</v>
      </c>
      <c r="N99" s="24" t="str">
        <f t="shared" si="7"/>
        <v xml:space="preserve">Diretoria </v>
      </c>
    </row>
    <row r="100" spans="1:14" ht="57" customHeight="1" x14ac:dyDescent="0.2">
      <c r="A100" s="24" t="s">
        <v>185</v>
      </c>
      <c r="B100" s="25">
        <v>45478</v>
      </c>
      <c r="C100" s="26">
        <v>4460</v>
      </c>
      <c r="D100" s="26" t="s">
        <v>65</v>
      </c>
      <c r="E100" s="27" t="s">
        <v>91</v>
      </c>
      <c r="F100" s="28" t="s">
        <v>220</v>
      </c>
      <c r="G100" s="26" t="s">
        <v>68</v>
      </c>
      <c r="I100" s="29">
        <v>1213.45</v>
      </c>
      <c r="J100" s="29">
        <f t="shared" si="4"/>
        <v>0</v>
      </c>
      <c r="K100" s="29">
        <f t="shared" si="5"/>
        <v>0</v>
      </c>
      <c r="L100" s="24">
        <f t="shared" si="6"/>
        <v>7</v>
      </c>
      <c r="M100" s="24" t="str">
        <f>VLOOKUP(L100,mês!A:B,2,0)</f>
        <v>Julho</v>
      </c>
      <c r="N100" s="24" t="str">
        <f t="shared" si="7"/>
        <v xml:space="preserve">Diretoria </v>
      </c>
    </row>
    <row r="101" spans="1:14" ht="57" customHeight="1" x14ac:dyDescent="0.2">
      <c r="A101" s="24" t="s">
        <v>185</v>
      </c>
      <c r="B101" s="25">
        <v>45478</v>
      </c>
      <c r="C101" s="26">
        <v>4461</v>
      </c>
      <c r="D101" s="26" t="s">
        <v>65</v>
      </c>
      <c r="E101" s="27" t="s">
        <v>91</v>
      </c>
      <c r="F101" s="28" t="s">
        <v>221</v>
      </c>
      <c r="G101" s="26" t="s">
        <v>68</v>
      </c>
      <c r="I101" s="29">
        <v>18153.8</v>
      </c>
      <c r="J101" s="29">
        <f t="shared" si="4"/>
        <v>0</v>
      </c>
      <c r="K101" s="29">
        <f t="shared" si="5"/>
        <v>0</v>
      </c>
      <c r="L101" s="24">
        <f t="shared" si="6"/>
        <v>7</v>
      </c>
      <c r="M101" s="24" t="str">
        <f>VLOOKUP(L101,mês!A:B,2,0)</f>
        <v>Julho</v>
      </c>
      <c r="N101" s="24" t="str">
        <f t="shared" si="7"/>
        <v xml:space="preserve">Diretoria </v>
      </c>
    </row>
    <row r="102" spans="1:14" ht="57" customHeight="1" x14ac:dyDescent="0.2">
      <c r="A102" s="24" t="s">
        <v>185</v>
      </c>
      <c r="B102" s="25">
        <v>45502</v>
      </c>
      <c r="C102" s="26">
        <v>4470</v>
      </c>
      <c r="D102" s="26" t="s">
        <v>65</v>
      </c>
      <c r="E102" s="27" t="s">
        <v>222</v>
      </c>
      <c r="F102" s="28" t="s">
        <v>223</v>
      </c>
      <c r="G102" s="26" t="s">
        <v>68</v>
      </c>
      <c r="I102" s="29">
        <v>2864.16</v>
      </c>
      <c r="J102" s="29">
        <f t="shared" si="4"/>
        <v>0</v>
      </c>
      <c r="K102" s="29">
        <f t="shared" si="5"/>
        <v>0</v>
      </c>
      <c r="L102" s="24">
        <f t="shared" si="6"/>
        <v>7</v>
      </c>
      <c r="M102" s="24" t="str">
        <f>VLOOKUP(L102,mês!A:B,2,0)</f>
        <v>Julho</v>
      </c>
      <c r="N102" s="24" t="str">
        <f t="shared" si="7"/>
        <v xml:space="preserve">Diretoria </v>
      </c>
    </row>
    <row r="103" spans="1:14" ht="57" customHeight="1" x14ac:dyDescent="0.2">
      <c r="A103" s="24" t="s">
        <v>185</v>
      </c>
      <c r="B103" s="25">
        <v>45502</v>
      </c>
      <c r="C103" s="26">
        <v>4471</v>
      </c>
      <c r="D103" s="26" t="s">
        <v>65</v>
      </c>
      <c r="E103" s="27" t="s">
        <v>224</v>
      </c>
      <c r="F103" s="28" t="s">
        <v>225</v>
      </c>
      <c r="G103" s="26" t="s">
        <v>68</v>
      </c>
      <c r="I103" s="29">
        <v>14.58</v>
      </c>
      <c r="J103" s="29">
        <f t="shared" si="4"/>
        <v>0</v>
      </c>
      <c r="K103" s="29">
        <f t="shared" si="5"/>
        <v>0</v>
      </c>
      <c r="L103" s="24">
        <f t="shared" si="6"/>
        <v>7</v>
      </c>
      <c r="M103" s="24" t="str">
        <f>VLOOKUP(L103,mês!A:B,2,0)</f>
        <v>Julho</v>
      </c>
      <c r="N103" s="24" t="str">
        <f t="shared" si="7"/>
        <v xml:space="preserve">Diretoria </v>
      </c>
    </row>
    <row r="104" spans="1:14" ht="57" customHeight="1" x14ac:dyDescent="0.2">
      <c r="A104" s="24" t="s">
        <v>185</v>
      </c>
      <c r="B104" s="25">
        <v>45509</v>
      </c>
      <c r="C104" s="26">
        <v>4473</v>
      </c>
      <c r="D104" s="26" t="s">
        <v>65</v>
      </c>
      <c r="E104" s="27" t="s">
        <v>78</v>
      </c>
      <c r="F104" s="28" t="s">
        <v>226</v>
      </c>
      <c r="G104" s="26" t="s">
        <v>68</v>
      </c>
      <c r="I104" s="29">
        <v>1403.31</v>
      </c>
      <c r="J104" s="29">
        <f t="shared" si="4"/>
        <v>0</v>
      </c>
      <c r="K104" s="29">
        <f t="shared" si="5"/>
        <v>0</v>
      </c>
      <c r="L104" s="24">
        <f t="shared" si="6"/>
        <v>8</v>
      </c>
      <c r="M104" s="24" t="str">
        <f>VLOOKUP(L104,mês!A:B,2,0)</f>
        <v>Agosto</v>
      </c>
      <c r="N104" s="24" t="str">
        <f t="shared" si="7"/>
        <v xml:space="preserve">Diretoria </v>
      </c>
    </row>
    <row r="105" spans="1:14" ht="57" customHeight="1" x14ac:dyDescent="0.2">
      <c r="A105" s="24" t="s">
        <v>185</v>
      </c>
      <c r="B105" s="25">
        <v>45509</v>
      </c>
      <c r="C105" s="26">
        <v>4474</v>
      </c>
      <c r="D105" s="26" t="s">
        <v>65</v>
      </c>
      <c r="E105" s="27" t="s">
        <v>78</v>
      </c>
      <c r="F105" s="28" t="s">
        <v>227</v>
      </c>
      <c r="G105" s="26" t="s">
        <v>68</v>
      </c>
      <c r="I105" s="29">
        <v>4862.1899999999996</v>
      </c>
      <c r="J105" s="29">
        <f t="shared" si="4"/>
        <v>0</v>
      </c>
      <c r="K105" s="29">
        <f t="shared" si="5"/>
        <v>0</v>
      </c>
      <c r="L105" s="24">
        <f t="shared" si="6"/>
        <v>8</v>
      </c>
      <c r="M105" s="24" t="str">
        <f>VLOOKUP(L105,mês!A:B,2,0)</f>
        <v>Agosto</v>
      </c>
      <c r="N105" s="24" t="str">
        <f t="shared" si="7"/>
        <v xml:space="preserve">Diretoria </v>
      </c>
    </row>
    <row r="106" spans="1:14" ht="57" customHeight="1" x14ac:dyDescent="0.2">
      <c r="A106" s="24" t="s">
        <v>185</v>
      </c>
      <c r="B106" s="25">
        <v>45511</v>
      </c>
      <c r="C106" s="26">
        <v>4477</v>
      </c>
      <c r="D106" s="26" t="s">
        <v>65</v>
      </c>
      <c r="E106" s="27" t="s">
        <v>69</v>
      </c>
      <c r="F106" s="28" t="s">
        <v>228</v>
      </c>
      <c r="G106" s="26" t="s">
        <v>68</v>
      </c>
      <c r="I106" s="29">
        <v>12772</v>
      </c>
      <c r="J106" s="29">
        <f t="shared" si="4"/>
        <v>0</v>
      </c>
      <c r="K106" s="29">
        <f t="shared" si="5"/>
        <v>0</v>
      </c>
      <c r="L106" s="24">
        <f t="shared" si="6"/>
        <v>8</v>
      </c>
      <c r="M106" s="24" t="str">
        <f>VLOOKUP(L106,mês!A:B,2,0)</f>
        <v>Agosto</v>
      </c>
      <c r="N106" s="24" t="str">
        <f t="shared" si="7"/>
        <v xml:space="preserve">Diretoria </v>
      </c>
    </row>
    <row r="107" spans="1:14" ht="57" customHeight="1" x14ac:dyDescent="0.2">
      <c r="A107" s="24" t="s">
        <v>185</v>
      </c>
      <c r="B107" s="25">
        <v>45511</v>
      </c>
      <c r="C107" s="26">
        <v>4478</v>
      </c>
      <c r="D107" s="26" t="s">
        <v>65</v>
      </c>
      <c r="E107" s="27" t="s">
        <v>69</v>
      </c>
      <c r="F107" s="28" t="s">
        <v>229</v>
      </c>
      <c r="G107" s="26" t="s">
        <v>68</v>
      </c>
      <c r="I107" s="29">
        <v>73000</v>
      </c>
      <c r="J107" s="29">
        <f t="shared" si="4"/>
        <v>0</v>
      </c>
      <c r="K107" s="29">
        <f t="shared" si="5"/>
        <v>0</v>
      </c>
      <c r="L107" s="24">
        <f t="shared" si="6"/>
        <v>8</v>
      </c>
      <c r="M107" s="24" t="str">
        <f>VLOOKUP(L107,mês!A:B,2,0)</f>
        <v>Agosto</v>
      </c>
      <c r="N107" s="24" t="str">
        <f t="shared" si="7"/>
        <v xml:space="preserve">Diretoria </v>
      </c>
    </row>
    <row r="108" spans="1:14" ht="57" customHeight="1" x14ac:dyDescent="0.2">
      <c r="A108" s="24" t="s">
        <v>185</v>
      </c>
      <c r="B108" s="25">
        <v>45538</v>
      </c>
      <c r="C108" s="26">
        <v>4491</v>
      </c>
      <c r="D108" s="26" t="s">
        <v>65</v>
      </c>
      <c r="E108" s="27" t="s">
        <v>78</v>
      </c>
      <c r="F108" s="28" t="s">
        <v>230</v>
      </c>
      <c r="G108" s="26" t="s">
        <v>68</v>
      </c>
      <c r="I108" s="29">
        <v>705.15</v>
      </c>
      <c r="J108" s="29">
        <f t="shared" si="4"/>
        <v>0</v>
      </c>
      <c r="K108" s="29">
        <f t="shared" si="5"/>
        <v>0</v>
      </c>
      <c r="L108" s="24">
        <f t="shared" si="6"/>
        <v>9</v>
      </c>
      <c r="M108" s="24" t="str">
        <f>VLOOKUP(L108,mês!A:B,2,0)</f>
        <v>Setembro</v>
      </c>
      <c r="N108" s="24" t="str">
        <f t="shared" si="7"/>
        <v xml:space="preserve">Diretoria </v>
      </c>
    </row>
    <row r="109" spans="1:14" ht="57" customHeight="1" x14ac:dyDescent="0.2">
      <c r="A109" s="24" t="s">
        <v>185</v>
      </c>
      <c r="B109" s="25">
        <v>45538</v>
      </c>
      <c r="C109" s="26">
        <v>4492</v>
      </c>
      <c r="D109" s="26" t="s">
        <v>65</v>
      </c>
      <c r="E109" s="27" t="s">
        <v>78</v>
      </c>
      <c r="F109" s="28" t="s">
        <v>231</v>
      </c>
      <c r="G109" s="26" t="s">
        <v>68</v>
      </c>
      <c r="I109" s="29">
        <v>13664.94</v>
      </c>
      <c r="J109" s="29">
        <f t="shared" si="4"/>
        <v>0</v>
      </c>
      <c r="K109" s="29">
        <f t="shared" si="5"/>
        <v>0</v>
      </c>
      <c r="L109" s="24">
        <f t="shared" si="6"/>
        <v>9</v>
      </c>
      <c r="M109" s="24" t="str">
        <f>VLOOKUP(L109,mês!A:B,2,0)</f>
        <v>Setembro</v>
      </c>
      <c r="N109" s="24" t="str">
        <f t="shared" si="7"/>
        <v xml:space="preserve">Diretoria </v>
      </c>
    </row>
    <row r="110" spans="1:14" ht="57" customHeight="1" x14ac:dyDescent="0.2">
      <c r="A110" s="24" t="s">
        <v>185</v>
      </c>
      <c r="B110" s="25">
        <v>45575</v>
      </c>
      <c r="C110" s="26">
        <v>4508</v>
      </c>
      <c r="D110" s="26" t="s">
        <v>65</v>
      </c>
      <c r="E110" s="27" t="s">
        <v>78</v>
      </c>
      <c r="F110" s="28" t="s">
        <v>232</v>
      </c>
      <c r="G110" s="26" t="s">
        <v>68</v>
      </c>
      <c r="I110" s="29">
        <v>2075.12</v>
      </c>
      <c r="J110" s="29">
        <f t="shared" si="4"/>
        <v>0</v>
      </c>
      <c r="K110" s="29">
        <f t="shared" si="5"/>
        <v>0</v>
      </c>
      <c r="L110" s="24">
        <f t="shared" si="6"/>
        <v>10</v>
      </c>
      <c r="M110" s="24" t="str">
        <f>VLOOKUP(L110,mês!A:B,2,0)</f>
        <v>Outubro</v>
      </c>
      <c r="N110" s="24" t="str">
        <f t="shared" si="7"/>
        <v xml:space="preserve">Diretoria </v>
      </c>
    </row>
    <row r="111" spans="1:14" ht="57" customHeight="1" x14ac:dyDescent="0.2">
      <c r="A111" s="24" t="s">
        <v>185</v>
      </c>
      <c r="B111" s="25">
        <v>45575</v>
      </c>
      <c r="C111" s="26">
        <v>4509</v>
      </c>
      <c r="D111" s="26" t="s">
        <v>65</v>
      </c>
      <c r="E111" s="27" t="s">
        <v>78</v>
      </c>
      <c r="F111" s="28" t="s">
        <v>233</v>
      </c>
      <c r="G111" s="26" t="s">
        <v>68</v>
      </c>
      <c r="I111" s="29">
        <v>4475.3999999999996</v>
      </c>
      <c r="J111" s="29">
        <f t="shared" si="4"/>
        <v>0</v>
      </c>
      <c r="K111" s="29">
        <f t="shared" si="5"/>
        <v>0</v>
      </c>
      <c r="L111" s="24">
        <f t="shared" si="6"/>
        <v>10</v>
      </c>
      <c r="M111" s="24" t="str">
        <f>VLOOKUP(L111,mês!A:B,2,0)</f>
        <v>Outubro</v>
      </c>
      <c r="N111" s="24" t="str">
        <f t="shared" si="7"/>
        <v xml:space="preserve">Diretoria </v>
      </c>
    </row>
    <row r="112" spans="1:14" ht="57" customHeight="1" x14ac:dyDescent="0.2">
      <c r="A112" s="24" t="s">
        <v>185</v>
      </c>
      <c r="B112" s="25">
        <v>45587</v>
      </c>
      <c r="C112" s="26">
        <v>4513</v>
      </c>
      <c r="D112" s="26" t="s">
        <v>65</v>
      </c>
      <c r="E112" s="27" t="s">
        <v>234</v>
      </c>
      <c r="F112" s="28" t="s">
        <v>235</v>
      </c>
      <c r="G112" s="26" t="s">
        <v>68</v>
      </c>
      <c r="I112" s="29">
        <v>16196</v>
      </c>
      <c r="J112" s="29">
        <f t="shared" si="4"/>
        <v>0</v>
      </c>
      <c r="K112" s="29">
        <f t="shared" si="5"/>
        <v>0</v>
      </c>
      <c r="L112" s="24">
        <f t="shared" si="6"/>
        <v>10</v>
      </c>
      <c r="M112" s="24" t="str">
        <f>VLOOKUP(L112,mês!A:B,2,0)</f>
        <v>Outubro</v>
      </c>
      <c r="N112" s="24" t="str">
        <f t="shared" si="7"/>
        <v xml:space="preserve">Diretoria </v>
      </c>
    </row>
    <row r="113" spans="1:14" ht="57" customHeight="1" x14ac:dyDescent="0.2">
      <c r="A113" s="24" t="s">
        <v>185</v>
      </c>
      <c r="B113" s="25">
        <v>45588</v>
      </c>
      <c r="C113" s="26">
        <v>4514</v>
      </c>
      <c r="D113" s="26" t="s">
        <v>213</v>
      </c>
      <c r="E113" s="27" t="s">
        <v>91</v>
      </c>
      <c r="F113" s="28" t="s">
        <v>236</v>
      </c>
      <c r="G113" s="26" t="s">
        <v>68</v>
      </c>
      <c r="I113" s="29">
        <v>117.4</v>
      </c>
      <c r="J113" s="29">
        <f t="shared" si="4"/>
        <v>0</v>
      </c>
      <c r="K113" s="29">
        <f t="shared" si="5"/>
        <v>0</v>
      </c>
      <c r="L113" s="24">
        <f t="shared" si="6"/>
        <v>10</v>
      </c>
      <c r="M113" s="24" t="str">
        <f>VLOOKUP(L113,mês!A:B,2,0)</f>
        <v>Outubro</v>
      </c>
      <c r="N113" s="24" t="str">
        <f t="shared" si="7"/>
        <v xml:space="preserve">Diretoria </v>
      </c>
    </row>
    <row r="114" spans="1:14" ht="57" customHeight="1" x14ac:dyDescent="0.2">
      <c r="A114" s="24" t="s">
        <v>185</v>
      </c>
      <c r="B114" s="25">
        <v>45589</v>
      </c>
      <c r="C114" s="26">
        <v>4519</v>
      </c>
      <c r="D114" s="26" t="s">
        <v>65</v>
      </c>
      <c r="E114" s="27" t="s">
        <v>237</v>
      </c>
      <c r="F114" s="28" t="s">
        <v>238</v>
      </c>
      <c r="G114" s="26" t="s">
        <v>68</v>
      </c>
      <c r="I114" s="29">
        <v>3474.5</v>
      </c>
      <c r="J114" s="29">
        <f t="shared" si="4"/>
        <v>0</v>
      </c>
      <c r="K114" s="29">
        <f t="shared" si="5"/>
        <v>0</v>
      </c>
      <c r="L114" s="24">
        <f t="shared" si="6"/>
        <v>10</v>
      </c>
      <c r="M114" s="24" t="str">
        <f>VLOOKUP(L114,mês!A:B,2,0)</f>
        <v>Outubro</v>
      </c>
      <c r="N114" s="24" t="str">
        <f t="shared" si="7"/>
        <v xml:space="preserve">Diretoria </v>
      </c>
    </row>
    <row r="115" spans="1:14" ht="57" customHeight="1" x14ac:dyDescent="0.2">
      <c r="A115" s="24" t="s">
        <v>185</v>
      </c>
      <c r="B115" s="25">
        <v>45602</v>
      </c>
      <c r="C115" s="26">
        <v>4524</v>
      </c>
      <c r="D115" s="26" t="s">
        <v>65</v>
      </c>
      <c r="E115" s="27" t="s">
        <v>239</v>
      </c>
      <c r="F115" s="28" t="s">
        <v>240</v>
      </c>
      <c r="G115" s="26" t="s">
        <v>68</v>
      </c>
      <c r="I115" s="29">
        <v>18836.16</v>
      </c>
      <c r="J115" s="29">
        <f t="shared" si="4"/>
        <v>0</v>
      </c>
      <c r="K115" s="29">
        <f t="shared" si="5"/>
        <v>0</v>
      </c>
      <c r="L115" s="24">
        <f t="shared" si="6"/>
        <v>11</v>
      </c>
      <c r="M115" s="24" t="str">
        <f>VLOOKUP(L115,mês!A:B,2,0)</f>
        <v>Novembro</v>
      </c>
      <c r="N115" s="24" t="str">
        <f t="shared" si="7"/>
        <v xml:space="preserve">Diretoria </v>
      </c>
    </row>
    <row r="116" spans="1:14" ht="57" customHeight="1" x14ac:dyDescent="0.2">
      <c r="A116" s="24" t="s">
        <v>185</v>
      </c>
      <c r="B116" s="25">
        <v>45607</v>
      </c>
      <c r="C116" s="26">
        <v>4525</v>
      </c>
      <c r="D116" s="26" t="s">
        <v>65</v>
      </c>
      <c r="E116" s="27" t="s">
        <v>78</v>
      </c>
      <c r="F116" s="28" t="s">
        <v>241</v>
      </c>
      <c r="G116" s="26" t="s">
        <v>68</v>
      </c>
      <c r="I116" s="29">
        <v>10624.34</v>
      </c>
      <c r="J116" s="29">
        <f t="shared" si="4"/>
        <v>0</v>
      </c>
      <c r="K116" s="29">
        <f t="shared" si="5"/>
        <v>0</v>
      </c>
      <c r="L116" s="24">
        <f t="shared" si="6"/>
        <v>11</v>
      </c>
      <c r="M116" s="24" t="str">
        <f>VLOOKUP(L116,mês!A:B,2,0)</f>
        <v>Novembro</v>
      </c>
      <c r="N116" s="24" t="str">
        <f t="shared" si="7"/>
        <v xml:space="preserve">Diretoria </v>
      </c>
    </row>
    <row r="117" spans="1:14" ht="57" customHeight="1" x14ac:dyDescent="0.2">
      <c r="A117" s="24" t="s">
        <v>185</v>
      </c>
      <c r="B117" s="25">
        <v>45628</v>
      </c>
      <c r="C117" s="26">
        <v>4544</v>
      </c>
      <c r="D117" s="26" t="s">
        <v>65</v>
      </c>
      <c r="E117" s="27" t="s">
        <v>242</v>
      </c>
      <c r="F117" s="28" t="s">
        <v>243</v>
      </c>
      <c r="G117" s="26" t="s">
        <v>68</v>
      </c>
      <c r="I117" s="29">
        <v>1106.55</v>
      </c>
      <c r="J117" s="29">
        <f t="shared" si="4"/>
        <v>0</v>
      </c>
      <c r="K117" s="29">
        <f t="shared" si="5"/>
        <v>0</v>
      </c>
      <c r="L117" s="24">
        <f t="shared" si="6"/>
        <v>12</v>
      </c>
      <c r="M117" s="24" t="str">
        <f>VLOOKUP(L117,mês!A:B,2,0)</f>
        <v>Dezembro</v>
      </c>
      <c r="N117" s="24" t="str">
        <f t="shared" si="7"/>
        <v xml:space="preserve">Diretoria </v>
      </c>
    </row>
    <row r="118" spans="1:14" ht="57" customHeight="1" x14ac:dyDescent="0.2">
      <c r="A118" s="24" t="s">
        <v>185</v>
      </c>
      <c r="B118" s="25">
        <v>45628</v>
      </c>
      <c r="C118" s="26">
        <v>4545</v>
      </c>
      <c r="D118" s="26" t="s">
        <v>244</v>
      </c>
      <c r="E118" s="27" t="s">
        <v>245</v>
      </c>
      <c r="F118" s="28" t="s">
        <v>246</v>
      </c>
      <c r="G118" s="26" t="s">
        <v>68</v>
      </c>
      <c r="I118" s="29">
        <v>12064.17</v>
      </c>
      <c r="J118" s="29">
        <f t="shared" si="4"/>
        <v>0</v>
      </c>
      <c r="K118" s="29">
        <f t="shared" si="5"/>
        <v>0</v>
      </c>
      <c r="L118" s="24">
        <f t="shared" si="6"/>
        <v>12</v>
      </c>
      <c r="M118" s="24" t="str">
        <f>VLOOKUP(L118,mês!A:B,2,0)</f>
        <v>Dezembro</v>
      </c>
      <c r="N118" s="24" t="str">
        <f t="shared" si="7"/>
        <v xml:space="preserve">Diretoria </v>
      </c>
    </row>
    <row r="119" spans="1:14" ht="57" customHeight="1" x14ac:dyDescent="0.2">
      <c r="A119" s="24" t="s">
        <v>185</v>
      </c>
      <c r="B119" s="25">
        <v>45628</v>
      </c>
      <c r="C119" s="26">
        <v>4547</v>
      </c>
      <c r="D119" s="26" t="s">
        <v>65</v>
      </c>
      <c r="E119" s="27" t="s">
        <v>242</v>
      </c>
      <c r="F119" s="28" t="s">
        <v>247</v>
      </c>
      <c r="G119" s="26" t="s">
        <v>68</v>
      </c>
      <c r="I119" s="29">
        <v>12600</v>
      </c>
      <c r="J119" s="29">
        <f t="shared" si="4"/>
        <v>0</v>
      </c>
      <c r="K119" s="29">
        <f t="shared" si="5"/>
        <v>0</v>
      </c>
      <c r="L119" s="24">
        <f t="shared" si="6"/>
        <v>12</v>
      </c>
      <c r="M119" s="24" t="str">
        <f>VLOOKUP(L119,mês!A:B,2,0)</f>
        <v>Dezembro</v>
      </c>
      <c r="N119" s="24" t="str">
        <f t="shared" si="7"/>
        <v xml:space="preserve">Diretoria </v>
      </c>
    </row>
    <row r="120" spans="1:14" ht="57" customHeight="1" x14ac:dyDescent="0.2">
      <c r="A120" s="24" t="s">
        <v>185</v>
      </c>
      <c r="B120" s="25">
        <v>45632</v>
      </c>
      <c r="C120" s="26">
        <v>4553</v>
      </c>
      <c r="D120" s="26" t="s">
        <v>65</v>
      </c>
      <c r="E120" s="27" t="s">
        <v>34</v>
      </c>
      <c r="F120" s="28" t="s">
        <v>248</v>
      </c>
      <c r="G120" s="26" t="s">
        <v>68</v>
      </c>
      <c r="I120" s="29">
        <v>68342.240000000005</v>
      </c>
      <c r="J120" s="29">
        <f t="shared" si="4"/>
        <v>0</v>
      </c>
      <c r="K120" s="29">
        <f t="shared" si="5"/>
        <v>0</v>
      </c>
      <c r="L120" s="24">
        <f t="shared" si="6"/>
        <v>12</v>
      </c>
      <c r="M120" s="24" t="str">
        <f>VLOOKUP(L120,mês!A:B,2,0)</f>
        <v>Dezembro</v>
      </c>
      <c r="N120" s="24" t="str">
        <f t="shared" si="7"/>
        <v xml:space="preserve">Diretoria </v>
      </c>
    </row>
    <row r="121" spans="1:14" ht="57" customHeight="1" x14ac:dyDescent="0.2">
      <c r="A121" s="24" t="s">
        <v>249</v>
      </c>
      <c r="B121" s="25">
        <v>45323</v>
      </c>
      <c r="C121" s="26">
        <v>4254</v>
      </c>
      <c r="D121" s="26" t="s">
        <v>65</v>
      </c>
      <c r="E121" s="27" t="s">
        <v>187</v>
      </c>
      <c r="F121" s="28" t="s">
        <v>188</v>
      </c>
      <c r="G121" s="26" t="s">
        <v>68</v>
      </c>
      <c r="I121" s="29">
        <v>1010531</v>
      </c>
      <c r="J121" s="29">
        <f t="shared" si="4"/>
        <v>0</v>
      </c>
      <c r="K121" s="29">
        <f t="shared" si="5"/>
        <v>0</v>
      </c>
      <c r="L121" s="24">
        <f t="shared" si="6"/>
        <v>2</v>
      </c>
      <c r="M121" s="24" t="str">
        <f>VLOOKUP(L121,mês!A:B,2,0)</f>
        <v>Fevereiro</v>
      </c>
      <c r="N121" s="24" t="str">
        <f t="shared" si="7"/>
        <v xml:space="preserve">Diretoria </v>
      </c>
    </row>
    <row r="122" spans="1:14" ht="57" customHeight="1" x14ac:dyDescent="0.2">
      <c r="A122" s="24" t="s">
        <v>249</v>
      </c>
      <c r="B122" s="25">
        <v>45323</v>
      </c>
      <c r="C122" s="26">
        <v>4259</v>
      </c>
      <c r="D122" s="26" t="s">
        <v>65</v>
      </c>
      <c r="E122" s="27" t="s">
        <v>250</v>
      </c>
      <c r="F122" s="28" t="s">
        <v>251</v>
      </c>
      <c r="G122" s="26" t="s">
        <v>68</v>
      </c>
      <c r="I122" s="29">
        <v>126469.46</v>
      </c>
      <c r="J122" s="29">
        <f t="shared" si="4"/>
        <v>0</v>
      </c>
      <c r="K122" s="29">
        <f t="shared" si="5"/>
        <v>0</v>
      </c>
      <c r="L122" s="24">
        <f t="shared" si="6"/>
        <v>2</v>
      </c>
      <c r="M122" s="24" t="str">
        <f>VLOOKUP(L122,mês!A:B,2,0)</f>
        <v>Fevereiro</v>
      </c>
      <c r="N122" s="24" t="str">
        <f t="shared" si="7"/>
        <v xml:space="preserve">Diretoria </v>
      </c>
    </row>
    <row r="123" spans="1:14" ht="57" customHeight="1" x14ac:dyDescent="0.2">
      <c r="A123" s="24" t="s">
        <v>249</v>
      </c>
      <c r="B123" s="25">
        <v>45408</v>
      </c>
      <c r="C123" s="26">
        <v>4417</v>
      </c>
      <c r="D123" s="26" t="s">
        <v>65</v>
      </c>
      <c r="E123" s="27" t="s">
        <v>252</v>
      </c>
      <c r="F123" s="28" t="s">
        <v>253</v>
      </c>
      <c r="G123" s="26" t="s">
        <v>68</v>
      </c>
      <c r="I123" s="29">
        <v>219938.3</v>
      </c>
      <c r="J123" s="29">
        <f t="shared" si="4"/>
        <v>0</v>
      </c>
      <c r="K123" s="29">
        <f t="shared" si="5"/>
        <v>0</v>
      </c>
      <c r="L123" s="24">
        <f t="shared" si="6"/>
        <v>4</v>
      </c>
      <c r="M123" s="24" t="str">
        <f>VLOOKUP(L123,mês!A:B,2,0)</f>
        <v>Abril</v>
      </c>
      <c r="N123" s="24" t="str">
        <f t="shared" si="7"/>
        <v xml:space="preserve">Diretoria </v>
      </c>
    </row>
    <row r="124" spans="1:14" ht="57" customHeight="1" x14ac:dyDescent="0.2">
      <c r="A124" s="24" t="s">
        <v>249</v>
      </c>
      <c r="B124" s="25">
        <v>45614</v>
      </c>
      <c r="C124" s="26">
        <v>4533</v>
      </c>
      <c r="D124" s="26" t="s">
        <v>65</v>
      </c>
      <c r="E124" s="27" t="s">
        <v>69</v>
      </c>
      <c r="F124" s="28" t="s">
        <v>254</v>
      </c>
      <c r="G124" s="26" t="s">
        <v>68</v>
      </c>
      <c r="I124" s="29">
        <v>63960</v>
      </c>
      <c r="J124" s="29">
        <f t="shared" si="4"/>
        <v>0</v>
      </c>
      <c r="K124" s="29">
        <f t="shared" si="5"/>
        <v>0</v>
      </c>
      <c r="L124" s="24">
        <f t="shared" si="6"/>
        <v>11</v>
      </c>
      <c r="M124" s="24" t="str">
        <f>VLOOKUP(L124,mês!A:B,2,0)</f>
        <v>Novembro</v>
      </c>
      <c r="N124" s="24" t="str">
        <f t="shared" si="7"/>
        <v xml:space="preserve">Diretoria </v>
      </c>
    </row>
    <row r="125" spans="1:14" ht="57" customHeight="1" x14ac:dyDescent="0.2">
      <c r="A125" s="24" t="s">
        <v>249</v>
      </c>
      <c r="B125" s="25">
        <v>45623</v>
      </c>
      <c r="C125" s="26">
        <v>4541</v>
      </c>
      <c r="D125" s="26" t="s">
        <v>65</v>
      </c>
      <c r="E125" s="27" t="s">
        <v>69</v>
      </c>
      <c r="F125" s="28" t="s">
        <v>255</v>
      </c>
      <c r="G125" s="26" t="s">
        <v>68</v>
      </c>
      <c r="I125" s="29">
        <v>309000</v>
      </c>
      <c r="J125" s="29">
        <f t="shared" si="4"/>
        <v>0</v>
      </c>
      <c r="K125" s="29">
        <f t="shared" si="5"/>
        <v>0</v>
      </c>
      <c r="L125" s="24">
        <f t="shared" si="6"/>
        <v>11</v>
      </c>
      <c r="M125" s="24" t="str">
        <f>VLOOKUP(L125,mês!A:B,2,0)</f>
        <v>Novembro</v>
      </c>
      <c r="N125" s="24" t="str">
        <f t="shared" si="7"/>
        <v xml:space="preserve">Diretoria </v>
      </c>
    </row>
    <row r="126" spans="1:14" ht="57" customHeight="1" x14ac:dyDescent="0.2">
      <c r="A126" s="24" t="s">
        <v>256</v>
      </c>
      <c r="B126" s="25">
        <v>45323</v>
      </c>
      <c r="C126" s="26">
        <v>4252</v>
      </c>
      <c r="D126" s="26" t="s">
        <v>65</v>
      </c>
      <c r="E126" s="27" t="s">
        <v>187</v>
      </c>
      <c r="F126" s="28" t="s">
        <v>188</v>
      </c>
      <c r="G126" s="26" t="s">
        <v>68</v>
      </c>
      <c r="I126" s="29">
        <v>113793</v>
      </c>
      <c r="J126" s="29">
        <f t="shared" si="4"/>
        <v>0</v>
      </c>
      <c r="K126" s="29">
        <f t="shared" si="5"/>
        <v>0</v>
      </c>
      <c r="L126" s="24">
        <f t="shared" si="6"/>
        <v>2</v>
      </c>
      <c r="M126" s="24" t="str">
        <f>VLOOKUP(L126,mês!A:B,2,0)</f>
        <v>Fevereiro</v>
      </c>
      <c r="N126" s="24" t="str">
        <f t="shared" si="7"/>
        <v xml:space="preserve">Diretoria </v>
      </c>
    </row>
    <row r="127" spans="1:14" ht="57" customHeight="1" x14ac:dyDescent="0.2">
      <c r="A127" s="24" t="s">
        <v>256</v>
      </c>
      <c r="B127" s="25">
        <v>45323</v>
      </c>
      <c r="C127" s="26">
        <v>4258</v>
      </c>
      <c r="D127" s="26" t="s">
        <v>65</v>
      </c>
      <c r="E127" s="27" t="s">
        <v>66</v>
      </c>
      <c r="F127" s="28" t="s">
        <v>251</v>
      </c>
      <c r="G127" s="26" t="s">
        <v>68</v>
      </c>
      <c r="I127" s="29">
        <v>15679.65</v>
      </c>
      <c r="J127" s="29">
        <f t="shared" si="4"/>
        <v>0</v>
      </c>
      <c r="K127" s="29">
        <f t="shared" si="5"/>
        <v>0</v>
      </c>
      <c r="L127" s="24">
        <f t="shared" si="6"/>
        <v>2</v>
      </c>
      <c r="M127" s="24" t="str">
        <f>VLOOKUP(L127,mês!A:B,2,0)</f>
        <v>Fevereiro</v>
      </c>
      <c r="N127" s="24" t="str">
        <f t="shared" si="7"/>
        <v xml:space="preserve">Diretoria </v>
      </c>
    </row>
    <row r="128" spans="1:14" ht="57" customHeight="1" x14ac:dyDescent="0.2">
      <c r="A128" s="24" t="s">
        <v>257</v>
      </c>
      <c r="B128" s="25">
        <v>45323</v>
      </c>
      <c r="C128" s="26">
        <v>4253</v>
      </c>
      <c r="D128" s="26" t="s">
        <v>65</v>
      </c>
      <c r="E128" s="27" t="s">
        <v>187</v>
      </c>
      <c r="F128" s="28" t="s">
        <v>258</v>
      </c>
      <c r="G128" s="26" t="s">
        <v>68</v>
      </c>
      <c r="I128" s="29">
        <v>57118</v>
      </c>
      <c r="J128" s="29">
        <f t="shared" si="4"/>
        <v>0</v>
      </c>
      <c r="K128" s="29">
        <f t="shared" si="5"/>
        <v>0</v>
      </c>
      <c r="L128" s="24">
        <f t="shared" si="6"/>
        <v>2</v>
      </c>
      <c r="M128" s="24" t="str">
        <f>VLOOKUP(L128,mês!A:B,2,0)</f>
        <v>Fevereiro</v>
      </c>
      <c r="N128" s="24" t="str">
        <f t="shared" si="7"/>
        <v xml:space="preserve">Diretoria </v>
      </c>
    </row>
    <row r="129" spans="1:14" ht="57" customHeight="1" x14ac:dyDescent="0.2">
      <c r="A129" s="24" t="s">
        <v>259</v>
      </c>
      <c r="B129" s="25">
        <v>45323</v>
      </c>
      <c r="C129" s="26">
        <v>4291</v>
      </c>
      <c r="D129" s="26" t="s">
        <v>135</v>
      </c>
      <c r="E129" s="27" t="s">
        <v>66</v>
      </c>
      <c r="F129" s="28" t="s">
        <v>260</v>
      </c>
      <c r="G129" s="26" t="s">
        <v>68</v>
      </c>
      <c r="I129" s="29">
        <v>650089.73</v>
      </c>
      <c r="J129" s="29">
        <f t="shared" si="4"/>
        <v>0</v>
      </c>
      <c r="K129" s="29">
        <f t="shared" si="5"/>
        <v>0</v>
      </c>
      <c r="L129" s="24">
        <f t="shared" si="6"/>
        <v>2</v>
      </c>
      <c r="M129" s="24" t="str">
        <f>VLOOKUP(L129,mês!A:B,2,0)</f>
        <v>Fevereiro</v>
      </c>
      <c r="N129" s="24" t="str">
        <f t="shared" si="7"/>
        <v xml:space="preserve">CONVÊNIO </v>
      </c>
    </row>
    <row r="130" spans="1:14" ht="57" customHeight="1" x14ac:dyDescent="0.2">
      <c r="A130" s="24" t="s">
        <v>259</v>
      </c>
      <c r="B130" s="25">
        <v>45628</v>
      </c>
      <c r="C130" s="26">
        <v>4546</v>
      </c>
      <c r="D130" s="26" t="s">
        <v>135</v>
      </c>
      <c r="E130" s="27" t="s">
        <v>261</v>
      </c>
      <c r="F130" s="28" t="s">
        <v>262</v>
      </c>
      <c r="G130" s="26" t="s">
        <v>68</v>
      </c>
      <c r="I130" s="29">
        <v>33601</v>
      </c>
      <c r="J130" s="29">
        <f t="shared" si="4"/>
        <v>0</v>
      </c>
      <c r="K130" s="29">
        <f t="shared" si="5"/>
        <v>0</v>
      </c>
      <c r="L130" s="24">
        <f t="shared" si="6"/>
        <v>12</v>
      </c>
      <c r="M130" s="24" t="str">
        <f>VLOOKUP(L130,mês!A:B,2,0)</f>
        <v>Dezembro</v>
      </c>
      <c r="N130" s="24" t="str">
        <f t="shared" si="7"/>
        <v xml:space="preserve">CONVÊNIO </v>
      </c>
    </row>
    <row r="131" spans="1:14" ht="57" customHeight="1" x14ac:dyDescent="0.2">
      <c r="A131" s="24" t="s">
        <v>263</v>
      </c>
      <c r="B131" s="25">
        <v>45327</v>
      </c>
      <c r="C131" s="26">
        <v>4326</v>
      </c>
      <c r="D131" s="26" t="s">
        <v>156</v>
      </c>
      <c r="E131" s="27" t="s">
        <v>66</v>
      </c>
      <c r="F131" s="28" t="s">
        <v>264</v>
      </c>
      <c r="G131" s="26" t="s">
        <v>68</v>
      </c>
      <c r="I131" s="29">
        <v>2209.5500000000002</v>
      </c>
      <c r="J131" s="29">
        <f t="shared" ref="J131:J194" si="8">IF(G131="Não",0,H131)</f>
        <v>0</v>
      </c>
      <c r="K131" s="29">
        <f t="shared" ref="K131:K194" si="9">IF(G131="Não",H131,0)</f>
        <v>0</v>
      </c>
      <c r="L131" s="24">
        <f t="shared" ref="L131:L194" si="10">MONTH(B131)</f>
        <v>2</v>
      </c>
      <c r="M131" s="24" t="str">
        <f>VLOOKUP(L131,mês!A:B,2,0)</f>
        <v>Fevereiro</v>
      </c>
      <c r="N131" s="24" t="str">
        <f t="shared" ref="N131:N194" si="11">LEFT(A131,SEARCH("-",A131)-1)</f>
        <v xml:space="preserve">RI </v>
      </c>
    </row>
    <row r="132" spans="1:14" ht="57" customHeight="1" x14ac:dyDescent="0.2">
      <c r="A132" s="24" t="s">
        <v>263</v>
      </c>
      <c r="B132" s="25">
        <v>45596</v>
      </c>
      <c r="C132" s="26">
        <v>4521</v>
      </c>
      <c r="D132" s="26" t="s">
        <v>156</v>
      </c>
      <c r="E132" s="27" t="s">
        <v>74</v>
      </c>
      <c r="F132" s="28" t="s">
        <v>265</v>
      </c>
      <c r="G132" s="26" t="s">
        <v>68</v>
      </c>
      <c r="I132" s="29">
        <v>900</v>
      </c>
      <c r="J132" s="29">
        <f t="shared" si="8"/>
        <v>0</v>
      </c>
      <c r="K132" s="29">
        <f t="shared" si="9"/>
        <v>0</v>
      </c>
      <c r="L132" s="24">
        <f t="shared" si="10"/>
        <v>10</v>
      </c>
      <c r="M132" s="24" t="str">
        <f>VLOOKUP(L132,mês!A:B,2,0)</f>
        <v>Outubro</v>
      </c>
      <c r="N132" s="24" t="str">
        <f t="shared" si="11"/>
        <v xml:space="preserve">RI </v>
      </c>
    </row>
    <row r="133" spans="1:14" ht="57" customHeight="1" x14ac:dyDescent="0.2">
      <c r="A133" s="24" t="s">
        <v>266</v>
      </c>
      <c r="B133" s="25">
        <v>45371</v>
      </c>
      <c r="C133" s="26">
        <v>4376</v>
      </c>
      <c r="D133" s="26" t="s">
        <v>65</v>
      </c>
      <c r="E133" s="27" t="s">
        <v>91</v>
      </c>
      <c r="F133" s="28" t="s">
        <v>267</v>
      </c>
      <c r="G133" s="26" t="s">
        <v>68</v>
      </c>
      <c r="I133" s="29">
        <v>869.28</v>
      </c>
      <c r="J133" s="29">
        <f t="shared" si="8"/>
        <v>0</v>
      </c>
      <c r="K133" s="29">
        <f t="shared" si="9"/>
        <v>0</v>
      </c>
      <c r="L133" s="24">
        <f t="shared" si="10"/>
        <v>3</v>
      </c>
      <c r="M133" s="24" t="str">
        <f>VLOOKUP(L133,mês!A:B,2,0)</f>
        <v>Março</v>
      </c>
      <c r="N133" s="24" t="str">
        <f t="shared" si="11"/>
        <v xml:space="preserve">TAXA </v>
      </c>
    </row>
    <row r="134" spans="1:14" ht="57" customHeight="1" x14ac:dyDescent="0.2">
      <c r="A134" s="24" t="s">
        <v>266</v>
      </c>
      <c r="B134" s="25">
        <v>45589</v>
      </c>
      <c r="C134" s="26">
        <v>4517</v>
      </c>
      <c r="D134" s="26" t="s">
        <v>213</v>
      </c>
      <c r="E134" s="27" t="s">
        <v>103</v>
      </c>
      <c r="F134" s="28" t="s">
        <v>268</v>
      </c>
      <c r="G134" s="26" t="s">
        <v>68</v>
      </c>
      <c r="I134" s="29">
        <v>117.4</v>
      </c>
      <c r="J134" s="29">
        <f t="shared" si="8"/>
        <v>0</v>
      </c>
      <c r="K134" s="29">
        <f t="shared" si="9"/>
        <v>0</v>
      </c>
      <c r="L134" s="24">
        <f t="shared" si="10"/>
        <v>10</v>
      </c>
      <c r="M134" s="24" t="str">
        <f>VLOOKUP(L134,mês!A:B,2,0)</f>
        <v>Outubro</v>
      </c>
      <c r="N134" s="24" t="str">
        <f t="shared" si="11"/>
        <v xml:space="preserve">TAXA </v>
      </c>
    </row>
    <row r="135" spans="1:14" ht="57" customHeight="1" x14ac:dyDescent="0.2">
      <c r="A135" s="24" t="s">
        <v>269</v>
      </c>
      <c r="B135" s="25">
        <v>45324</v>
      </c>
      <c r="C135" s="26">
        <v>4308</v>
      </c>
      <c r="D135" s="26" t="s">
        <v>156</v>
      </c>
      <c r="E135" s="27" t="s">
        <v>66</v>
      </c>
      <c r="F135" s="28" t="s">
        <v>270</v>
      </c>
      <c r="G135" s="26" t="s">
        <v>68</v>
      </c>
      <c r="I135" s="29">
        <v>4591.16</v>
      </c>
      <c r="J135" s="29">
        <f t="shared" si="8"/>
        <v>0</v>
      </c>
      <c r="K135" s="29">
        <f t="shared" si="9"/>
        <v>0</v>
      </c>
      <c r="L135" s="24">
        <f t="shared" si="10"/>
        <v>2</v>
      </c>
      <c r="M135" s="24" t="str">
        <f>VLOOKUP(L135,mês!A:B,2,0)</f>
        <v>Fevereiro</v>
      </c>
      <c r="N135" s="24" t="str">
        <f t="shared" si="11"/>
        <v xml:space="preserve">RI </v>
      </c>
    </row>
    <row r="136" spans="1:14" ht="57" customHeight="1" x14ac:dyDescent="0.2">
      <c r="A136" s="24" t="s">
        <v>271</v>
      </c>
      <c r="B136" s="25">
        <v>45323</v>
      </c>
      <c r="C136" s="26">
        <v>4251</v>
      </c>
      <c r="D136" s="26" t="s">
        <v>65</v>
      </c>
      <c r="E136" s="27" t="s">
        <v>187</v>
      </c>
      <c r="F136" s="28" t="s">
        <v>188</v>
      </c>
      <c r="G136" s="26" t="s">
        <v>68</v>
      </c>
      <c r="I136" s="29">
        <v>1125468</v>
      </c>
      <c r="J136" s="29">
        <f t="shared" si="8"/>
        <v>0</v>
      </c>
      <c r="K136" s="29">
        <f t="shared" si="9"/>
        <v>0</v>
      </c>
      <c r="L136" s="24">
        <f t="shared" si="10"/>
        <v>2</v>
      </c>
      <c r="M136" s="24" t="str">
        <f>VLOOKUP(L136,mês!A:B,2,0)</f>
        <v>Fevereiro</v>
      </c>
      <c r="N136" s="24" t="str">
        <f t="shared" si="11"/>
        <v xml:space="preserve">Diretoria </v>
      </c>
    </row>
    <row r="137" spans="1:14" ht="57" customHeight="1" x14ac:dyDescent="0.2">
      <c r="A137" s="24" t="s">
        <v>271</v>
      </c>
      <c r="B137" s="25">
        <v>45323</v>
      </c>
      <c r="C137" s="26">
        <v>4260</v>
      </c>
      <c r="D137" s="26" t="s">
        <v>65</v>
      </c>
      <c r="E137" s="27" t="s">
        <v>66</v>
      </c>
      <c r="F137" s="28" t="s">
        <v>251</v>
      </c>
      <c r="G137" s="26" t="s">
        <v>68</v>
      </c>
      <c r="I137" s="29">
        <v>149500.26</v>
      </c>
      <c r="J137" s="29">
        <f t="shared" si="8"/>
        <v>0</v>
      </c>
      <c r="K137" s="29">
        <f t="shared" si="9"/>
        <v>0</v>
      </c>
      <c r="L137" s="24">
        <f t="shared" si="10"/>
        <v>2</v>
      </c>
      <c r="M137" s="24" t="str">
        <f>VLOOKUP(L137,mês!A:B,2,0)</f>
        <v>Fevereiro</v>
      </c>
      <c r="N137" s="24" t="str">
        <f t="shared" si="11"/>
        <v xml:space="preserve">Diretoria </v>
      </c>
    </row>
    <row r="138" spans="1:14" ht="57" customHeight="1" x14ac:dyDescent="0.2">
      <c r="A138" s="24" t="s">
        <v>271</v>
      </c>
      <c r="B138" s="25">
        <v>45324</v>
      </c>
      <c r="C138" s="26">
        <v>4314</v>
      </c>
      <c r="D138" s="26" t="s">
        <v>272</v>
      </c>
      <c r="E138" s="27" t="s">
        <v>69</v>
      </c>
      <c r="F138" s="28" t="s">
        <v>273</v>
      </c>
      <c r="G138" s="26" t="s">
        <v>68</v>
      </c>
      <c r="I138" s="29">
        <v>18830.099999999999</v>
      </c>
      <c r="J138" s="29">
        <f t="shared" si="8"/>
        <v>0</v>
      </c>
      <c r="K138" s="29">
        <f t="shared" si="9"/>
        <v>0</v>
      </c>
      <c r="L138" s="24">
        <f t="shared" si="10"/>
        <v>2</v>
      </c>
      <c r="M138" s="24" t="str">
        <f>VLOOKUP(L138,mês!A:B,2,0)</f>
        <v>Fevereiro</v>
      </c>
      <c r="N138" s="24" t="str">
        <f t="shared" si="11"/>
        <v xml:space="preserve">Diretoria </v>
      </c>
    </row>
    <row r="139" spans="1:14" ht="57" customHeight="1" x14ac:dyDescent="0.2">
      <c r="A139" s="24" t="s">
        <v>271</v>
      </c>
      <c r="B139" s="25">
        <v>45327</v>
      </c>
      <c r="C139" s="26">
        <v>4343</v>
      </c>
      <c r="D139" s="26" t="s">
        <v>65</v>
      </c>
      <c r="E139" s="27" t="s">
        <v>69</v>
      </c>
      <c r="F139" s="28" t="s">
        <v>274</v>
      </c>
      <c r="G139" s="26" t="s">
        <v>68</v>
      </c>
      <c r="I139" s="29">
        <v>18830.099999999999</v>
      </c>
      <c r="J139" s="29">
        <f t="shared" si="8"/>
        <v>0</v>
      </c>
      <c r="K139" s="29">
        <f t="shared" si="9"/>
        <v>0</v>
      </c>
      <c r="L139" s="24">
        <f t="shared" si="10"/>
        <v>2</v>
      </c>
      <c r="M139" s="24" t="str">
        <f>VLOOKUP(L139,mês!A:B,2,0)</f>
        <v>Fevereiro</v>
      </c>
      <c r="N139" s="24" t="str">
        <f t="shared" si="11"/>
        <v xml:space="preserve">Diretoria </v>
      </c>
    </row>
    <row r="140" spans="1:14" ht="57" customHeight="1" x14ac:dyDescent="0.2">
      <c r="A140" s="24" t="s">
        <v>271</v>
      </c>
      <c r="B140" s="25">
        <v>45386</v>
      </c>
      <c r="C140" s="26">
        <v>4394</v>
      </c>
      <c r="D140" s="26" t="s">
        <v>65</v>
      </c>
      <c r="E140" s="27" t="s">
        <v>72</v>
      </c>
      <c r="F140" s="28" t="s">
        <v>275</v>
      </c>
      <c r="G140" s="26" t="s">
        <v>68</v>
      </c>
      <c r="I140" s="29">
        <v>377.2</v>
      </c>
      <c r="J140" s="29">
        <f t="shared" si="8"/>
        <v>0</v>
      </c>
      <c r="K140" s="29">
        <f t="shared" si="9"/>
        <v>0</v>
      </c>
      <c r="L140" s="24">
        <f t="shared" si="10"/>
        <v>4</v>
      </c>
      <c r="M140" s="24" t="str">
        <f>VLOOKUP(L140,mês!A:B,2,0)</f>
        <v>Abril</v>
      </c>
      <c r="N140" s="24" t="str">
        <f t="shared" si="11"/>
        <v xml:space="preserve">Diretoria </v>
      </c>
    </row>
    <row r="141" spans="1:14" ht="57" customHeight="1" x14ac:dyDescent="0.2">
      <c r="A141" s="24" t="s">
        <v>271</v>
      </c>
      <c r="B141" s="25">
        <v>45405</v>
      </c>
      <c r="C141" s="26">
        <v>4409</v>
      </c>
      <c r="D141" s="26" t="s">
        <v>65</v>
      </c>
      <c r="E141" s="27" t="s">
        <v>69</v>
      </c>
      <c r="F141" s="28" t="s">
        <v>276</v>
      </c>
      <c r="G141" s="26" t="s">
        <v>68</v>
      </c>
      <c r="I141" s="29">
        <v>13200</v>
      </c>
      <c r="J141" s="29">
        <f t="shared" si="8"/>
        <v>0</v>
      </c>
      <c r="K141" s="29">
        <f t="shared" si="9"/>
        <v>0</v>
      </c>
      <c r="L141" s="24">
        <f t="shared" si="10"/>
        <v>4</v>
      </c>
      <c r="M141" s="24" t="str">
        <f>VLOOKUP(L141,mês!A:B,2,0)</f>
        <v>Abril</v>
      </c>
      <c r="N141" s="24" t="str">
        <f t="shared" si="11"/>
        <v xml:space="preserve">Diretoria </v>
      </c>
    </row>
    <row r="142" spans="1:14" ht="57" customHeight="1" x14ac:dyDescent="0.2">
      <c r="A142" s="24" t="s">
        <v>271</v>
      </c>
      <c r="B142" s="25">
        <v>45608</v>
      </c>
      <c r="C142" s="26">
        <v>4527</v>
      </c>
      <c r="D142" s="26" t="s">
        <v>65</v>
      </c>
      <c r="E142" s="27" t="s">
        <v>277</v>
      </c>
      <c r="F142" s="28" t="s">
        <v>278</v>
      </c>
      <c r="G142" s="26" t="s">
        <v>68</v>
      </c>
      <c r="I142" s="29">
        <v>79117.5</v>
      </c>
      <c r="J142" s="29">
        <f t="shared" si="8"/>
        <v>0</v>
      </c>
      <c r="K142" s="29">
        <f t="shared" si="9"/>
        <v>0</v>
      </c>
      <c r="L142" s="24">
        <f t="shared" si="10"/>
        <v>11</v>
      </c>
      <c r="M142" s="24" t="str">
        <f>VLOOKUP(L142,mês!A:B,2,0)</f>
        <v>Novembro</v>
      </c>
      <c r="N142" s="24" t="str">
        <f t="shared" si="11"/>
        <v xml:space="preserve">Diretoria </v>
      </c>
    </row>
    <row r="143" spans="1:14" ht="57" customHeight="1" x14ac:dyDescent="0.2">
      <c r="A143" s="24" t="s">
        <v>271</v>
      </c>
      <c r="B143" s="25">
        <v>45625</v>
      </c>
      <c r="C143" s="26">
        <v>4543</v>
      </c>
      <c r="D143" s="26" t="s">
        <v>65</v>
      </c>
      <c r="E143" s="27" t="s">
        <v>279</v>
      </c>
      <c r="F143" s="28" t="s">
        <v>280</v>
      </c>
      <c r="G143" s="26" t="s">
        <v>68</v>
      </c>
      <c r="I143" s="29">
        <v>44350</v>
      </c>
      <c r="J143" s="29">
        <f t="shared" si="8"/>
        <v>0</v>
      </c>
      <c r="K143" s="29">
        <f t="shared" si="9"/>
        <v>0</v>
      </c>
      <c r="L143" s="24">
        <f t="shared" si="10"/>
        <v>11</v>
      </c>
      <c r="M143" s="24" t="str">
        <f>VLOOKUP(L143,mês!A:B,2,0)</f>
        <v>Novembro</v>
      </c>
      <c r="N143" s="24" t="str">
        <f t="shared" si="11"/>
        <v xml:space="preserve">Diretoria </v>
      </c>
    </row>
    <row r="144" spans="1:14" ht="57" customHeight="1" x14ac:dyDescent="0.2">
      <c r="A144" s="24" t="s">
        <v>281</v>
      </c>
      <c r="B144" s="25">
        <v>45583</v>
      </c>
      <c r="C144" s="26">
        <v>4512</v>
      </c>
      <c r="D144" s="26" t="s">
        <v>65</v>
      </c>
      <c r="E144" s="27" t="s">
        <v>126</v>
      </c>
      <c r="F144" s="28" t="s">
        <v>282</v>
      </c>
      <c r="G144" s="26" t="s">
        <v>68</v>
      </c>
      <c r="I144" s="29">
        <v>31500</v>
      </c>
      <c r="J144" s="29">
        <f t="shared" si="8"/>
        <v>0</v>
      </c>
      <c r="K144" s="29">
        <f t="shared" si="9"/>
        <v>0</v>
      </c>
      <c r="L144" s="24">
        <f t="shared" si="10"/>
        <v>10</v>
      </c>
      <c r="M144" s="24" t="str">
        <f>VLOOKUP(L144,mês!A:B,2,0)</f>
        <v>Outubro</v>
      </c>
      <c r="N144" s="24" t="str">
        <f t="shared" si="11"/>
        <v xml:space="preserve">RD </v>
      </c>
    </row>
    <row r="145" spans="1:14" ht="57" customHeight="1" x14ac:dyDescent="0.2">
      <c r="A145" s="24" t="s">
        <v>283</v>
      </c>
      <c r="B145" s="25">
        <v>45327</v>
      </c>
      <c r="C145" s="26">
        <v>4333</v>
      </c>
      <c r="D145" s="26" t="s">
        <v>81</v>
      </c>
      <c r="E145" s="27" t="s">
        <v>66</v>
      </c>
      <c r="F145" s="28" t="s">
        <v>284</v>
      </c>
      <c r="G145" s="26" t="s">
        <v>68</v>
      </c>
      <c r="I145" s="29">
        <v>101.6</v>
      </c>
      <c r="J145" s="29">
        <f t="shared" si="8"/>
        <v>0</v>
      </c>
      <c r="K145" s="29">
        <f t="shared" si="9"/>
        <v>0</v>
      </c>
      <c r="L145" s="24">
        <f t="shared" si="10"/>
        <v>2</v>
      </c>
      <c r="M145" s="24" t="str">
        <f>VLOOKUP(L145,mês!A:B,2,0)</f>
        <v>Fevereiro</v>
      </c>
      <c r="N145" s="24" t="str">
        <f t="shared" si="11"/>
        <v xml:space="preserve">RD </v>
      </c>
    </row>
    <row r="146" spans="1:14" ht="57" customHeight="1" x14ac:dyDescent="0.2">
      <c r="A146" s="24" t="s">
        <v>285</v>
      </c>
      <c r="B146" s="25">
        <v>45324</v>
      </c>
      <c r="C146" s="26">
        <v>4294</v>
      </c>
      <c r="D146" s="26" t="s">
        <v>65</v>
      </c>
      <c r="E146" s="27" t="s">
        <v>66</v>
      </c>
      <c r="F146" s="28" t="s">
        <v>286</v>
      </c>
      <c r="G146" s="26" t="s">
        <v>68</v>
      </c>
      <c r="I146" s="29">
        <v>451.95</v>
      </c>
      <c r="J146" s="29">
        <f t="shared" si="8"/>
        <v>0</v>
      </c>
      <c r="K146" s="29">
        <f t="shared" si="9"/>
        <v>0</v>
      </c>
      <c r="L146" s="24">
        <f t="shared" si="10"/>
        <v>2</v>
      </c>
      <c r="M146" s="24" t="str">
        <f>VLOOKUP(L146,mês!A:B,2,0)</f>
        <v>Fevereiro</v>
      </c>
      <c r="N146" s="24" t="str">
        <f t="shared" si="11"/>
        <v xml:space="preserve">Diretoria </v>
      </c>
    </row>
    <row r="147" spans="1:14" ht="57" customHeight="1" x14ac:dyDescent="0.2">
      <c r="A147" s="24" t="s">
        <v>285</v>
      </c>
      <c r="B147" s="25">
        <v>45511</v>
      </c>
      <c r="C147" s="26">
        <v>4476</v>
      </c>
      <c r="D147" s="26" t="s">
        <v>65</v>
      </c>
      <c r="E147" s="27" t="s">
        <v>287</v>
      </c>
      <c r="F147" s="28" t="s">
        <v>288</v>
      </c>
      <c r="G147" s="26" t="s">
        <v>68</v>
      </c>
      <c r="I147" s="29">
        <v>10429.02</v>
      </c>
      <c r="J147" s="29">
        <f t="shared" si="8"/>
        <v>0</v>
      </c>
      <c r="K147" s="29">
        <f t="shared" si="9"/>
        <v>0</v>
      </c>
      <c r="L147" s="24">
        <f t="shared" si="10"/>
        <v>8</v>
      </c>
      <c r="M147" s="24" t="str">
        <f>VLOOKUP(L147,mês!A:B,2,0)</f>
        <v>Agosto</v>
      </c>
      <c r="N147" s="24" t="str">
        <f t="shared" si="11"/>
        <v xml:space="preserve">Diretoria </v>
      </c>
    </row>
    <row r="148" spans="1:14" ht="57" customHeight="1" x14ac:dyDescent="0.2">
      <c r="A148" s="24" t="s">
        <v>289</v>
      </c>
      <c r="B148" s="25">
        <v>45327</v>
      </c>
      <c r="C148" s="26">
        <v>4318</v>
      </c>
      <c r="D148" s="26" t="s">
        <v>153</v>
      </c>
      <c r="E148" s="27" t="s">
        <v>66</v>
      </c>
      <c r="F148" s="28" t="s">
        <v>290</v>
      </c>
      <c r="G148" s="26" t="s">
        <v>68</v>
      </c>
      <c r="I148" s="29">
        <v>805.42</v>
      </c>
      <c r="J148" s="29">
        <f t="shared" si="8"/>
        <v>0</v>
      </c>
      <c r="K148" s="29">
        <f t="shared" si="9"/>
        <v>0</v>
      </c>
      <c r="L148" s="24">
        <f t="shared" si="10"/>
        <v>2</v>
      </c>
      <c r="M148" s="24" t="str">
        <f>VLOOKUP(L148,mês!A:B,2,0)</f>
        <v>Fevereiro</v>
      </c>
      <c r="N148" s="24" t="str">
        <f t="shared" si="11"/>
        <v xml:space="preserve">RI </v>
      </c>
    </row>
    <row r="149" spans="1:14" ht="57" customHeight="1" x14ac:dyDescent="0.2">
      <c r="A149" s="24" t="s">
        <v>291</v>
      </c>
      <c r="B149" s="25">
        <v>45324</v>
      </c>
      <c r="C149" s="26">
        <v>4310</v>
      </c>
      <c r="D149" s="26" t="s">
        <v>150</v>
      </c>
      <c r="E149" s="27" t="s">
        <v>66</v>
      </c>
      <c r="F149" s="28" t="s">
        <v>118</v>
      </c>
      <c r="G149" s="26" t="s">
        <v>68</v>
      </c>
      <c r="I149" s="29">
        <v>111140.69</v>
      </c>
      <c r="J149" s="29">
        <f t="shared" si="8"/>
        <v>0</v>
      </c>
      <c r="K149" s="29">
        <f t="shared" si="9"/>
        <v>0</v>
      </c>
      <c r="L149" s="24">
        <f t="shared" si="10"/>
        <v>2</v>
      </c>
      <c r="M149" s="24" t="str">
        <f>VLOOKUP(L149,mês!A:B,2,0)</f>
        <v>Fevereiro</v>
      </c>
      <c r="N149" s="24" t="str">
        <f t="shared" si="11"/>
        <v xml:space="preserve">RI </v>
      </c>
    </row>
    <row r="150" spans="1:14" ht="57" customHeight="1" x14ac:dyDescent="0.2">
      <c r="A150" s="24" t="s">
        <v>292</v>
      </c>
      <c r="B150" s="25">
        <v>45323</v>
      </c>
      <c r="C150" s="26">
        <v>4265</v>
      </c>
      <c r="D150" s="26" t="s">
        <v>150</v>
      </c>
      <c r="E150" s="27" t="s">
        <v>66</v>
      </c>
      <c r="F150" s="28" t="s">
        <v>293</v>
      </c>
      <c r="G150" s="26" t="s">
        <v>68</v>
      </c>
      <c r="I150" s="29">
        <v>1360.39</v>
      </c>
      <c r="J150" s="29">
        <f t="shared" si="8"/>
        <v>0</v>
      </c>
      <c r="K150" s="29">
        <f t="shared" si="9"/>
        <v>0</v>
      </c>
      <c r="L150" s="24">
        <f t="shared" si="10"/>
        <v>2</v>
      </c>
      <c r="M150" s="24" t="str">
        <f>VLOOKUP(L150,mês!A:B,2,0)</f>
        <v>Fevereiro</v>
      </c>
      <c r="N150" s="24" t="str">
        <f t="shared" si="11"/>
        <v xml:space="preserve">RD </v>
      </c>
    </row>
    <row r="151" spans="1:14" ht="57" customHeight="1" x14ac:dyDescent="0.2">
      <c r="A151" s="24" t="s">
        <v>294</v>
      </c>
      <c r="B151" s="25">
        <v>45302</v>
      </c>
      <c r="C151" s="26">
        <v>4231</v>
      </c>
      <c r="D151" s="26" t="s">
        <v>65</v>
      </c>
      <c r="E151" s="27" t="s">
        <v>103</v>
      </c>
      <c r="F151" s="28" t="s">
        <v>295</v>
      </c>
      <c r="G151" s="26" t="s">
        <v>68</v>
      </c>
      <c r="I151" s="29">
        <v>4640.0600000000004</v>
      </c>
      <c r="J151" s="29">
        <f t="shared" si="8"/>
        <v>0</v>
      </c>
      <c r="K151" s="29">
        <f t="shared" si="9"/>
        <v>0</v>
      </c>
      <c r="L151" s="24">
        <f t="shared" si="10"/>
        <v>1</v>
      </c>
      <c r="M151" s="24" t="str">
        <f>VLOOKUP(L151,mês!A:B,2,0)</f>
        <v>Janeiro</v>
      </c>
      <c r="N151" s="24" t="str">
        <f t="shared" si="11"/>
        <v xml:space="preserve">Diretoria </v>
      </c>
    </row>
    <row r="152" spans="1:14" ht="57" customHeight="1" x14ac:dyDescent="0.2">
      <c r="A152" s="24" t="s">
        <v>294</v>
      </c>
      <c r="B152" s="25">
        <v>45323</v>
      </c>
      <c r="C152" s="26">
        <v>4257</v>
      </c>
      <c r="D152" s="26" t="s">
        <v>65</v>
      </c>
      <c r="E152" s="27" t="s">
        <v>187</v>
      </c>
      <c r="F152" s="28" t="s">
        <v>296</v>
      </c>
      <c r="G152" s="26" t="s">
        <v>68</v>
      </c>
      <c r="I152" s="29">
        <v>10248</v>
      </c>
      <c r="J152" s="29">
        <f t="shared" si="8"/>
        <v>0</v>
      </c>
      <c r="K152" s="29">
        <f t="shared" si="9"/>
        <v>0</v>
      </c>
      <c r="L152" s="24">
        <f t="shared" si="10"/>
        <v>2</v>
      </c>
      <c r="M152" s="24" t="str">
        <f>VLOOKUP(L152,mês!A:B,2,0)</f>
        <v>Fevereiro</v>
      </c>
      <c r="N152" s="24" t="str">
        <f t="shared" si="11"/>
        <v xml:space="preserve">Diretoria </v>
      </c>
    </row>
    <row r="153" spans="1:14" ht="57" customHeight="1" x14ac:dyDescent="0.2">
      <c r="A153" s="24" t="s">
        <v>294</v>
      </c>
      <c r="B153" s="25">
        <v>45411</v>
      </c>
      <c r="C153" s="26">
        <v>4418</v>
      </c>
      <c r="D153" s="26" t="s">
        <v>65</v>
      </c>
      <c r="E153" s="27" t="s">
        <v>103</v>
      </c>
      <c r="F153" s="28" t="s">
        <v>297</v>
      </c>
      <c r="G153" s="26" t="s">
        <v>68</v>
      </c>
      <c r="I153" s="29">
        <v>264.41000000000003</v>
      </c>
      <c r="J153" s="29">
        <f t="shared" si="8"/>
        <v>0</v>
      </c>
      <c r="K153" s="29">
        <f t="shared" si="9"/>
        <v>0</v>
      </c>
      <c r="L153" s="24">
        <f t="shared" si="10"/>
        <v>4</v>
      </c>
      <c r="M153" s="24" t="str">
        <f>VLOOKUP(L153,mês!A:B,2,0)</f>
        <v>Abril</v>
      </c>
      <c r="N153" s="24" t="str">
        <f t="shared" si="11"/>
        <v xml:space="preserve">Diretoria </v>
      </c>
    </row>
    <row r="154" spans="1:14" ht="57" customHeight="1" x14ac:dyDescent="0.2">
      <c r="A154" s="24" t="s">
        <v>294</v>
      </c>
      <c r="B154" s="25">
        <v>45418</v>
      </c>
      <c r="C154" s="26">
        <v>4419</v>
      </c>
      <c r="D154" s="26" t="s">
        <v>65</v>
      </c>
      <c r="E154" s="27" t="s">
        <v>103</v>
      </c>
      <c r="F154" s="28" t="s">
        <v>298</v>
      </c>
      <c r="G154" s="26" t="s">
        <v>68</v>
      </c>
      <c r="I154" s="29">
        <v>135.15</v>
      </c>
      <c r="J154" s="29">
        <f t="shared" si="8"/>
        <v>0</v>
      </c>
      <c r="K154" s="29">
        <f t="shared" si="9"/>
        <v>0</v>
      </c>
      <c r="L154" s="24">
        <f t="shared" si="10"/>
        <v>5</v>
      </c>
      <c r="M154" s="24" t="str">
        <f>VLOOKUP(L154,mês!A:B,2,0)</f>
        <v>Maio</v>
      </c>
      <c r="N154" s="24" t="str">
        <f t="shared" si="11"/>
        <v xml:space="preserve">Diretoria </v>
      </c>
    </row>
    <row r="155" spans="1:14" ht="57" customHeight="1" x14ac:dyDescent="0.2">
      <c r="A155" s="24" t="s">
        <v>294</v>
      </c>
      <c r="B155" s="25">
        <v>45429</v>
      </c>
      <c r="C155" s="26">
        <v>4425</v>
      </c>
      <c r="D155" s="26" t="s">
        <v>65</v>
      </c>
      <c r="E155" s="27" t="s">
        <v>103</v>
      </c>
      <c r="F155" s="28" t="s">
        <v>299</v>
      </c>
      <c r="G155" s="26" t="s">
        <v>68</v>
      </c>
      <c r="I155" s="29">
        <v>55.38</v>
      </c>
      <c r="J155" s="29">
        <f t="shared" si="8"/>
        <v>0</v>
      </c>
      <c r="K155" s="29">
        <f t="shared" si="9"/>
        <v>0</v>
      </c>
      <c r="L155" s="24">
        <f t="shared" si="10"/>
        <v>5</v>
      </c>
      <c r="M155" s="24" t="str">
        <f>VLOOKUP(L155,mês!A:B,2,0)</f>
        <v>Maio</v>
      </c>
      <c r="N155" s="24" t="str">
        <f t="shared" si="11"/>
        <v xml:space="preserve">Diretoria </v>
      </c>
    </row>
    <row r="156" spans="1:14" ht="57" customHeight="1" x14ac:dyDescent="0.2">
      <c r="A156" s="24" t="s">
        <v>294</v>
      </c>
      <c r="B156" s="25">
        <v>45462</v>
      </c>
      <c r="C156" s="26">
        <v>4448</v>
      </c>
      <c r="D156" s="26" t="s">
        <v>300</v>
      </c>
      <c r="E156" s="27" t="s">
        <v>103</v>
      </c>
      <c r="F156" s="28" t="s">
        <v>301</v>
      </c>
      <c r="G156" s="26" t="s">
        <v>68</v>
      </c>
      <c r="I156" s="29">
        <v>276.58</v>
      </c>
      <c r="J156" s="29">
        <f t="shared" si="8"/>
        <v>0</v>
      </c>
      <c r="K156" s="29">
        <f t="shared" si="9"/>
        <v>0</v>
      </c>
      <c r="L156" s="24">
        <f t="shared" si="10"/>
        <v>6</v>
      </c>
      <c r="M156" s="24" t="str">
        <f>VLOOKUP(L156,mês!A:B,2,0)</f>
        <v>Junho</v>
      </c>
      <c r="N156" s="24" t="str">
        <f t="shared" si="11"/>
        <v xml:space="preserve">Diretoria </v>
      </c>
    </row>
    <row r="157" spans="1:14" ht="57" customHeight="1" x14ac:dyDescent="0.2">
      <c r="A157" s="24" t="s">
        <v>294</v>
      </c>
      <c r="B157" s="25">
        <v>45469</v>
      </c>
      <c r="C157" s="26">
        <v>4450</v>
      </c>
      <c r="D157" s="26" t="s">
        <v>65</v>
      </c>
      <c r="E157" s="27" t="s">
        <v>69</v>
      </c>
      <c r="F157" s="28" t="s">
        <v>302</v>
      </c>
      <c r="G157" s="26" t="s">
        <v>68</v>
      </c>
      <c r="I157" s="29">
        <v>160</v>
      </c>
      <c r="J157" s="29">
        <f t="shared" si="8"/>
        <v>0</v>
      </c>
      <c r="K157" s="29">
        <f t="shared" si="9"/>
        <v>0</v>
      </c>
      <c r="L157" s="24">
        <f t="shared" si="10"/>
        <v>6</v>
      </c>
      <c r="M157" s="24" t="str">
        <f>VLOOKUP(L157,mês!A:B,2,0)</f>
        <v>Junho</v>
      </c>
      <c r="N157" s="24" t="str">
        <f t="shared" si="11"/>
        <v xml:space="preserve">Diretoria </v>
      </c>
    </row>
    <row r="158" spans="1:14" ht="57" customHeight="1" x14ac:dyDescent="0.2">
      <c r="A158" s="24" t="s">
        <v>294</v>
      </c>
      <c r="B158" s="25">
        <v>45471</v>
      </c>
      <c r="C158" s="26">
        <v>4453</v>
      </c>
      <c r="D158" s="26" t="s">
        <v>300</v>
      </c>
      <c r="E158" s="27" t="s">
        <v>103</v>
      </c>
      <c r="F158" s="28" t="s">
        <v>303</v>
      </c>
      <c r="G158" s="26" t="s">
        <v>68</v>
      </c>
      <c r="I158" s="29">
        <v>592.67999999999995</v>
      </c>
      <c r="J158" s="29">
        <f t="shared" si="8"/>
        <v>0</v>
      </c>
      <c r="K158" s="29">
        <f t="shared" si="9"/>
        <v>0</v>
      </c>
      <c r="L158" s="24">
        <f t="shared" si="10"/>
        <v>6</v>
      </c>
      <c r="M158" s="24" t="str">
        <f>VLOOKUP(L158,mês!A:B,2,0)</f>
        <v>Junho</v>
      </c>
      <c r="N158" s="24" t="str">
        <f t="shared" si="11"/>
        <v xml:space="preserve">Diretoria </v>
      </c>
    </row>
    <row r="159" spans="1:14" ht="57" customHeight="1" x14ac:dyDescent="0.2">
      <c r="A159" s="24" t="s">
        <v>294</v>
      </c>
      <c r="B159" s="25">
        <v>45537</v>
      </c>
      <c r="C159" s="26">
        <v>4488</v>
      </c>
      <c r="D159" s="26" t="s">
        <v>300</v>
      </c>
      <c r="E159" s="27" t="s">
        <v>103</v>
      </c>
      <c r="F159" s="28" t="s">
        <v>304</v>
      </c>
      <c r="G159" s="26" t="s">
        <v>68</v>
      </c>
      <c r="I159" s="29">
        <v>128.34</v>
      </c>
      <c r="J159" s="29">
        <f t="shared" si="8"/>
        <v>0</v>
      </c>
      <c r="K159" s="29">
        <f t="shared" si="9"/>
        <v>0</v>
      </c>
      <c r="L159" s="24">
        <f t="shared" si="10"/>
        <v>9</v>
      </c>
      <c r="M159" s="24" t="str">
        <f>VLOOKUP(L159,mês!A:B,2,0)</f>
        <v>Setembro</v>
      </c>
      <c r="N159" s="24" t="str">
        <f t="shared" si="11"/>
        <v xml:space="preserve">Diretoria </v>
      </c>
    </row>
    <row r="160" spans="1:14" ht="57" customHeight="1" x14ac:dyDescent="0.2">
      <c r="A160" s="24" t="s">
        <v>294</v>
      </c>
      <c r="B160" s="25">
        <v>45561</v>
      </c>
      <c r="C160" s="26">
        <v>4499</v>
      </c>
      <c r="D160" s="26" t="s">
        <v>65</v>
      </c>
      <c r="E160" s="27" t="s">
        <v>103</v>
      </c>
      <c r="F160" s="28" t="s">
        <v>305</v>
      </c>
      <c r="G160" s="26" t="s">
        <v>68</v>
      </c>
      <c r="I160" s="29">
        <v>3500</v>
      </c>
      <c r="J160" s="29">
        <f t="shared" si="8"/>
        <v>0</v>
      </c>
      <c r="K160" s="29">
        <f t="shared" si="9"/>
        <v>0</v>
      </c>
      <c r="L160" s="24">
        <f t="shared" si="10"/>
        <v>9</v>
      </c>
      <c r="M160" s="24" t="str">
        <f>VLOOKUP(L160,mês!A:B,2,0)</f>
        <v>Setembro</v>
      </c>
      <c r="N160" s="24" t="str">
        <f t="shared" si="11"/>
        <v xml:space="preserve">Diretoria </v>
      </c>
    </row>
    <row r="161" spans="1:14" ht="57" customHeight="1" x14ac:dyDescent="0.2">
      <c r="A161" s="24" t="s">
        <v>294</v>
      </c>
      <c r="B161" s="25">
        <v>45574</v>
      </c>
      <c r="C161" s="26">
        <v>4507</v>
      </c>
      <c r="D161" s="26" t="s">
        <v>300</v>
      </c>
      <c r="E161" s="27" t="s">
        <v>103</v>
      </c>
      <c r="F161" s="28" t="s">
        <v>306</v>
      </c>
      <c r="G161" s="26" t="s">
        <v>68</v>
      </c>
      <c r="I161" s="29">
        <v>77.25</v>
      </c>
      <c r="J161" s="29">
        <f t="shared" si="8"/>
        <v>0</v>
      </c>
      <c r="K161" s="29">
        <f t="shared" si="9"/>
        <v>0</v>
      </c>
      <c r="L161" s="24">
        <f t="shared" si="10"/>
        <v>10</v>
      </c>
      <c r="M161" s="24" t="str">
        <f>VLOOKUP(L161,mês!A:B,2,0)</f>
        <v>Outubro</v>
      </c>
      <c r="N161" s="24" t="str">
        <f t="shared" si="11"/>
        <v xml:space="preserve">Diretoria </v>
      </c>
    </row>
    <row r="162" spans="1:14" ht="57" customHeight="1" x14ac:dyDescent="0.2">
      <c r="A162" s="24" t="s">
        <v>294</v>
      </c>
      <c r="B162" s="25">
        <v>45609</v>
      </c>
      <c r="C162" s="26">
        <v>4528</v>
      </c>
      <c r="D162" s="26" t="s">
        <v>65</v>
      </c>
      <c r="E162" s="27" t="s">
        <v>307</v>
      </c>
      <c r="F162" s="28" t="s">
        <v>308</v>
      </c>
      <c r="G162" s="26" t="s">
        <v>68</v>
      </c>
      <c r="I162" s="29">
        <v>4255.18</v>
      </c>
      <c r="J162" s="29">
        <f t="shared" si="8"/>
        <v>0</v>
      </c>
      <c r="K162" s="29">
        <f t="shared" si="9"/>
        <v>0</v>
      </c>
      <c r="L162" s="24">
        <f t="shared" si="10"/>
        <v>11</v>
      </c>
      <c r="M162" s="24" t="str">
        <f>VLOOKUP(L162,mês!A:B,2,0)</f>
        <v>Novembro</v>
      </c>
      <c r="N162" s="24" t="str">
        <f t="shared" si="11"/>
        <v xml:space="preserve">Diretoria </v>
      </c>
    </row>
    <row r="163" spans="1:14" ht="57" customHeight="1" x14ac:dyDescent="0.2">
      <c r="A163" s="24" t="s">
        <v>294</v>
      </c>
      <c r="B163" s="25">
        <v>45637</v>
      </c>
      <c r="C163" s="26">
        <v>4556</v>
      </c>
      <c r="D163" s="26" t="s">
        <v>65</v>
      </c>
      <c r="E163" s="27" t="s">
        <v>309</v>
      </c>
      <c r="F163" s="28" t="s">
        <v>310</v>
      </c>
      <c r="G163" s="26" t="s">
        <v>68</v>
      </c>
      <c r="I163" s="29">
        <v>1000.77</v>
      </c>
      <c r="J163" s="29">
        <f t="shared" si="8"/>
        <v>0</v>
      </c>
      <c r="K163" s="29">
        <f t="shared" si="9"/>
        <v>0</v>
      </c>
      <c r="L163" s="24">
        <f t="shared" si="10"/>
        <v>12</v>
      </c>
      <c r="M163" s="24" t="str">
        <f>VLOOKUP(L163,mês!A:B,2,0)</f>
        <v>Dezembro</v>
      </c>
      <c r="N163" s="24" t="str">
        <f t="shared" si="11"/>
        <v xml:space="preserve">Diretoria </v>
      </c>
    </row>
    <row r="164" spans="1:14" ht="57" customHeight="1" x14ac:dyDescent="0.2">
      <c r="A164" s="24" t="s">
        <v>311</v>
      </c>
      <c r="B164" s="25">
        <v>45327</v>
      </c>
      <c r="C164" s="26">
        <v>4317</v>
      </c>
      <c r="D164" s="26" t="s">
        <v>81</v>
      </c>
      <c r="E164" s="27" t="s">
        <v>66</v>
      </c>
      <c r="F164" s="28" t="s">
        <v>312</v>
      </c>
      <c r="G164" s="26" t="s">
        <v>68</v>
      </c>
      <c r="I164" s="29">
        <v>49731.76</v>
      </c>
      <c r="J164" s="29">
        <f t="shared" si="8"/>
        <v>0</v>
      </c>
      <c r="K164" s="29">
        <f t="shared" si="9"/>
        <v>0</v>
      </c>
      <c r="L164" s="24">
        <f t="shared" si="10"/>
        <v>2</v>
      </c>
      <c r="M164" s="24" t="str">
        <f>VLOOKUP(L164,mês!A:B,2,0)</f>
        <v>Fevereiro</v>
      </c>
      <c r="N164" s="24" t="str">
        <f t="shared" si="11"/>
        <v xml:space="preserve">RI </v>
      </c>
    </row>
    <row r="165" spans="1:14" ht="57" customHeight="1" x14ac:dyDescent="0.2">
      <c r="A165" s="24" t="s">
        <v>311</v>
      </c>
      <c r="B165" s="25">
        <v>45344</v>
      </c>
      <c r="C165" s="26">
        <v>4364</v>
      </c>
      <c r="D165" s="26" t="s">
        <v>81</v>
      </c>
      <c r="E165" s="27" t="s">
        <v>74</v>
      </c>
      <c r="F165" s="28" t="s">
        <v>313</v>
      </c>
      <c r="G165" s="26" t="s">
        <v>68</v>
      </c>
      <c r="I165" s="29">
        <v>4140</v>
      </c>
      <c r="J165" s="29">
        <f t="shared" si="8"/>
        <v>0</v>
      </c>
      <c r="K165" s="29">
        <f t="shared" si="9"/>
        <v>0</v>
      </c>
      <c r="L165" s="24">
        <f t="shared" si="10"/>
        <v>2</v>
      </c>
      <c r="M165" s="24" t="str">
        <f>VLOOKUP(L165,mês!A:B,2,0)</f>
        <v>Fevereiro</v>
      </c>
      <c r="N165" s="24" t="str">
        <f t="shared" si="11"/>
        <v xml:space="preserve">RI </v>
      </c>
    </row>
    <row r="166" spans="1:14" ht="57" customHeight="1" x14ac:dyDescent="0.2">
      <c r="A166" s="24" t="s">
        <v>311</v>
      </c>
      <c r="B166" s="25">
        <v>45391</v>
      </c>
      <c r="C166" s="26">
        <v>4398</v>
      </c>
      <c r="D166" s="26" t="s">
        <v>81</v>
      </c>
      <c r="E166" s="27" t="s">
        <v>74</v>
      </c>
      <c r="F166" s="28" t="s">
        <v>314</v>
      </c>
      <c r="G166" s="26" t="s">
        <v>68</v>
      </c>
      <c r="I166" s="29">
        <v>6300</v>
      </c>
      <c r="J166" s="29">
        <f t="shared" si="8"/>
        <v>0</v>
      </c>
      <c r="K166" s="29">
        <f t="shared" si="9"/>
        <v>0</v>
      </c>
      <c r="L166" s="24">
        <f t="shared" si="10"/>
        <v>4</v>
      </c>
      <c r="M166" s="24" t="str">
        <f>VLOOKUP(L166,mês!A:B,2,0)</f>
        <v>Abril</v>
      </c>
      <c r="N166" s="24" t="str">
        <f t="shared" si="11"/>
        <v xml:space="preserve">RI </v>
      </c>
    </row>
    <row r="167" spans="1:14" ht="57" customHeight="1" x14ac:dyDescent="0.2">
      <c r="A167" s="24" t="s">
        <v>311</v>
      </c>
      <c r="B167" s="25">
        <v>45397</v>
      </c>
      <c r="C167" s="26">
        <v>4406</v>
      </c>
      <c r="D167" s="26" t="s">
        <v>81</v>
      </c>
      <c r="E167" s="27" t="s">
        <v>74</v>
      </c>
      <c r="F167" s="28" t="s">
        <v>315</v>
      </c>
      <c r="G167" s="26" t="s">
        <v>68</v>
      </c>
      <c r="I167" s="29">
        <v>1800</v>
      </c>
      <c r="J167" s="29">
        <f t="shared" si="8"/>
        <v>0</v>
      </c>
      <c r="K167" s="29">
        <f t="shared" si="9"/>
        <v>0</v>
      </c>
      <c r="L167" s="24">
        <f t="shared" si="10"/>
        <v>4</v>
      </c>
      <c r="M167" s="24" t="str">
        <f>VLOOKUP(L167,mês!A:B,2,0)</f>
        <v>Abril</v>
      </c>
      <c r="N167" s="24" t="str">
        <f t="shared" si="11"/>
        <v xml:space="preserve">RI </v>
      </c>
    </row>
    <row r="168" spans="1:14" ht="57" customHeight="1" x14ac:dyDescent="0.2">
      <c r="A168" s="24" t="s">
        <v>311</v>
      </c>
      <c r="B168" s="25">
        <v>45614</v>
      </c>
      <c r="C168" s="26">
        <v>4535</v>
      </c>
      <c r="D168" s="26" t="s">
        <v>81</v>
      </c>
      <c r="E168" s="27" t="s">
        <v>74</v>
      </c>
      <c r="F168" s="28" t="s">
        <v>316</v>
      </c>
      <c r="G168" s="26" t="s">
        <v>68</v>
      </c>
      <c r="I168" s="29">
        <v>2613.38</v>
      </c>
      <c r="J168" s="29">
        <f t="shared" si="8"/>
        <v>0</v>
      </c>
      <c r="K168" s="29">
        <f t="shared" si="9"/>
        <v>0</v>
      </c>
      <c r="L168" s="24">
        <f t="shared" si="10"/>
        <v>11</v>
      </c>
      <c r="M168" s="24" t="str">
        <f>VLOOKUP(L168,mês!A:B,2,0)</f>
        <v>Novembro</v>
      </c>
      <c r="N168" s="24" t="str">
        <f t="shared" si="11"/>
        <v xml:space="preserve">RI </v>
      </c>
    </row>
    <row r="169" spans="1:14" ht="57" customHeight="1" x14ac:dyDescent="0.2">
      <c r="A169" s="24" t="s">
        <v>317</v>
      </c>
      <c r="B169" s="25">
        <v>45323</v>
      </c>
      <c r="C169" s="26">
        <v>4256</v>
      </c>
      <c r="D169" s="26" t="s">
        <v>65</v>
      </c>
      <c r="E169" s="27" t="s">
        <v>187</v>
      </c>
      <c r="F169" s="28" t="s">
        <v>188</v>
      </c>
      <c r="G169" s="26" t="s">
        <v>68</v>
      </c>
      <c r="I169" s="29">
        <v>2661637</v>
      </c>
      <c r="J169" s="29">
        <f t="shared" si="8"/>
        <v>0</v>
      </c>
      <c r="K169" s="29">
        <f t="shared" si="9"/>
        <v>0</v>
      </c>
      <c r="L169" s="24">
        <f t="shared" si="10"/>
        <v>2</v>
      </c>
      <c r="M169" s="24" t="str">
        <f>VLOOKUP(L169,mês!A:B,2,0)</f>
        <v>Fevereiro</v>
      </c>
      <c r="N169" s="24" t="str">
        <f t="shared" si="11"/>
        <v xml:space="preserve">Diretoria </v>
      </c>
    </row>
    <row r="170" spans="1:14" ht="57" customHeight="1" x14ac:dyDescent="0.2">
      <c r="A170" s="24" t="s">
        <v>317</v>
      </c>
      <c r="B170" s="25">
        <v>45632</v>
      </c>
      <c r="C170" s="26">
        <v>4555</v>
      </c>
      <c r="D170" s="26" t="s">
        <v>65</v>
      </c>
      <c r="E170" s="27" t="s">
        <v>34</v>
      </c>
      <c r="F170" s="28" t="s">
        <v>248</v>
      </c>
      <c r="G170" s="26" t="s">
        <v>68</v>
      </c>
      <c r="I170" s="29">
        <v>8962.59</v>
      </c>
      <c r="J170" s="29">
        <f t="shared" si="8"/>
        <v>0</v>
      </c>
      <c r="K170" s="29">
        <f t="shared" si="9"/>
        <v>0</v>
      </c>
      <c r="L170" s="24">
        <f t="shared" si="10"/>
        <v>12</v>
      </c>
      <c r="M170" s="24" t="str">
        <f>VLOOKUP(L170,mês!A:B,2,0)</f>
        <v>Dezembro</v>
      </c>
      <c r="N170" s="24" t="str">
        <f t="shared" si="11"/>
        <v xml:space="preserve">Diretoria </v>
      </c>
    </row>
    <row r="171" spans="1:14" ht="57" customHeight="1" x14ac:dyDescent="0.2">
      <c r="A171" s="24" t="s">
        <v>318</v>
      </c>
      <c r="B171" s="25">
        <v>45327</v>
      </c>
      <c r="C171" s="26">
        <v>4332</v>
      </c>
      <c r="D171" s="26" t="s">
        <v>150</v>
      </c>
      <c r="E171" s="27" t="s">
        <v>66</v>
      </c>
      <c r="F171" s="28" t="s">
        <v>319</v>
      </c>
      <c r="G171" s="26" t="s">
        <v>68</v>
      </c>
      <c r="I171" s="29">
        <v>615</v>
      </c>
      <c r="J171" s="29">
        <f t="shared" si="8"/>
        <v>0</v>
      </c>
      <c r="K171" s="29">
        <f t="shared" si="9"/>
        <v>0</v>
      </c>
      <c r="L171" s="24">
        <f t="shared" si="10"/>
        <v>2</v>
      </c>
      <c r="M171" s="24" t="str">
        <f>VLOOKUP(L171,mês!A:B,2,0)</f>
        <v>Fevereiro</v>
      </c>
      <c r="N171" s="24" t="str">
        <f t="shared" si="11"/>
        <v xml:space="preserve">RD </v>
      </c>
    </row>
    <row r="172" spans="1:14" ht="57" customHeight="1" x14ac:dyDescent="0.2">
      <c r="A172" s="24" t="s">
        <v>320</v>
      </c>
      <c r="B172" s="25">
        <v>45327</v>
      </c>
      <c r="C172" s="26">
        <v>4336</v>
      </c>
      <c r="D172" s="26" t="s">
        <v>156</v>
      </c>
      <c r="E172" s="27" t="s">
        <v>66</v>
      </c>
      <c r="F172" s="28" t="s">
        <v>321</v>
      </c>
      <c r="G172" s="26" t="s">
        <v>68</v>
      </c>
      <c r="I172" s="29">
        <v>5663.49</v>
      </c>
      <c r="J172" s="29">
        <f t="shared" si="8"/>
        <v>0</v>
      </c>
      <c r="K172" s="29">
        <f t="shared" si="9"/>
        <v>0</v>
      </c>
      <c r="L172" s="24">
        <f t="shared" si="10"/>
        <v>2</v>
      </c>
      <c r="M172" s="24" t="str">
        <f>VLOOKUP(L172,mês!A:B,2,0)</f>
        <v>Fevereiro</v>
      </c>
      <c r="N172" s="24" t="str">
        <f t="shared" si="11"/>
        <v xml:space="preserve">RD </v>
      </c>
    </row>
    <row r="173" spans="1:14" ht="57" customHeight="1" x14ac:dyDescent="0.2">
      <c r="A173" s="24" t="s">
        <v>322</v>
      </c>
      <c r="B173" s="25">
        <v>45327</v>
      </c>
      <c r="C173" s="26">
        <v>4330</v>
      </c>
      <c r="D173" s="26" t="s">
        <v>153</v>
      </c>
      <c r="E173" s="27" t="s">
        <v>66</v>
      </c>
      <c r="F173" s="28" t="s">
        <v>323</v>
      </c>
      <c r="G173" s="26" t="s">
        <v>68</v>
      </c>
      <c r="I173" s="29">
        <v>39850.660000000003</v>
      </c>
      <c r="J173" s="29">
        <f t="shared" si="8"/>
        <v>0</v>
      </c>
      <c r="K173" s="29">
        <f t="shared" si="9"/>
        <v>0</v>
      </c>
      <c r="L173" s="24">
        <f t="shared" si="10"/>
        <v>2</v>
      </c>
      <c r="M173" s="24" t="str">
        <f>VLOOKUP(L173,mês!A:B,2,0)</f>
        <v>Fevereiro</v>
      </c>
      <c r="N173" s="24" t="str">
        <f t="shared" si="11"/>
        <v xml:space="preserve">RI </v>
      </c>
    </row>
    <row r="174" spans="1:14" ht="57" customHeight="1" x14ac:dyDescent="0.2">
      <c r="A174" s="24" t="s">
        <v>324</v>
      </c>
      <c r="B174" s="25">
        <v>45525</v>
      </c>
      <c r="C174" s="26">
        <v>4483</v>
      </c>
      <c r="D174" s="26" t="s">
        <v>325</v>
      </c>
      <c r="E174" s="27" t="s">
        <v>180</v>
      </c>
      <c r="F174" s="28" t="s">
        <v>326</v>
      </c>
      <c r="G174" s="26" t="s">
        <v>68</v>
      </c>
      <c r="I174" s="29">
        <v>6375</v>
      </c>
      <c r="J174" s="29">
        <f t="shared" si="8"/>
        <v>0</v>
      </c>
      <c r="K174" s="29">
        <f t="shared" si="9"/>
        <v>0</v>
      </c>
      <c r="L174" s="24">
        <f t="shared" si="10"/>
        <v>8</v>
      </c>
      <c r="M174" s="24" t="str">
        <f>VLOOKUP(L174,mês!A:B,2,0)</f>
        <v>Agosto</v>
      </c>
      <c r="N174" s="24" t="str">
        <f t="shared" si="11"/>
        <v xml:space="preserve">RD </v>
      </c>
    </row>
    <row r="175" spans="1:14" ht="57" customHeight="1" x14ac:dyDescent="0.2">
      <c r="A175" s="24" t="s">
        <v>327</v>
      </c>
      <c r="B175" s="25">
        <v>45327</v>
      </c>
      <c r="C175" s="26">
        <v>4334</v>
      </c>
      <c r="D175" s="26" t="s">
        <v>156</v>
      </c>
      <c r="E175" s="27" t="s">
        <v>66</v>
      </c>
      <c r="F175" s="28" t="s">
        <v>321</v>
      </c>
      <c r="G175" s="26" t="s">
        <v>68</v>
      </c>
      <c r="I175" s="29">
        <v>550.52</v>
      </c>
      <c r="J175" s="29">
        <f t="shared" si="8"/>
        <v>0</v>
      </c>
      <c r="K175" s="29">
        <f t="shared" si="9"/>
        <v>0</v>
      </c>
      <c r="L175" s="24">
        <f t="shared" si="10"/>
        <v>2</v>
      </c>
      <c r="M175" s="24" t="str">
        <f>VLOOKUP(L175,mês!A:B,2,0)</f>
        <v>Fevereiro</v>
      </c>
      <c r="N175" s="24" t="str">
        <f t="shared" si="11"/>
        <v xml:space="preserve">RD </v>
      </c>
    </row>
    <row r="176" spans="1:14" ht="57" customHeight="1" x14ac:dyDescent="0.2">
      <c r="A176" s="24" t="s">
        <v>328</v>
      </c>
      <c r="B176" s="25">
        <v>45324</v>
      </c>
      <c r="C176" s="26">
        <v>4311</v>
      </c>
      <c r="D176" s="26" t="s">
        <v>81</v>
      </c>
      <c r="E176" s="27" t="s">
        <v>66</v>
      </c>
      <c r="F176" s="28" t="s">
        <v>118</v>
      </c>
      <c r="G176" s="26" t="s">
        <v>68</v>
      </c>
      <c r="I176" s="29">
        <v>19943.27</v>
      </c>
      <c r="J176" s="29">
        <f t="shared" si="8"/>
        <v>0</v>
      </c>
      <c r="K176" s="29">
        <f t="shared" si="9"/>
        <v>0</v>
      </c>
      <c r="L176" s="24">
        <f t="shared" si="10"/>
        <v>2</v>
      </c>
      <c r="M176" s="24" t="str">
        <f>VLOOKUP(L176,mês!A:B,2,0)</f>
        <v>Fevereiro</v>
      </c>
      <c r="N176" s="24" t="str">
        <f t="shared" si="11"/>
        <v xml:space="preserve">RI </v>
      </c>
    </row>
    <row r="177" spans="1:14" ht="57" customHeight="1" x14ac:dyDescent="0.2">
      <c r="A177" s="24" t="s">
        <v>328</v>
      </c>
      <c r="B177" s="25">
        <v>45341</v>
      </c>
      <c r="C177" s="26">
        <v>4358</v>
      </c>
      <c r="D177" s="26" t="s">
        <v>81</v>
      </c>
      <c r="E177" s="27" t="s">
        <v>74</v>
      </c>
      <c r="F177" s="28" t="s">
        <v>329</v>
      </c>
      <c r="G177" s="26" t="s">
        <v>68</v>
      </c>
      <c r="I177" s="29">
        <v>1125</v>
      </c>
      <c r="J177" s="29">
        <f t="shared" si="8"/>
        <v>0</v>
      </c>
      <c r="K177" s="29">
        <f t="shared" si="9"/>
        <v>0</v>
      </c>
      <c r="L177" s="24">
        <f t="shared" si="10"/>
        <v>2</v>
      </c>
      <c r="M177" s="24" t="str">
        <f>VLOOKUP(L177,mês!A:B,2,0)</f>
        <v>Fevereiro</v>
      </c>
      <c r="N177" s="24" t="str">
        <f t="shared" si="11"/>
        <v xml:space="preserve">RI </v>
      </c>
    </row>
    <row r="178" spans="1:14" ht="57" customHeight="1" x14ac:dyDescent="0.2">
      <c r="A178" s="24" t="s">
        <v>330</v>
      </c>
      <c r="B178" s="25">
        <v>45327</v>
      </c>
      <c r="C178" s="26">
        <v>4322</v>
      </c>
      <c r="D178" s="26" t="s">
        <v>150</v>
      </c>
      <c r="E178" s="27" t="s">
        <v>66</v>
      </c>
      <c r="F178" s="28" t="s">
        <v>145</v>
      </c>
      <c r="G178" s="26" t="s">
        <v>68</v>
      </c>
      <c r="I178" s="29">
        <v>128.66</v>
      </c>
      <c r="J178" s="29">
        <f t="shared" si="8"/>
        <v>0</v>
      </c>
      <c r="K178" s="29">
        <f t="shared" si="9"/>
        <v>0</v>
      </c>
      <c r="L178" s="24">
        <f t="shared" si="10"/>
        <v>2</v>
      </c>
      <c r="M178" s="24" t="str">
        <f>VLOOKUP(L178,mês!A:B,2,0)</f>
        <v>Fevereiro</v>
      </c>
      <c r="N178" s="24" t="str">
        <f t="shared" si="11"/>
        <v xml:space="preserve">RI </v>
      </c>
    </row>
    <row r="179" spans="1:14" ht="57" customHeight="1" x14ac:dyDescent="0.2">
      <c r="A179" s="24" t="s">
        <v>331</v>
      </c>
      <c r="B179" s="25">
        <v>45324</v>
      </c>
      <c r="C179" s="26">
        <v>4304</v>
      </c>
      <c r="D179" s="26" t="s">
        <v>65</v>
      </c>
      <c r="E179" s="27" t="s">
        <v>66</v>
      </c>
      <c r="F179" s="28" t="s">
        <v>332</v>
      </c>
      <c r="G179" s="26" t="s">
        <v>68</v>
      </c>
      <c r="I179" s="29">
        <v>194767.21</v>
      </c>
      <c r="J179" s="29">
        <f t="shared" si="8"/>
        <v>0</v>
      </c>
      <c r="K179" s="29">
        <f t="shared" si="9"/>
        <v>0</v>
      </c>
      <c r="L179" s="24">
        <f t="shared" si="10"/>
        <v>2</v>
      </c>
      <c r="M179" s="24" t="str">
        <f>VLOOKUP(L179,mês!A:B,2,0)</f>
        <v>Fevereiro</v>
      </c>
      <c r="N179" s="24" t="str">
        <f t="shared" si="11"/>
        <v xml:space="preserve">Diretoria </v>
      </c>
    </row>
    <row r="180" spans="1:14" ht="57" customHeight="1" x14ac:dyDescent="0.2">
      <c r="A180" s="24" t="s">
        <v>331</v>
      </c>
      <c r="B180" s="25">
        <v>45327</v>
      </c>
      <c r="C180" s="26">
        <v>4340</v>
      </c>
      <c r="D180" s="26" t="s">
        <v>65</v>
      </c>
      <c r="E180" s="27" t="s">
        <v>333</v>
      </c>
      <c r="F180" s="28" t="s">
        <v>334</v>
      </c>
      <c r="G180" s="26" t="s">
        <v>68</v>
      </c>
      <c r="I180" s="29">
        <v>1379.2</v>
      </c>
      <c r="J180" s="29">
        <f t="shared" si="8"/>
        <v>0</v>
      </c>
      <c r="K180" s="29">
        <f t="shared" si="9"/>
        <v>0</v>
      </c>
      <c r="L180" s="24">
        <f t="shared" si="10"/>
        <v>2</v>
      </c>
      <c r="M180" s="24" t="str">
        <f>VLOOKUP(L180,mês!A:B,2,0)</f>
        <v>Fevereiro</v>
      </c>
      <c r="N180" s="24" t="str">
        <f t="shared" si="11"/>
        <v xml:space="preserve">Diretoria </v>
      </c>
    </row>
    <row r="181" spans="1:14" ht="57" customHeight="1" x14ac:dyDescent="0.2">
      <c r="A181" s="24" t="s">
        <v>335</v>
      </c>
      <c r="B181" s="25">
        <v>45324</v>
      </c>
      <c r="C181" s="26">
        <v>4302</v>
      </c>
      <c r="D181" s="26" t="s">
        <v>65</v>
      </c>
      <c r="E181" s="27" t="s">
        <v>66</v>
      </c>
      <c r="F181" s="28" t="s">
        <v>332</v>
      </c>
      <c r="G181" s="26" t="s">
        <v>68</v>
      </c>
      <c r="I181" s="29">
        <v>765.09</v>
      </c>
      <c r="J181" s="29">
        <f t="shared" si="8"/>
        <v>0</v>
      </c>
      <c r="K181" s="29">
        <f t="shared" si="9"/>
        <v>0</v>
      </c>
      <c r="L181" s="24">
        <f t="shared" si="10"/>
        <v>2</v>
      </c>
      <c r="M181" s="24" t="str">
        <f>VLOOKUP(L181,mês!A:B,2,0)</f>
        <v>Fevereiro</v>
      </c>
      <c r="N181" s="24" t="str">
        <f t="shared" si="11"/>
        <v xml:space="preserve">Diretoria </v>
      </c>
    </row>
    <row r="182" spans="1:14" ht="57" customHeight="1" x14ac:dyDescent="0.2">
      <c r="A182" s="24" t="s">
        <v>335</v>
      </c>
      <c r="B182" s="25">
        <v>45385</v>
      </c>
      <c r="C182" s="26">
        <v>4387</v>
      </c>
      <c r="D182" s="26" t="s">
        <v>65</v>
      </c>
      <c r="E182" s="27" t="s">
        <v>69</v>
      </c>
      <c r="F182" s="28" t="s">
        <v>336</v>
      </c>
      <c r="G182" s="26" t="s">
        <v>68</v>
      </c>
      <c r="I182" s="29">
        <v>960</v>
      </c>
      <c r="J182" s="29">
        <f t="shared" si="8"/>
        <v>0</v>
      </c>
      <c r="K182" s="29">
        <f t="shared" si="9"/>
        <v>0</v>
      </c>
      <c r="L182" s="24">
        <f t="shared" si="10"/>
        <v>4</v>
      </c>
      <c r="M182" s="24" t="str">
        <f>VLOOKUP(L182,mês!A:B,2,0)</f>
        <v>Abril</v>
      </c>
      <c r="N182" s="24" t="str">
        <f t="shared" si="11"/>
        <v xml:space="preserve">Diretoria </v>
      </c>
    </row>
    <row r="183" spans="1:14" ht="57" customHeight="1" x14ac:dyDescent="0.2">
      <c r="A183" s="24" t="s">
        <v>337</v>
      </c>
      <c r="B183" s="25">
        <v>45327</v>
      </c>
      <c r="C183" s="26">
        <v>4316</v>
      </c>
      <c r="D183" s="26" t="s">
        <v>156</v>
      </c>
      <c r="E183" s="27" t="s">
        <v>338</v>
      </c>
      <c r="F183" s="28" t="s">
        <v>339</v>
      </c>
      <c r="G183" s="26" t="s">
        <v>68</v>
      </c>
      <c r="I183" s="29">
        <v>5000</v>
      </c>
      <c r="J183" s="29">
        <f t="shared" si="8"/>
        <v>0</v>
      </c>
      <c r="K183" s="29">
        <f t="shared" si="9"/>
        <v>0</v>
      </c>
      <c r="L183" s="24">
        <f t="shared" si="10"/>
        <v>2</v>
      </c>
      <c r="M183" s="24" t="str">
        <f>VLOOKUP(L183,mês!A:B,2,0)</f>
        <v>Fevereiro</v>
      </c>
      <c r="N183" s="24" t="str">
        <f t="shared" si="11"/>
        <v xml:space="preserve">RI </v>
      </c>
    </row>
    <row r="184" spans="1:14" ht="57" customHeight="1" x14ac:dyDescent="0.2">
      <c r="A184" s="24" t="s">
        <v>340</v>
      </c>
      <c r="B184" s="25">
        <v>45327</v>
      </c>
      <c r="C184" s="26">
        <v>4320</v>
      </c>
      <c r="D184" s="26" t="s">
        <v>150</v>
      </c>
      <c r="E184" s="27" t="s">
        <v>66</v>
      </c>
      <c r="F184" s="28" t="s">
        <v>145</v>
      </c>
      <c r="G184" s="26" t="s">
        <v>68</v>
      </c>
      <c r="I184" s="29">
        <v>18128.07</v>
      </c>
      <c r="J184" s="29">
        <f t="shared" si="8"/>
        <v>0</v>
      </c>
      <c r="K184" s="29">
        <f t="shared" si="9"/>
        <v>0</v>
      </c>
      <c r="L184" s="24">
        <f t="shared" si="10"/>
        <v>2</v>
      </c>
      <c r="M184" s="24" t="str">
        <f>VLOOKUP(L184,mês!A:B,2,0)</f>
        <v>Fevereiro</v>
      </c>
      <c r="N184" s="24" t="str">
        <f t="shared" si="11"/>
        <v xml:space="preserve">RI </v>
      </c>
    </row>
    <row r="185" spans="1:14" ht="57" customHeight="1" x14ac:dyDescent="0.2">
      <c r="A185" s="24" t="s">
        <v>341</v>
      </c>
      <c r="B185" s="25">
        <v>45327</v>
      </c>
      <c r="C185" s="26">
        <v>4323</v>
      </c>
      <c r="D185" s="26" t="s">
        <v>135</v>
      </c>
      <c r="E185" s="27" t="s">
        <v>66</v>
      </c>
      <c r="F185" s="28" t="s">
        <v>342</v>
      </c>
      <c r="G185" s="26" t="s">
        <v>68</v>
      </c>
      <c r="I185" s="29">
        <v>409.99</v>
      </c>
      <c r="J185" s="29">
        <f t="shared" si="8"/>
        <v>0</v>
      </c>
      <c r="K185" s="29">
        <f t="shared" si="9"/>
        <v>0</v>
      </c>
      <c r="L185" s="24">
        <f t="shared" si="10"/>
        <v>2</v>
      </c>
      <c r="M185" s="24" t="str">
        <f>VLOOKUP(L185,mês!A:B,2,0)</f>
        <v>Fevereiro</v>
      </c>
      <c r="N185" s="24" t="str">
        <f t="shared" si="11"/>
        <v xml:space="preserve">RI </v>
      </c>
    </row>
    <row r="186" spans="1:14" ht="57" customHeight="1" x14ac:dyDescent="0.2">
      <c r="A186" s="24" t="s">
        <v>343</v>
      </c>
      <c r="B186" s="25">
        <v>45449</v>
      </c>
      <c r="C186" s="26">
        <v>4441</v>
      </c>
      <c r="D186" s="26" t="s">
        <v>65</v>
      </c>
      <c r="E186" s="27" t="s">
        <v>344</v>
      </c>
      <c r="F186" s="28" t="s">
        <v>345</v>
      </c>
      <c r="G186" s="26" t="s">
        <v>68</v>
      </c>
      <c r="I186" s="29">
        <v>51930</v>
      </c>
      <c r="J186" s="29">
        <f t="shared" si="8"/>
        <v>0</v>
      </c>
      <c r="K186" s="29">
        <f t="shared" si="9"/>
        <v>0</v>
      </c>
      <c r="L186" s="24">
        <f t="shared" si="10"/>
        <v>6</v>
      </c>
      <c r="M186" s="24" t="str">
        <f>VLOOKUP(L186,mês!A:B,2,0)</f>
        <v>Junho</v>
      </c>
      <c r="N186" s="24" t="str">
        <f t="shared" si="11"/>
        <v xml:space="preserve">RORÇ </v>
      </c>
    </row>
    <row r="187" spans="1:14" ht="57" customHeight="1" x14ac:dyDescent="0.2">
      <c r="A187" s="24" t="s">
        <v>343</v>
      </c>
      <c r="B187" s="25">
        <v>45509</v>
      </c>
      <c r="C187" s="26">
        <v>4475</v>
      </c>
      <c r="D187" s="26" t="s">
        <v>65</v>
      </c>
      <c r="E187" s="27" t="s">
        <v>91</v>
      </c>
      <c r="F187" s="28" t="s">
        <v>346</v>
      </c>
      <c r="G187" s="26" t="s">
        <v>68</v>
      </c>
      <c r="I187" s="29">
        <v>73000</v>
      </c>
      <c r="J187" s="29">
        <f t="shared" si="8"/>
        <v>0</v>
      </c>
      <c r="K187" s="29">
        <f t="shared" si="9"/>
        <v>0</v>
      </c>
      <c r="L187" s="24">
        <f t="shared" si="10"/>
        <v>8</v>
      </c>
      <c r="M187" s="24" t="str">
        <f>VLOOKUP(L187,mês!A:B,2,0)</f>
        <v>Agosto</v>
      </c>
      <c r="N187" s="24" t="str">
        <f t="shared" si="11"/>
        <v xml:space="preserve">RORÇ </v>
      </c>
    </row>
    <row r="188" spans="1:14" ht="57" customHeight="1" x14ac:dyDescent="0.2">
      <c r="A188" s="24" t="s">
        <v>343</v>
      </c>
      <c r="B188" s="25">
        <v>45533</v>
      </c>
      <c r="C188" s="26">
        <v>4487</v>
      </c>
      <c r="D188" s="26" t="s">
        <v>65</v>
      </c>
      <c r="E188" s="27" t="s">
        <v>347</v>
      </c>
      <c r="F188" s="28" t="s">
        <v>348</v>
      </c>
      <c r="G188" s="26" t="s">
        <v>68</v>
      </c>
      <c r="I188" s="29">
        <v>2011.32</v>
      </c>
      <c r="J188" s="29">
        <f t="shared" si="8"/>
        <v>0</v>
      </c>
      <c r="K188" s="29">
        <f t="shared" si="9"/>
        <v>0</v>
      </c>
      <c r="L188" s="24">
        <f t="shared" si="10"/>
        <v>8</v>
      </c>
      <c r="M188" s="24" t="str">
        <f>VLOOKUP(L188,mês!A:B,2,0)</f>
        <v>Agosto</v>
      </c>
      <c r="N188" s="24" t="str">
        <f t="shared" si="11"/>
        <v xml:space="preserve">RORÇ </v>
      </c>
    </row>
    <row r="189" spans="1:14" ht="57" customHeight="1" x14ac:dyDescent="0.2">
      <c r="A189" s="24" t="s">
        <v>349</v>
      </c>
      <c r="B189" s="25">
        <v>45310</v>
      </c>
      <c r="C189" s="26">
        <v>4239</v>
      </c>
      <c r="D189" s="26" t="s">
        <v>350</v>
      </c>
      <c r="E189" s="27" t="s">
        <v>351</v>
      </c>
      <c r="F189" s="28" t="s">
        <v>352</v>
      </c>
      <c r="G189" s="26" t="s">
        <v>68</v>
      </c>
      <c r="I189" s="29">
        <v>127522.28</v>
      </c>
      <c r="J189" s="29">
        <f t="shared" si="8"/>
        <v>0</v>
      </c>
      <c r="K189" s="29">
        <f t="shared" si="9"/>
        <v>0</v>
      </c>
      <c r="L189" s="24">
        <f t="shared" si="10"/>
        <v>1</v>
      </c>
      <c r="M189" s="24" t="str">
        <f>VLOOKUP(L189,mês!A:B,2,0)</f>
        <v>Janeiro</v>
      </c>
      <c r="N189" s="24" t="str">
        <f t="shared" si="11"/>
        <v xml:space="preserve">SEG </v>
      </c>
    </row>
    <row r="190" spans="1:14" ht="57" customHeight="1" x14ac:dyDescent="0.2">
      <c r="A190" s="24" t="s">
        <v>353</v>
      </c>
      <c r="B190" s="25">
        <v>45328</v>
      </c>
      <c r="C190" s="26">
        <v>4345</v>
      </c>
      <c r="D190" s="26" t="s">
        <v>350</v>
      </c>
      <c r="E190" s="27" t="s">
        <v>354</v>
      </c>
      <c r="F190" s="28" t="s">
        <v>355</v>
      </c>
      <c r="G190" s="26" t="s">
        <v>68</v>
      </c>
      <c r="I190" s="29">
        <v>12554.5</v>
      </c>
      <c r="J190" s="29">
        <f t="shared" si="8"/>
        <v>0</v>
      </c>
      <c r="K190" s="29">
        <f t="shared" si="9"/>
        <v>0</v>
      </c>
      <c r="L190" s="24">
        <f t="shared" si="10"/>
        <v>2</v>
      </c>
      <c r="M190" s="24" t="str">
        <f>VLOOKUP(L190,mês!A:B,2,0)</f>
        <v>Fevereiro</v>
      </c>
      <c r="N190" s="24" t="str">
        <f t="shared" si="11"/>
        <v xml:space="preserve">RINF </v>
      </c>
    </row>
    <row r="191" spans="1:14" ht="57" customHeight="1" x14ac:dyDescent="0.2">
      <c r="A191" s="24" t="s">
        <v>353</v>
      </c>
      <c r="B191" s="25">
        <v>45328</v>
      </c>
      <c r="C191" s="26">
        <v>4346</v>
      </c>
      <c r="D191" s="26" t="s">
        <v>350</v>
      </c>
      <c r="E191" s="27" t="s">
        <v>354</v>
      </c>
      <c r="F191" s="28" t="s">
        <v>356</v>
      </c>
      <c r="G191" s="26" t="s">
        <v>68</v>
      </c>
      <c r="I191" s="29">
        <v>11935</v>
      </c>
      <c r="J191" s="29">
        <f t="shared" si="8"/>
        <v>0</v>
      </c>
      <c r="K191" s="29">
        <f t="shared" si="9"/>
        <v>0</v>
      </c>
      <c r="L191" s="24">
        <f t="shared" si="10"/>
        <v>2</v>
      </c>
      <c r="M191" s="24" t="str">
        <f>VLOOKUP(L191,mês!A:B,2,0)</f>
        <v>Fevereiro</v>
      </c>
      <c r="N191" s="24" t="str">
        <f t="shared" si="11"/>
        <v xml:space="preserve">RINF </v>
      </c>
    </row>
    <row r="192" spans="1:14" ht="57" customHeight="1" x14ac:dyDescent="0.2">
      <c r="A192" s="24" t="s">
        <v>353</v>
      </c>
      <c r="B192" s="25">
        <v>45338</v>
      </c>
      <c r="C192" s="26">
        <v>4350</v>
      </c>
      <c r="D192" s="26" t="s">
        <v>350</v>
      </c>
      <c r="E192" s="27" t="s">
        <v>357</v>
      </c>
      <c r="F192" s="28" t="s">
        <v>358</v>
      </c>
      <c r="G192" s="26" t="s">
        <v>68</v>
      </c>
      <c r="I192" s="29">
        <v>10230</v>
      </c>
      <c r="J192" s="29">
        <f t="shared" si="8"/>
        <v>0</v>
      </c>
      <c r="K192" s="29">
        <f t="shared" si="9"/>
        <v>0</v>
      </c>
      <c r="L192" s="24">
        <f t="shared" si="10"/>
        <v>2</v>
      </c>
      <c r="M192" s="24" t="str">
        <f>VLOOKUP(L192,mês!A:B,2,0)</f>
        <v>Fevereiro</v>
      </c>
      <c r="N192" s="24" t="str">
        <f t="shared" si="11"/>
        <v xml:space="preserve">RINF </v>
      </c>
    </row>
    <row r="193" spans="1:14" ht="57" customHeight="1" x14ac:dyDescent="0.2">
      <c r="A193" s="24" t="s">
        <v>353</v>
      </c>
      <c r="B193" s="25">
        <v>45338</v>
      </c>
      <c r="C193" s="26">
        <v>4351</v>
      </c>
      <c r="D193" s="26" t="s">
        <v>350</v>
      </c>
      <c r="E193" s="27" t="s">
        <v>357</v>
      </c>
      <c r="F193" s="28" t="s">
        <v>359</v>
      </c>
      <c r="G193" s="26" t="s">
        <v>68</v>
      </c>
      <c r="I193" s="29">
        <v>9534.9</v>
      </c>
      <c r="J193" s="29">
        <f t="shared" si="8"/>
        <v>0</v>
      </c>
      <c r="K193" s="29">
        <f t="shared" si="9"/>
        <v>0</v>
      </c>
      <c r="L193" s="24">
        <f t="shared" si="10"/>
        <v>2</v>
      </c>
      <c r="M193" s="24" t="str">
        <f>VLOOKUP(L193,mês!A:B,2,0)</f>
        <v>Fevereiro</v>
      </c>
      <c r="N193" s="24" t="str">
        <f t="shared" si="11"/>
        <v xml:space="preserve">RINF </v>
      </c>
    </row>
    <row r="194" spans="1:14" ht="57" customHeight="1" x14ac:dyDescent="0.2">
      <c r="A194" s="24" t="s">
        <v>353</v>
      </c>
      <c r="B194" s="25">
        <v>45338</v>
      </c>
      <c r="C194" s="26">
        <v>4352</v>
      </c>
      <c r="D194" s="26" t="s">
        <v>350</v>
      </c>
      <c r="E194" s="27" t="s">
        <v>357</v>
      </c>
      <c r="F194" s="28" t="s">
        <v>360</v>
      </c>
      <c r="G194" s="26" t="s">
        <v>68</v>
      </c>
      <c r="I194" s="29">
        <v>16683.5</v>
      </c>
      <c r="J194" s="29">
        <f t="shared" si="8"/>
        <v>0</v>
      </c>
      <c r="K194" s="29">
        <f t="shared" si="9"/>
        <v>0</v>
      </c>
      <c r="L194" s="24">
        <f t="shared" si="10"/>
        <v>2</v>
      </c>
      <c r="M194" s="24" t="str">
        <f>VLOOKUP(L194,mês!A:B,2,0)</f>
        <v>Fevereiro</v>
      </c>
      <c r="N194" s="24" t="str">
        <f t="shared" si="11"/>
        <v xml:space="preserve">RINF </v>
      </c>
    </row>
    <row r="195" spans="1:14" ht="57" customHeight="1" x14ac:dyDescent="0.2">
      <c r="A195" s="24" t="s">
        <v>353</v>
      </c>
      <c r="B195" s="25">
        <v>45341</v>
      </c>
      <c r="C195" s="26">
        <v>4353</v>
      </c>
      <c r="D195" s="26" t="s">
        <v>350</v>
      </c>
      <c r="E195" s="27" t="s">
        <v>354</v>
      </c>
      <c r="F195" s="28" t="s">
        <v>361</v>
      </c>
      <c r="G195" s="26" t="s">
        <v>68</v>
      </c>
      <c r="I195" s="29">
        <v>18540</v>
      </c>
      <c r="J195" s="29">
        <f t="shared" ref="J195:J258" si="12">IF(G195="Não",0,H195)</f>
        <v>0</v>
      </c>
      <c r="K195" s="29">
        <f t="shared" ref="K195:K258" si="13">IF(G195="Não",H195,0)</f>
        <v>0</v>
      </c>
      <c r="L195" s="24">
        <f t="shared" ref="L195:L258" si="14">MONTH(B195)</f>
        <v>2</v>
      </c>
      <c r="M195" s="24" t="str">
        <f>VLOOKUP(L195,mês!A:B,2,0)</f>
        <v>Fevereiro</v>
      </c>
      <c r="N195" s="24" t="str">
        <f t="shared" ref="N195:N258" si="15">LEFT(A195,SEARCH("-",A195)-1)</f>
        <v xml:space="preserve">RINF </v>
      </c>
    </row>
    <row r="196" spans="1:14" ht="57" customHeight="1" x14ac:dyDescent="0.2">
      <c r="A196" s="24" t="s">
        <v>353</v>
      </c>
      <c r="B196" s="25">
        <v>45341</v>
      </c>
      <c r="C196" s="26">
        <v>4354</v>
      </c>
      <c r="D196" s="26" t="s">
        <v>350</v>
      </c>
      <c r="E196" s="27" t="s">
        <v>354</v>
      </c>
      <c r="F196" s="28" t="s">
        <v>362</v>
      </c>
      <c r="G196" s="26" t="s">
        <v>68</v>
      </c>
      <c r="I196" s="29">
        <v>54720</v>
      </c>
      <c r="J196" s="29">
        <f t="shared" si="12"/>
        <v>0</v>
      </c>
      <c r="K196" s="29">
        <f t="shared" si="13"/>
        <v>0</v>
      </c>
      <c r="L196" s="24">
        <f t="shared" si="14"/>
        <v>2</v>
      </c>
      <c r="M196" s="24" t="str">
        <f>VLOOKUP(L196,mês!A:B,2,0)</f>
        <v>Fevereiro</v>
      </c>
      <c r="N196" s="24" t="str">
        <f t="shared" si="15"/>
        <v xml:space="preserve">RINF </v>
      </c>
    </row>
    <row r="197" spans="1:14" ht="57" customHeight="1" x14ac:dyDescent="0.2">
      <c r="A197" s="24" t="s">
        <v>353</v>
      </c>
      <c r="B197" s="25">
        <v>45341</v>
      </c>
      <c r="C197" s="26">
        <v>4355</v>
      </c>
      <c r="D197" s="26" t="s">
        <v>350</v>
      </c>
      <c r="E197" s="27" t="s">
        <v>354</v>
      </c>
      <c r="F197" s="28" t="s">
        <v>363</v>
      </c>
      <c r="G197" s="26" t="s">
        <v>68</v>
      </c>
      <c r="I197" s="29">
        <v>8889</v>
      </c>
      <c r="J197" s="29">
        <f t="shared" si="12"/>
        <v>0</v>
      </c>
      <c r="K197" s="29">
        <f t="shared" si="13"/>
        <v>0</v>
      </c>
      <c r="L197" s="24">
        <f t="shared" si="14"/>
        <v>2</v>
      </c>
      <c r="M197" s="24" t="str">
        <f>VLOOKUP(L197,mês!A:B,2,0)</f>
        <v>Fevereiro</v>
      </c>
      <c r="N197" s="24" t="str">
        <f t="shared" si="15"/>
        <v xml:space="preserve">RINF </v>
      </c>
    </row>
    <row r="198" spans="1:14" ht="57" customHeight="1" x14ac:dyDescent="0.2">
      <c r="A198" s="24" t="s">
        <v>353</v>
      </c>
      <c r="B198" s="25">
        <v>45344</v>
      </c>
      <c r="C198" s="26">
        <v>4360</v>
      </c>
      <c r="D198" s="26" t="s">
        <v>350</v>
      </c>
      <c r="E198" s="27" t="s">
        <v>203</v>
      </c>
      <c r="F198" s="28" t="s">
        <v>364</v>
      </c>
      <c r="G198" s="26" t="s">
        <v>68</v>
      </c>
      <c r="I198" s="29">
        <v>7300</v>
      </c>
      <c r="J198" s="29">
        <f t="shared" si="12"/>
        <v>0</v>
      </c>
      <c r="K198" s="29">
        <f t="shared" si="13"/>
        <v>0</v>
      </c>
      <c r="L198" s="24">
        <f t="shared" si="14"/>
        <v>2</v>
      </c>
      <c r="M198" s="24" t="str">
        <f>VLOOKUP(L198,mês!A:B,2,0)</f>
        <v>Fevereiro</v>
      </c>
      <c r="N198" s="24" t="str">
        <f t="shared" si="15"/>
        <v xml:space="preserve">RINF </v>
      </c>
    </row>
    <row r="199" spans="1:14" ht="57" customHeight="1" x14ac:dyDescent="0.2">
      <c r="A199" s="24" t="s">
        <v>353</v>
      </c>
      <c r="B199" s="25">
        <v>45344</v>
      </c>
      <c r="C199" s="26">
        <v>4361</v>
      </c>
      <c r="D199" s="26" t="s">
        <v>350</v>
      </c>
      <c r="E199" s="27" t="s">
        <v>357</v>
      </c>
      <c r="F199" s="28" t="s">
        <v>365</v>
      </c>
      <c r="G199" s="26" t="s">
        <v>68</v>
      </c>
      <c r="I199" s="29">
        <v>12360</v>
      </c>
      <c r="J199" s="29">
        <f t="shared" si="12"/>
        <v>0</v>
      </c>
      <c r="K199" s="29">
        <f t="shared" si="13"/>
        <v>0</v>
      </c>
      <c r="L199" s="24">
        <f t="shared" si="14"/>
        <v>2</v>
      </c>
      <c r="M199" s="24" t="str">
        <f>VLOOKUP(L199,mês!A:B,2,0)</f>
        <v>Fevereiro</v>
      </c>
      <c r="N199" s="24" t="str">
        <f t="shared" si="15"/>
        <v xml:space="preserve">RINF </v>
      </c>
    </row>
    <row r="200" spans="1:14" ht="57" customHeight="1" x14ac:dyDescent="0.2">
      <c r="A200" s="24" t="s">
        <v>353</v>
      </c>
      <c r="B200" s="25">
        <v>45344</v>
      </c>
      <c r="C200" s="26">
        <v>4362</v>
      </c>
      <c r="D200" s="26" t="s">
        <v>350</v>
      </c>
      <c r="E200" s="27" t="s">
        <v>357</v>
      </c>
      <c r="F200" s="28" t="s">
        <v>366</v>
      </c>
      <c r="G200" s="26" t="s">
        <v>68</v>
      </c>
      <c r="I200" s="29">
        <v>47398</v>
      </c>
      <c r="J200" s="29">
        <f t="shared" si="12"/>
        <v>0</v>
      </c>
      <c r="K200" s="29">
        <f t="shared" si="13"/>
        <v>0</v>
      </c>
      <c r="L200" s="24">
        <f t="shared" si="14"/>
        <v>2</v>
      </c>
      <c r="M200" s="24" t="str">
        <f>VLOOKUP(L200,mês!A:B,2,0)</f>
        <v>Fevereiro</v>
      </c>
      <c r="N200" s="24" t="str">
        <f t="shared" si="15"/>
        <v xml:space="preserve">RINF </v>
      </c>
    </row>
    <row r="201" spans="1:14" ht="57" customHeight="1" x14ac:dyDescent="0.2">
      <c r="A201" s="24" t="s">
        <v>353</v>
      </c>
      <c r="B201" s="25">
        <v>45344</v>
      </c>
      <c r="C201" s="26">
        <v>4363</v>
      </c>
      <c r="D201" s="26" t="s">
        <v>350</v>
      </c>
      <c r="E201" s="27" t="s">
        <v>367</v>
      </c>
      <c r="F201" s="28" t="s">
        <v>368</v>
      </c>
      <c r="G201" s="26" t="s">
        <v>68</v>
      </c>
      <c r="I201" s="29">
        <v>8525</v>
      </c>
      <c r="J201" s="29">
        <f t="shared" si="12"/>
        <v>0</v>
      </c>
      <c r="K201" s="29">
        <f t="shared" si="13"/>
        <v>0</v>
      </c>
      <c r="L201" s="24">
        <f t="shared" si="14"/>
        <v>2</v>
      </c>
      <c r="M201" s="24" t="str">
        <f>VLOOKUP(L201,mês!A:B,2,0)</f>
        <v>Fevereiro</v>
      </c>
      <c r="N201" s="24" t="str">
        <f t="shared" si="15"/>
        <v xml:space="preserve">RINF </v>
      </c>
    </row>
    <row r="202" spans="1:14" ht="57" customHeight="1" x14ac:dyDescent="0.2">
      <c r="A202" s="24" t="s">
        <v>353</v>
      </c>
      <c r="B202" s="25">
        <v>45351</v>
      </c>
      <c r="C202" s="26">
        <v>4366</v>
      </c>
      <c r="D202" s="26" t="s">
        <v>350</v>
      </c>
      <c r="E202" s="27" t="s">
        <v>369</v>
      </c>
      <c r="F202" s="28" t="s">
        <v>370</v>
      </c>
      <c r="G202" s="26" t="s">
        <v>68</v>
      </c>
      <c r="I202" s="29">
        <v>8889</v>
      </c>
      <c r="J202" s="29">
        <f t="shared" si="12"/>
        <v>0</v>
      </c>
      <c r="K202" s="29">
        <f t="shared" si="13"/>
        <v>0</v>
      </c>
      <c r="L202" s="24">
        <f t="shared" si="14"/>
        <v>2</v>
      </c>
      <c r="M202" s="24" t="str">
        <f>VLOOKUP(L202,mês!A:B,2,0)</f>
        <v>Fevereiro</v>
      </c>
      <c r="N202" s="24" t="str">
        <f t="shared" si="15"/>
        <v xml:space="preserve">RINF </v>
      </c>
    </row>
    <row r="203" spans="1:14" ht="57" customHeight="1" x14ac:dyDescent="0.2">
      <c r="A203" s="24" t="s">
        <v>353</v>
      </c>
      <c r="B203" s="25">
        <v>45384</v>
      </c>
      <c r="C203" s="26">
        <v>4380</v>
      </c>
      <c r="D203" s="26" t="s">
        <v>350</v>
      </c>
      <c r="E203" s="27" t="s">
        <v>354</v>
      </c>
      <c r="F203" s="28" t="s">
        <v>371</v>
      </c>
      <c r="G203" s="26" t="s">
        <v>68</v>
      </c>
      <c r="I203" s="29">
        <v>272.72000000000003</v>
      </c>
      <c r="J203" s="29">
        <f t="shared" si="12"/>
        <v>0</v>
      </c>
      <c r="K203" s="29">
        <f t="shared" si="13"/>
        <v>0</v>
      </c>
      <c r="L203" s="24">
        <f t="shared" si="14"/>
        <v>4</v>
      </c>
      <c r="M203" s="24" t="str">
        <f>VLOOKUP(L203,mês!A:B,2,0)</f>
        <v>Abril</v>
      </c>
      <c r="N203" s="24" t="str">
        <f t="shared" si="15"/>
        <v xml:space="preserve">RINF </v>
      </c>
    </row>
    <row r="204" spans="1:14" ht="57" customHeight="1" x14ac:dyDescent="0.2">
      <c r="A204" s="24" t="s">
        <v>353</v>
      </c>
      <c r="B204" s="25">
        <v>45384</v>
      </c>
      <c r="C204" s="26">
        <v>4381</v>
      </c>
      <c r="D204" s="26" t="s">
        <v>350</v>
      </c>
      <c r="E204" s="27" t="s">
        <v>354</v>
      </c>
      <c r="F204" s="28" t="s">
        <v>372</v>
      </c>
      <c r="G204" s="26" t="s">
        <v>68</v>
      </c>
      <c r="I204" s="29">
        <v>1240</v>
      </c>
      <c r="J204" s="29">
        <f t="shared" si="12"/>
        <v>0</v>
      </c>
      <c r="K204" s="29">
        <f t="shared" si="13"/>
        <v>0</v>
      </c>
      <c r="L204" s="24">
        <f t="shared" si="14"/>
        <v>4</v>
      </c>
      <c r="M204" s="24" t="str">
        <f>VLOOKUP(L204,mês!A:B,2,0)</f>
        <v>Abril</v>
      </c>
      <c r="N204" s="24" t="str">
        <f t="shared" si="15"/>
        <v xml:space="preserve">RINF </v>
      </c>
    </row>
    <row r="205" spans="1:14" ht="57" customHeight="1" x14ac:dyDescent="0.2">
      <c r="A205" s="24" t="s">
        <v>353</v>
      </c>
      <c r="B205" s="25">
        <v>45384</v>
      </c>
      <c r="C205" s="26">
        <v>4382</v>
      </c>
      <c r="D205" s="26" t="s">
        <v>350</v>
      </c>
      <c r="E205" s="27" t="s">
        <v>354</v>
      </c>
      <c r="F205" s="28" t="s">
        <v>373</v>
      </c>
      <c r="G205" s="26" t="s">
        <v>68</v>
      </c>
      <c r="I205" s="29">
        <v>2840</v>
      </c>
      <c r="J205" s="29">
        <f t="shared" si="12"/>
        <v>0</v>
      </c>
      <c r="K205" s="29">
        <f t="shared" si="13"/>
        <v>0</v>
      </c>
      <c r="L205" s="24">
        <f t="shared" si="14"/>
        <v>4</v>
      </c>
      <c r="M205" s="24" t="str">
        <f>VLOOKUP(L205,mês!A:B,2,0)</f>
        <v>Abril</v>
      </c>
      <c r="N205" s="24" t="str">
        <f t="shared" si="15"/>
        <v xml:space="preserve">RINF </v>
      </c>
    </row>
    <row r="206" spans="1:14" ht="57" customHeight="1" x14ac:dyDescent="0.2">
      <c r="A206" s="24" t="s">
        <v>353</v>
      </c>
      <c r="B206" s="25">
        <v>45384</v>
      </c>
      <c r="C206" s="26">
        <v>4383</v>
      </c>
      <c r="D206" s="26" t="s">
        <v>350</v>
      </c>
      <c r="E206" s="27" t="s">
        <v>354</v>
      </c>
      <c r="F206" s="28" t="s">
        <v>374</v>
      </c>
      <c r="G206" s="26" t="s">
        <v>68</v>
      </c>
      <c r="I206" s="29">
        <v>818.16</v>
      </c>
      <c r="J206" s="29">
        <f t="shared" si="12"/>
        <v>0</v>
      </c>
      <c r="K206" s="29">
        <f t="shared" si="13"/>
        <v>0</v>
      </c>
      <c r="L206" s="24">
        <f t="shared" si="14"/>
        <v>4</v>
      </c>
      <c r="M206" s="24" t="str">
        <f>VLOOKUP(L206,mês!A:B,2,0)</f>
        <v>Abril</v>
      </c>
      <c r="N206" s="24" t="str">
        <f t="shared" si="15"/>
        <v xml:space="preserve">RINF </v>
      </c>
    </row>
    <row r="207" spans="1:14" ht="57" customHeight="1" x14ac:dyDescent="0.2">
      <c r="A207" s="24" t="s">
        <v>353</v>
      </c>
      <c r="B207" s="25">
        <v>45385</v>
      </c>
      <c r="C207" s="26">
        <v>4386</v>
      </c>
      <c r="D207" s="26" t="s">
        <v>350</v>
      </c>
      <c r="E207" s="27" t="s">
        <v>205</v>
      </c>
      <c r="F207" s="28" t="s">
        <v>375</v>
      </c>
      <c r="G207" s="26" t="s">
        <v>68</v>
      </c>
      <c r="I207" s="29">
        <v>2938.5</v>
      </c>
      <c r="J207" s="29">
        <f t="shared" si="12"/>
        <v>0</v>
      </c>
      <c r="K207" s="29">
        <f t="shared" si="13"/>
        <v>0</v>
      </c>
      <c r="L207" s="24">
        <f t="shared" si="14"/>
        <v>4</v>
      </c>
      <c r="M207" s="24" t="str">
        <f>VLOOKUP(L207,mês!A:B,2,0)</f>
        <v>Abril</v>
      </c>
      <c r="N207" s="24" t="str">
        <f t="shared" si="15"/>
        <v xml:space="preserve">RINF </v>
      </c>
    </row>
    <row r="208" spans="1:14" ht="57" customHeight="1" x14ac:dyDescent="0.2">
      <c r="A208" s="24" t="s">
        <v>353</v>
      </c>
      <c r="B208" s="25">
        <v>45390</v>
      </c>
      <c r="C208" s="26">
        <v>4397</v>
      </c>
      <c r="D208" s="26" t="s">
        <v>65</v>
      </c>
      <c r="E208" s="27" t="s">
        <v>376</v>
      </c>
      <c r="F208" s="28" t="s">
        <v>377</v>
      </c>
      <c r="G208" s="26" t="s">
        <v>68</v>
      </c>
      <c r="I208" s="29">
        <v>10010.1</v>
      </c>
      <c r="J208" s="29">
        <f t="shared" si="12"/>
        <v>0</v>
      </c>
      <c r="K208" s="29">
        <f t="shared" si="13"/>
        <v>0</v>
      </c>
      <c r="L208" s="24">
        <f t="shared" si="14"/>
        <v>4</v>
      </c>
      <c r="M208" s="24" t="str">
        <f>VLOOKUP(L208,mês!A:B,2,0)</f>
        <v>Abril</v>
      </c>
      <c r="N208" s="24" t="str">
        <f t="shared" si="15"/>
        <v xml:space="preserve">RINF </v>
      </c>
    </row>
    <row r="209" spans="1:14" ht="57" customHeight="1" x14ac:dyDescent="0.2">
      <c r="A209" s="24" t="s">
        <v>353</v>
      </c>
      <c r="B209" s="25">
        <v>45393</v>
      </c>
      <c r="C209" s="26">
        <v>4402</v>
      </c>
      <c r="D209" s="26" t="s">
        <v>350</v>
      </c>
      <c r="E209" s="27" t="s">
        <v>378</v>
      </c>
      <c r="F209" s="28" t="s">
        <v>379</v>
      </c>
      <c r="G209" s="26" t="s">
        <v>68</v>
      </c>
      <c r="I209" s="29">
        <v>9622.6</v>
      </c>
      <c r="J209" s="29">
        <f t="shared" si="12"/>
        <v>0</v>
      </c>
      <c r="K209" s="29">
        <f t="shared" si="13"/>
        <v>0</v>
      </c>
      <c r="L209" s="24">
        <f t="shared" si="14"/>
        <v>4</v>
      </c>
      <c r="M209" s="24" t="str">
        <f>VLOOKUP(L209,mês!A:B,2,0)</f>
        <v>Abril</v>
      </c>
      <c r="N209" s="24" t="str">
        <f t="shared" si="15"/>
        <v xml:space="preserve">RINF </v>
      </c>
    </row>
    <row r="210" spans="1:14" ht="57" customHeight="1" x14ac:dyDescent="0.2">
      <c r="A210" s="24" t="s">
        <v>353</v>
      </c>
      <c r="B210" s="25">
        <v>45393</v>
      </c>
      <c r="C210" s="26">
        <v>4403</v>
      </c>
      <c r="D210" s="26" t="s">
        <v>350</v>
      </c>
      <c r="E210" s="27" t="s">
        <v>380</v>
      </c>
      <c r="F210" s="28" t="s">
        <v>381</v>
      </c>
      <c r="G210" s="26" t="s">
        <v>68</v>
      </c>
      <c r="I210" s="29">
        <v>9534.9</v>
      </c>
      <c r="J210" s="29">
        <f t="shared" si="12"/>
        <v>0</v>
      </c>
      <c r="K210" s="29">
        <f t="shared" si="13"/>
        <v>0</v>
      </c>
      <c r="L210" s="24">
        <f t="shared" si="14"/>
        <v>4</v>
      </c>
      <c r="M210" s="24" t="str">
        <f>VLOOKUP(L210,mês!A:B,2,0)</f>
        <v>Abril</v>
      </c>
      <c r="N210" s="24" t="str">
        <f t="shared" si="15"/>
        <v xml:space="preserve">RINF </v>
      </c>
    </row>
    <row r="211" spans="1:14" ht="57" customHeight="1" x14ac:dyDescent="0.2">
      <c r="A211" s="24" t="s">
        <v>353</v>
      </c>
      <c r="B211" s="25">
        <v>45394</v>
      </c>
      <c r="C211" s="26">
        <v>4404</v>
      </c>
      <c r="D211" s="26" t="s">
        <v>350</v>
      </c>
      <c r="E211" s="27" t="s">
        <v>224</v>
      </c>
      <c r="F211" s="28" t="s">
        <v>382</v>
      </c>
      <c r="G211" s="26" t="s">
        <v>68</v>
      </c>
      <c r="I211" s="29">
        <v>10931.22</v>
      </c>
      <c r="J211" s="29">
        <f t="shared" si="12"/>
        <v>0</v>
      </c>
      <c r="K211" s="29">
        <f t="shared" si="13"/>
        <v>0</v>
      </c>
      <c r="L211" s="24">
        <f t="shared" si="14"/>
        <v>4</v>
      </c>
      <c r="M211" s="24" t="str">
        <f>VLOOKUP(L211,mês!A:B,2,0)</f>
        <v>Abril</v>
      </c>
      <c r="N211" s="24" t="str">
        <f t="shared" si="15"/>
        <v xml:space="preserve">RINF </v>
      </c>
    </row>
    <row r="212" spans="1:14" ht="57" customHeight="1" x14ac:dyDescent="0.2">
      <c r="A212" s="24" t="s">
        <v>353</v>
      </c>
      <c r="B212" s="25">
        <v>45405</v>
      </c>
      <c r="C212" s="26">
        <v>4411</v>
      </c>
      <c r="D212" s="26" t="s">
        <v>65</v>
      </c>
      <c r="E212" s="27" t="s">
        <v>126</v>
      </c>
      <c r="F212" s="28" t="s">
        <v>383</v>
      </c>
      <c r="G212" s="26" t="s">
        <v>68</v>
      </c>
      <c r="I212" s="29">
        <v>25510</v>
      </c>
      <c r="J212" s="29">
        <f t="shared" si="12"/>
        <v>0</v>
      </c>
      <c r="K212" s="29">
        <f t="shared" si="13"/>
        <v>0</v>
      </c>
      <c r="L212" s="24">
        <f t="shared" si="14"/>
        <v>4</v>
      </c>
      <c r="M212" s="24" t="str">
        <f>VLOOKUP(L212,mês!A:B,2,0)</f>
        <v>Abril</v>
      </c>
      <c r="N212" s="24" t="str">
        <f t="shared" si="15"/>
        <v xml:space="preserve">RINF </v>
      </c>
    </row>
    <row r="213" spans="1:14" ht="57" customHeight="1" x14ac:dyDescent="0.2">
      <c r="A213" s="24" t="s">
        <v>353</v>
      </c>
      <c r="B213" s="25">
        <v>45419</v>
      </c>
      <c r="C213" s="26">
        <v>4423</v>
      </c>
      <c r="D213" s="26" t="s">
        <v>65</v>
      </c>
      <c r="E213" s="27" t="s">
        <v>384</v>
      </c>
      <c r="F213" s="28" t="s">
        <v>385</v>
      </c>
      <c r="G213" s="26" t="s">
        <v>68</v>
      </c>
      <c r="I213" s="29">
        <v>153060</v>
      </c>
      <c r="J213" s="29">
        <f t="shared" si="12"/>
        <v>0</v>
      </c>
      <c r="K213" s="29">
        <f t="shared" si="13"/>
        <v>0</v>
      </c>
      <c r="L213" s="24">
        <f t="shared" si="14"/>
        <v>5</v>
      </c>
      <c r="M213" s="24" t="str">
        <f>VLOOKUP(L213,mês!A:B,2,0)</f>
        <v>Maio</v>
      </c>
      <c r="N213" s="24" t="str">
        <f t="shared" si="15"/>
        <v xml:space="preserve">RINF </v>
      </c>
    </row>
    <row r="214" spans="1:14" ht="57" customHeight="1" x14ac:dyDescent="0.2">
      <c r="A214" s="24" t="s">
        <v>353</v>
      </c>
      <c r="B214" s="25">
        <v>45441</v>
      </c>
      <c r="C214" s="26">
        <v>4430</v>
      </c>
      <c r="D214" s="26" t="s">
        <v>350</v>
      </c>
      <c r="E214" s="27" t="s">
        <v>380</v>
      </c>
      <c r="F214" s="28" t="s">
        <v>386</v>
      </c>
      <c r="G214" s="26" t="s">
        <v>68</v>
      </c>
      <c r="I214" s="29">
        <v>7300</v>
      </c>
      <c r="J214" s="29">
        <f t="shared" si="12"/>
        <v>0</v>
      </c>
      <c r="K214" s="29">
        <f t="shared" si="13"/>
        <v>0</v>
      </c>
      <c r="L214" s="24">
        <f t="shared" si="14"/>
        <v>5</v>
      </c>
      <c r="M214" s="24" t="str">
        <f>VLOOKUP(L214,mês!A:B,2,0)</f>
        <v>Maio</v>
      </c>
      <c r="N214" s="24" t="str">
        <f t="shared" si="15"/>
        <v xml:space="preserve">RINF </v>
      </c>
    </row>
    <row r="215" spans="1:14" ht="57" customHeight="1" x14ac:dyDescent="0.2">
      <c r="A215" s="24" t="s">
        <v>353</v>
      </c>
      <c r="B215" s="25">
        <v>45497</v>
      </c>
      <c r="C215" s="26">
        <v>4464</v>
      </c>
      <c r="D215" s="26" t="s">
        <v>350</v>
      </c>
      <c r="E215" s="27" t="s">
        <v>126</v>
      </c>
      <c r="F215" s="28" t="s">
        <v>387</v>
      </c>
      <c r="G215" s="26" t="s">
        <v>68</v>
      </c>
      <c r="I215" s="29">
        <v>24720</v>
      </c>
      <c r="J215" s="29">
        <f t="shared" si="12"/>
        <v>0</v>
      </c>
      <c r="K215" s="29">
        <f t="shared" si="13"/>
        <v>0</v>
      </c>
      <c r="L215" s="24">
        <f t="shared" si="14"/>
        <v>7</v>
      </c>
      <c r="M215" s="24" t="str">
        <f>VLOOKUP(L215,mês!A:B,2,0)</f>
        <v>Julho</v>
      </c>
      <c r="N215" s="24" t="str">
        <f t="shared" si="15"/>
        <v xml:space="preserve">RINF </v>
      </c>
    </row>
    <row r="216" spans="1:14" ht="57" customHeight="1" x14ac:dyDescent="0.2">
      <c r="A216" s="24" t="s">
        <v>353</v>
      </c>
      <c r="B216" s="25">
        <v>45497</v>
      </c>
      <c r="C216" s="26">
        <v>4465</v>
      </c>
      <c r="D216" s="26" t="s">
        <v>350</v>
      </c>
      <c r="E216" s="27" t="s">
        <v>388</v>
      </c>
      <c r="F216" s="28" t="s">
        <v>389</v>
      </c>
      <c r="G216" s="26" t="s">
        <v>68</v>
      </c>
      <c r="I216" s="29">
        <v>142140</v>
      </c>
      <c r="J216" s="29">
        <f t="shared" si="12"/>
        <v>0</v>
      </c>
      <c r="K216" s="29">
        <f t="shared" si="13"/>
        <v>0</v>
      </c>
      <c r="L216" s="24">
        <f t="shared" si="14"/>
        <v>7</v>
      </c>
      <c r="M216" s="24" t="str">
        <f>VLOOKUP(L216,mês!A:B,2,0)</f>
        <v>Julho</v>
      </c>
      <c r="N216" s="24" t="str">
        <f t="shared" si="15"/>
        <v xml:space="preserve">RINF </v>
      </c>
    </row>
    <row r="217" spans="1:14" ht="57" customHeight="1" x14ac:dyDescent="0.2">
      <c r="A217" s="24" t="s">
        <v>353</v>
      </c>
      <c r="B217" s="25">
        <v>45527</v>
      </c>
      <c r="C217" s="26">
        <v>4484</v>
      </c>
      <c r="D217" s="26" t="s">
        <v>350</v>
      </c>
      <c r="E217" s="27" t="s">
        <v>354</v>
      </c>
      <c r="F217" s="28" t="s">
        <v>390</v>
      </c>
      <c r="G217" s="26" t="s">
        <v>68</v>
      </c>
      <c r="I217" s="29">
        <v>3720</v>
      </c>
      <c r="J217" s="29">
        <f t="shared" si="12"/>
        <v>0</v>
      </c>
      <c r="K217" s="29">
        <f t="shared" si="13"/>
        <v>0</v>
      </c>
      <c r="L217" s="24">
        <f t="shared" si="14"/>
        <v>8</v>
      </c>
      <c r="M217" s="24" t="str">
        <f>VLOOKUP(L217,mês!A:B,2,0)</f>
        <v>Agosto</v>
      </c>
      <c r="N217" s="24" t="str">
        <f t="shared" si="15"/>
        <v xml:space="preserve">RINF </v>
      </c>
    </row>
    <row r="218" spans="1:14" ht="57" customHeight="1" x14ac:dyDescent="0.2">
      <c r="A218" s="24" t="s">
        <v>353</v>
      </c>
      <c r="B218" s="25">
        <v>45527</v>
      </c>
      <c r="C218" s="26">
        <v>4485</v>
      </c>
      <c r="D218" s="26" t="s">
        <v>350</v>
      </c>
      <c r="E218" s="27" t="s">
        <v>354</v>
      </c>
      <c r="F218" s="28" t="s">
        <v>391</v>
      </c>
      <c r="G218" s="26" t="s">
        <v>68</v>
      </c>
      <c r="I218" s="29">
        <v>30612</v>
      </c>
      <c r="J218" s="29">
        <f t="shared" si="12"/>
        <v>0</v>
      </c>
      <c r="K218" s="29">
        <f t="shared" si="13"/>
        <v>0</v>
      </c>
      <c r="L218" s="24">
        <f t="shared" si="14"/>
        <v>8</v>
      </c>
      <c r="M218" s="24" t="str">
        <f>VLOOKUP(L218,mês!A:B,2,0)</f>
        <v>Agosto</v>
      </c>
      <c r="N218" s="24" t="str">
        <f t="shared" si="15"/>
        <v xml:space="preserve">RINF </v>
      </c>
    </row>
    <row r="219" spans="1:14" ht="57" customHeight="1" x14ac:dyDescent="0.2">
      <c r="A219" s="24" t="s">
        <v>353</v>
      </c>
      <c r="B219" s="25">
        <v>45527</v>
      </c>
      <c r="C219" s="26">
        <v>4486</v>
      </c>
      <c r="D219" s="26" t="s">
        <v>350</v>
      </c>
      <c r="E219" s="27" t="s">
        <v>354</v>
      </c>
      <c r="F219" s="28" t="s">
        <v>392</v>
      </c>
      <c r="G219" s="26" t="s">
        <v>68</v>
      </c>
      <c r="I219" s="29">
        <v>3600</v>
      </c>
      <c r="J219" s="29">
        <f t="shared" si="12"/>
        <v>0</v>
      </c>
      <c r="K219" s="29">
        <f t="shared" si="13"/>
        <v>0</v>
      </c>
      <c r="L219" s="24">
        <f t="shared" si="14"/>
        <v>8</v>
      </c>
      <c r="M219" s="24" t="str">
        <f>VLOOKUP(L219,mês!A:B,2,0)</f>
        <v>Agosto</v>
      </c>
      <c r="N219" s="24" t="str">
        <f t="shared" si="15"/>
        <v xml:space="preserve">RINF </v>
      </c>
    </row>
    <row r="220" spans="1:14" ht="57" customHeight="1" x14ac:dyDescent="0.2">
      <c r="A220" s="24" t="s">
        <v>353</v>
      </c>
      <c r="B220" s="25">
        <v>45561</v>
      </c>
      <c r="C220" s="26">
        <v>4500</v>
      </c>
      <c r="D220" s="26" t="s">
        <v>65</v>
      </c>
      <c r="E220" s="27" t="s">
        <v>91</v>
      </c>
      <c r="F220" s="28" t="s">
        <v>393</v>
      </c>
      <c r="G220" s="26" t="s">
        <v>68</v>
      </c>
      <c r="I220" s="29">
        <v>7300</v>
      </c>
      <c r="J220" s="29">
        <f t="shared" si="12"/>
        <v>0</v>
      </c>
      <c r="K220" s="29">
        <f t="shared" si="13"/>
        <v>0</v>
      </c>
      <c r="L220" s="24">
        <f t="shared" si="14"/>
        <v>9</v>
      </c>
      <c r="M220" s="24" t="str">
        <f>VLOOKUP(L220,mês!A:B,2,0)</f>
        <v>Setembro</v>
      </c>
      <c r="N220" s="24" t="str">
        <f t="shared" si="15"/>
        <v xml:space="preserve">RINF </v>
      </c>
    </row>
    <row r="221" spans="1:14" ht="57" customHeight="1" x14ac:dyDescent="0.2">
      <c r="A221" s="24" t="s">
        <v>353</v>
      </c>
      <c r="B221" s="25">
        <v>45561</v>
      </c>
      <c r="C221" s="26">
        <v>4501</v>
      </c>
      <c r="D221" s="26" t="s">
        <v>65</v>
      </c>
      <c r="E221" s="27" t="s">
        <v>394</v>
      </c>
      <c r="F221" s="28" t="s">
        <v>395</v>
      </c>
      <c r="G221" s="26" t="s">
        <v>68</v>
      </c>
      <c r="I221" s="29">
        <v>5102</v>
      </c>
      <c r="J221" s="29">
        <f t="shared" si="12"/>
        <v>0</v>
      </c>
      <c r="K221" s="29">
        <f t="shared" si="13"/>
        <v>0</v>
      </c>
      <c r="L221" s="24">
        <f t="shared" si="14"/>
        <v>9</v>
      </c>
      <c r="M221" s="24" t="str">
        <f>VLOOKUP(L221,mês!A:B,2,0)</f>
        <v>Setembro</v>
      </c>
      <c r="N221" s="24" t="str">
        <f t="shared" si="15"/>
        <v xml:space="preserve">RINF </v>
      </c>
    </row>
    <row r="222" spans="1:14" ht="57" customHeight="1" x14ac:dyDescent="0.2">
      <c r="A222" s="24" t="s">
        <v>353</v>
      </c>
      <c r="B222" s="25">
        <v>45561</v>
      </c>
      <c r="C222" s="26">
        <v>4502</v>
      </c>
      <c r="D222" s="26" t="s">
        <v>65</v>
      </c>
      <c r="E222" s="27" t="s">
        <v>394</v>
      </c>
      <c r="F222" s="28" t="s">
        <v>396</v>
      </c>
      <c r="G222" s="26" t="s">
        <v>68</v>
      </c>
      <c r="I222" s="29">
        <v>26620</v>
      </c>
      <c r="J222" s="29">
        <f t="shared" si="12"/>
        <v>0</v>
      </c>
      <c r="K222" s="29">
        <f t="shared" si="13"/>
        <v>0</v>
      </c>
      <c r="L222" s="24">
        <f t="shared" si="14"/>
        <v>9</v>
      </c>
      <c r="M222" s="24" t="str">
        <f>VLOOKUP(L222,mês!A:B,2,0)</f>
        <v>Setembro</v>
      </c>
      <c r="N222" s="24" t="str">
        <f t="shared" si="15"/>
        <v xml:space="preserve">RINF </v>
      </c>
    </row>
    <row r="223" spans="1:14" ht="57" customHeight="1" x14ac:dyDescent="0.2">
      <c r="A223" s="24" t="s">
        <v>353</v>
      </c>
      <c r="B223" s="25">
        <v>45574</v>
      </c>
      <c r="C223" s="26">
        <v>4505</v>
      </c>
      <c r="D223" s="26" t="s">
        <v>350</v>
      </c>
      <c r="E223" s="27" t="s">
        <v>203</v>
      </c>
      <c r="F223" s="28" t="s">
        <v>397</v>
      </c>
      <c r="G223" s="26" t="s">
        <v>68</v>
      </c>
      <c r="I223" s="29">
        <v>35482.199999999997</v>
      </c>
      <c r="J223" s="29">
        <f t="shared" si="12"/>
        <v>0</v>
      </c>
      <c r="K223" s="29">
        <f t="shared" si="13"/>
        <v>0</v>
      </c>
      <c r="L223" s="24">
        <f t="shared" si="14"/>
        <v>10</v>
      </c>
      <c r="M223" s="24" t="str">
        <f>VLOOKUP(L223,mês!A:B,2,0)</f>
        <v>Outubro</v>
      </c>
      <c r="N223" s="24" t="str">
        <f t="shared" si="15"/>
        <v xml:space="preserve">RINF </v>
      </c>
    </row>
    <row r="224" spans="1:14" ht="57" customHeight="1" x14ac:dyDescent="0.2">
      <c r="A224" s="24" t="s">
        <v>353</v>
      </c>
      <c r="B224" s="25">
        <v>45595</v>
      </c>
      <c r="C224" s="26">
        <v>4520</v>
      </c>
      <c r="D224" s="26" t="s">
        <v>350</v>
      </c>
      <c r="E224" s="27" t="s">
        <v>398</v>
      </c>
      <c r="F224" s="28" t="s">
        <v>399</v>
      </c>
      <c r="G224" s="26" t="s">
        <v>68</v>
      </c>
      <c r="I224" s="29">
        <v>28049.46</v>
      </c>
      <c r="J224" s="29">
        <f t="shared" si="12"/>
        <v>0</v>
      </c>
      <c r="K224" s="29">
        <f t="shared" si="13"/>
        <v>0</v>
      </c>
      <c r="L224" s="24">
        <f t="shared" si="14"/>
        <v>10</v>
      </c>
      <c r="M224" s="24" t="str">
        <f>VLOOKUP(L224,mês!A:B,2,0)</f>
        <v>Outubro</v>
      </c>
      <c r="N224" s="24" t="str">
        <f t="shared" si="15"/>
        <v xml:space="preserve">RINF </v>
      </c>
    </row>
    <row r="225" spans="1:14" ht="57" customHeight="1" x14ac:dyDescent="0.2">
      <c r="A225" s="24" t="s">
        <v>353</v>
      </c>
      <c r="B225" s="25">
        <v>45601</v>
      </c>
      <c r="C225" s="26">
        <v>4523</v>
      </c>
      <c r="D225" s="26" t="s">
        <v>350</v>
      </c>
      <c r="E225" s="27" t="s">
        <v>400</v>
      </c>
      <c r="F225" s="28" t="s">
        <v>401</v>
      </c>
      <c r="G225" s="26" t="s">
        <v>68</v>
      </c>
      <c r="I225" s="29">
        <v>423235</v>
      </c>
      <c r="J225" s="29">
        <f t="shared" si="12"/>
        <v>0</v>
      </c>
      <c r="K225" s="29">
        <f t="shared" si="13"/>
        <v>0</v>
      </c>
      <c r="L225" s="24">
        <f t="shared" si="14"/>
        <v>11</v>
      </c>
      <c r="M225" s="24" t="str">
        <f>VLOOKUP(L225,mês!A:B,2,0)</f>
        <v>Novembro</v>
      </c>
      <c r="N225" s="24" t="str">
        <f t="shared" si="15"/>
        <v xml:space="preserve">RINF </v>
      </c>
    </row>
    <row r="226" spans="1:14" ht="57" customHeight="1" x14ac:dyDescent="0.2">
      <c r="A226" s="24" t="s">
        <v>353</v>
      </c>
      <c r="B226" s="25">
        <v>45609</v>
      </c>
      <c r="C226" s="26">
        <v>4529</v>
      </c>
      <c r="D226" s="26" t="s">
        <v>350</v>
      </c>
      <c r="E226" s="27" t="s">
        <v>400</v>
      </c>
      <c r="F226" s="28" t="s">
        <v>402</v>
      </c>
      <c r="G226" s="26" t="s">
        <v>68</v>
      </c>
      <c r="I226" s="29">
        <v>1390</v>
      </c>
      <c r="J226" s="29">
        <f t="shared" si="12"/>
        <v>0</v>
      </c>
      <c r="K226" s="29">
        <f t="shared" si="13"/>
        <v>0</v>
      </c>
      <c r="L226" s="24">
        <f t="shared" si="14"/>
        <v>11</v>
      </c>
      <c r="M226" s="24" t="str">
        <f>VLOOKUP(L226,mês!A:B,2,0)</f>
        <v>Novembro</v>
      </c>
      <c r="N226" s="24" t="str">
        <f t="shared" si="15"/>
        <v xml:space="preserve">RINF </v>
      </c>
    </row>
    <row r="227" spans="1:14" ht="57" customHeight="1" x14ac:dyDescent="0.2">
      <c r="A227" s="24" t="s">
        <v>353</v>
      </c>
      <c r="B227" s="25">
        <v>45609</v>
      </c>
      <c r="C227" s="26">
        <v>4530</v>
      </c>
      <c r="D227" s="26" t="s">
        <v>350</v>
      </c>
      <c r="E227" s="27" t="s">
        <v>380</v>
      </c>
      <c r="F227" s="28" t="s">
        <v>403</v>
      </c>
      <c r="G227" s="26" t="s">
        <v>68</v>
      </c>
      <c r="I227" s="29">
        <v>4019</v>
      </c>
      <c r="J227" s="29">
        <f t="shared" si="12"/>
        <v>0</v>
      </c>
      <c r="K227" s="29">
        <f t="shared" si="13"/>
        <v>0</v>
      </c>
      <c r="L227" s="24">
        <f t="shared" si="14"/>
        <v>11</v>
      </c>
      <c r="M227" s="24" t="str">
        <f>VLOOKUP(L227,mês!A:B,2,0)</f>
        <v>Novembro</v>
      </c>
      <c r="N227" s="24" t="str">
        <f t="shared" si="15"/>
        <v xml:space="preserve">RINF </v>
      </c>
    </row>
    <row r="228" spans="1:14" ht="57" customHeight="1" x14ac:dyDescent="0.2">
      <c r="A228" s="24" t="s">
        <v>353</v>
      </c>
      <c r="B228" s="25">
        <v>45609</v>
      </c>
      <c r="C228" s="26">
        <v>4531</v>
      </c>
      <c r="D228" s="26" t="s">
        <v>350</v>
      </c>
      <c r="E228" s="27" t="s">
        <v>380</v>
      </c>
      <c r="F228" s="28" t="s">
        <v>404</v>
      </c>
      <c r="G228" s="26" t="s">
        <v>68</v>
      </c>
      <c r="I228" s="29">
        <v>10944</v>
      </c>
      <c r="J228" s="29">
        <f t="shared" si="12"/>
        <v>0</v>
      </c>
      <c r="K228" s="29">
        <f t="shared" si="13"/>
        <v>0</v>
      </c>
      <c r="L228" s="24">
        <f t="shared" si="14"/>
        <v>11</v>
      </c>
      <c r="M228" s="24" t="str">
        <f>VLOOKUP(L228,mês!A:B,2,0)</f>
        <v>Novembro</v>
      </c>
      <c r="N228" s="24" t="str">
        <f t="shared" si="15"/>
        <v xml:space="preserve">RINF </v>
      </c>
    </row>
    <row r="229" spans="1:14" ht="57" customHeight="1" x14ac:dyDescent="0.2">
      <c r="A229" s="24" t="s">
        <v>353</v>
      </c>
      <c r="B229" s="25">
        <v>45610</v>
      </c>
      <c r="C229" s="26">
        <v>4532</v>
      </c>
      <c r="D229" s="26" t="s">
        <v>350</v>
      </c>
      <c r="E229" s="27" t="s">
        <v>91</v>
      </c>
      <c r="F229" s="28" t="s">
        <v>405</v>
      </c>
      <c r="G229" s="26" t="s">
        <v>68</v>
      </c>
      <c r="I229" s="29">
        <v>7300</v>
      </c>
      <c r="J229" s="29">
        <f t="shared" si="12"/>
        <v>0</v>
      </c>
      <c r="K229" s="29">
        <f t="shared" si="13"/>
        <v>0</v>
      </c>
      <c r="L229" s="24">
        <f t="shared" si="14"/>
        <v>11</v>
      </c>
      <c r="M229" s="24" t="str">
        <f>VLOOKUP(L229,mês!A:B,2,0)</f>
        <v>Novembro</v>
      </c>
      <c r="N229" s="24" t="str">
        <f t="shared" si="15"/>
        <v xml:space="preserve">RINF </v>
      </c>
    </row>
    <row r="230" spans="1:14" ht="57" customHeight="1" x14ac:dyDescent="0.2">
      <c r="A230" s="24" t="s">
        <v>353</v>
      </c>
      <c r="B230" s="25">
        <v>45618</v>
      </c>
      <c r="C230" s="26">
        <v>4539</v>
      </c>
      <c r="D230" s="26" t="s">
        <v>350</v>
      </c>
      <c r="E230" s="27" t="s">
        <v>91</v>
      </c>
      <c r="F230" s="28" t="s">
        <v>406</v>
      </c>
      <c r="G230" s="26" t="s">
        <v>68</v>
      </c>
      <c r="I230" s="29">
        <v>7300</v>
      </c>
      <c r="J230" s="29">
        <f t="shared" si="12"/>
        <v>0</v>
      </c>
      <c r="K230" s="29">
        <f t="shared" si="13"/>
        <v>0</v>
      </c>
      <c r="L230" s="24">
        <f t="shared" si="14"/>
        <v>11</v>
      </c>
      <c r="M230" s="24" t="str">
        <f>VLOOKUP(L230,mês!A:B,2,0)</f>
        <v>Novembro</v>
      </c>
      <c r="N230" s="24" t="str">
        <f t="shared" si="15"/>
        <v xml:space="preserve">RINF </v>
      </c>
    </row>
    <row r="231" spans="1:14" ht="57" customHeight="1" x14ac:dyDescent="0.2">
      <c r="A231" s="24" t="s">
        <v>353</v>
      </c>
      <c r="B231" s="25">
        <v>45618</v>
      </c>
      <c r="C231" s="26">
        <v>4540</v>
      </c>
      <c r="D231" s="26" t="s">
        <v>350</v>
      </c>
      <c r="E231" s="27" t="s">
        <v>394</v>
      </c>
      <c r="F231" s="28" t="s">
        <v>407</v>
      </c>
      <c r="G231" s="26" t="s">
        <v>68</v>
      </c>
      <c r="I231" s="29">
        <v>14633.8</v>
      </c>
      <c r="J231" s="29">
        <f t="shared" si="12"/>
        <v>0</v>
      </c>
      <c r="K231" s="29">
        <f t="shared" si="13"/>
        <v>0</v>
      </c>
      <c r="L231" s="24">
        <f t="shared" si="14"/>
        <v>11</v>
      </c>
      <c r="M231" s="24" t="str">
        <f>VLOOKUP(L231,mês!A:B,2,0)</f>
        <v>Novembro</v>
      </c>
      <c r="N231" s="24" t="str">
        <f t="shared" si="15"/>
        <v xml:space="preserve">RINF </v>
      </c>
    </row>
    <row r="232" spans="1:14" ht="57" customHeight="1" x14ac:dyDescent="0.2">
      <c r="A232" s="24" t="s">
        <v>408</v>
      </c>
      <c r="B232" s="25">
        <v>45324</v>
      </c>
      <c r="C232" s="26">
        <v>4312</v>
      </c>
      <c r="D232" s="26" t="s">
        <v>81</v>
      </c>
      <c r="E232" s="27" t="s">
        <v>66</v>
      </c>
      <c r="F232" s="28" t="s">
        <v>118</v>
      </c>
      <c r="G232" s="26" t="s">
        <v>68</v>
      </c>
      <c r="I232" s="29">
        <v>5000</v>
      </c>
      <c r="J232" s="29">
        <f t="shared" si="12"/>
        <v>0</v>
      </c>
      <c r="K232" s="29">
        <f t="shared" si="13"/>
        <v>0</v>
      </c>
      <c r="L232" s="24">
        <f t="shared" si="14"/>
        <v>2</v>
      </c>
      <c r="M232" s="24" t="str">
        <f>VLOOKUP(L232,mês!A:B,2,0)</f>
        <v>Fevereiro</v>
      </c>
      <c r="N232" s="24" t="str">
        <f t="shared" si="15"/>
        <v xml:space="preserve">RI </v>
      </c>
    </row>
    <row r="233" spans="1:14" ht="57" customHeight="1" x14ac:dyDescent="0.2">
      <c r="A233" s="24" t="s">
        <v>409</v>
      </c>
      <c r="B233" s="25">
        <v>45327</v>
      </c>
      <c r="C233" s="26">
        <v>4339</v>
      </c>
      <c r="D233" s="26" t="s">
        <v>135</v>
      </c>
      <c r="E233" s="27" t="s">
        <v>66</v>
      </c>
      <c r="F233" s="28" t="s">
        <v>410</v>
      </c>
      <c r="G233" s="26" t="s">
        <v>68</v>
      </c>
      <c r="I233" s="29">
        <v>225293.53</v>
      </c>
      <c r="J233" s="29">
        <f t="shared" si="12"/>
        <v>0</v>
      </c>
      <c r="K233" s="29">
        <f t="shared" si="13"/>
        <v>0</v>
      </c>
      <c r="L233" s="24">
        <f t="shared" si="14"/>
        <v>2</v>
      </c>
      <c r="M233" s="24" t="str">
        <f>VLOOKUP(L233,mês!A:B,2,0)</f>
        <v>Fevereiro</v>
      </c>
      <c r="N233" s="24" t="str">
        <f t="shared" si="15"/>
        <v xml:space="preserve">RI </v>
      </c>
    </row>
    <row r="234" spans="1:14" ht="57" customHeight="1" x14ac:dyDescent="0.2">
      <c r="A234" s="24" t="s">
        <v>409</v>
      </c>
      <c r="B234" s="25">
        <v>45555</v>
      </c>
      <c r="C234" s="26">
        <v>4494</v>
      </c>
      <c r="D234" s="26" t="s">
        <v>135</v>
      </c>
      <c r="E234" s="27" t="s">
        <v>74</v>
      </c>
      <c r="F234" s="28" t="s">
        <v>411</v>
      </c>
      <c r="G234" s="26" t="s">
        <v>68</v>
      </c>
      <c r="I234" s="29">
        <v>480319.1</v>
      </c>
      <c r="J234" s="29">
        <f t="shared" si="12"/>
        <v>0</v>
      </c>
      <c r="K234" s="29">
        <f t="shared" si="13"/>
        <v>0</v>
      </c>
      <c r="L234" s="24">
        <f t="shared" si="14"/>
        <v>9</v>
      </c>
      <c r="M234" s="24" t="str">
        <f>VLOOKUP(L234,mês!A:B,2,0)</f>
        <v>Setembro</v>
      </c>
      <c r="N234" s="24" t="str">
        <f t="shared" si="15"/>
        <v xml:space="preserve">RI </v>
      </c>
    </row>
    <row r="235" spans="1:14" ht="57" customHeight="1" x14ac:dyDescent="0.2">
      <c r="A235" s="24" t="s">
        <v>409</v>
      </c>
      <c r="B235" s="25">
        <v>45558</v>
      </c>
      <c r="C235" s="26">
        <v>4498</v>
      </c>
      <c r="D235" s="26" t="s">
        <v>135</v>
      </c>
      <c r="E235" s="27" t="s">
        <v>74</v>
      </c>
      <c r="F235" s="28" t="s">
        <v>412</v>
      </c>
      <c r="G235" s="26" t="s">
        <v>68</v>
      </c>
      <c r="I235" s="29">
        <v>407.34</v>
      </c>
      <c r="J235" s="29">
        <f t="shared" si="12"/>
        <v>0</v>
      </c>
      <c r="K235" s="29">
        <f t="shared" si="13"/>
        <v>0</v>
      </c>
      <c r="L235" s="24">
        <f t="shared" si="14"/>
        <v>9</v>
      </c>
      <c r="M235" s="24" t="str">
        <f>VLOOKUP(L235,mês!A:B,2,0)</f>
        <v>Setembro</v>
      </c>
      <c r="N235" s="24" t="str">
        <f t="shared" si="15"/>
        <v xml:space="preserve">RI </v>
      </c>
    </row>
    <row r="236" spans="1:14" ht="57" customHeight="1" x14ac:dyDescent="0.2">
      <c r="A236" s="24" t="s">
        <v>413</v>
      </c>
      <c r="B236" s="25">
        <v>45385</v>
      </c>
      <c r="C236" s="26">
        <v>4390</v>
      </c>
      <c r="D236" s="26" t="s">
        <v>81</v>
      </c>
      <c r="E236" s="27" t="s">
        <v>414</v>
      </c>
      <c r="F236" s="28" t="s">
        <v>415</v>
      </c>
      <c r="G236" s="26" t="s">
        <v>68</v>
      </c>
      <c r="I236" s="29">
        <v>14000</v>
      </c>
      <c r="J236" s="29">
        <f t="shared" si="12"/>
        <v>0</v>
      </c>
      <c r="K236" s="29">
        <f t="shared" si="13"/>
        <v>0</v>
      </c>
      <c r="L236" s="24">
        <f t="shared" si="14"/>
        <v>4</v>
      </c>
      <c r="M236" s="24" t="str">
        <f>VLOOKUP(L236,mês!A:B,2,0)</f>
        <v>Abril</v>
      </c>
      <c r="N236" s="24" t="str">
        <f t="shared" si="15"/>
        <v xml:space="preserve">RI </v>
      </c>
    </row>
    <row r="237" spans="1:14" ht="57" customHeight="1" x14ac:dyDescent="0.2">
      <c r="A237" s="24" t="s">
        <v>416</v>
      </c>
      <c r="B237" s="25">
        <v>45323</v>
      </c>
      <c r="C237" s="26">
        <v>4262</v>
      </c>
      <c r="D237" s="26" t="s">
        <v>153</v>
      </c>
      <c r="E237" s="27" t="s">
        <v>66</v>
      </c>
      <c r="F237" s="28" t="s">
        <v>417</v>
      </c>
      <c r="G237" s="26" t="s">
        <v>68</v>
      </c>
      <c r="I237" s="29">
        <v>5140</v>
      </c>
      <c r="J237" s="29">
        <f t="shared" si="12"/>
        <v>0</v>
      </c>
      <c r="K237" s="29">
        <f t="shared" si="13"/>
        <v>0</v>
      </c>
      <c r="L237" s="24">
        <f t="shared" si="14"/>
        <v>2</v>
      </c>
      <c r="M237" s="24" t="str">
        <f>VLOOKUP(L237,mês!A:B,2,0)</f>
        <v>Fevereiro</v>
      </c>
      <c r="N237" s="24" t="str">
        <f t="shared" si="15"/>
        <v xml:space="preserve">RD </v>
      </c>
    </row>
    <row r="238" spans="1:14" ht="57" customHeight="1" x14ac:dyDescent="0.2">
      <c r="A238" s="24" t="s">
        <v>418</v>
      </c>
      <c r="B238" s="25">
        <v>45314</v>
      </c>
      <c r="C238" s="26">
        <v>4241</v>
      </c>
      <c r="D238" s="26" t="s">
        <v>81</v>
      </c>
      <c r="E238" s="27" t="s">
        <v>250</v>
      </c>
      <c r="F238" s="28" t="s">
        <v>419</v>
      </c>
      <c r="G238" s="26" t="s">
        <v>68</v>
      </c>
      <c r="I238" s="29">
        <v>21072.240000000002</v>
      </c>
      <c r="J238" s="29">
        <f t="shared" si="12"/>
        <v>0</v>
      </c>
      <c r="K238" s="29">
        <f t="shared" si="13"/>
        <v>0</v>
      </c>
      <c r="L238" s="24">
        <f t="shared" si="14"/>
        <v>1</v>
      </c>
      <c r="M238" s="24" t="str">
        <f>VLOOKUP(L238,mês!A:B,2,0)</f>
        <v>Janeiro</v>
      </c>
      <c r="N238" s="24" t="str">
        <f t="shared" si="15"/>
        <v xml:space="preserve">RD </v>
      </c>
    </row>
    <row r="239" spans="1:14" ht="57" customHeight="1" x14ac:dyDescent="0.2">
      <c r="A239" s="24" t="s">
        <v>418</v>
      </c>
      <c r="B239" s="25">
        <v>45314</v>
      </c>
      <c r="C239" s="26">
        <v>4242</v>
      </c>
      <c r="D239" s="26" t="s">
        <v>81</v>
      </c>
      <c r="E239" s="27" t="s">
        <v>420</v>
      </c>
      <c r="F239" s="28" t="s">
        <v>421</v>
      </c>
      <c r="G239" s="26" t="s">
        <v>68</v>
      </c>
      <c r="I239" s="29">
        <v>8675.74</v>
      </c>
      <c r="J239" s="29">
        <f t="shared" si="12"/>
        <v>0</v>
      </c>
      <c r="K239" s="29">
        <f t="shared" si="13"/>
        <v>0</v>
      </c>
      <c r="L239" s="24">
        <f t="shared" si="14"/>
        <v>1</v>
      </c>
      <c r="M239" s="24" t="str">
        <f>VLOOKUP(L239,mês!A:B,2,0)</f>
        <v>Janeiro</v>
      </c>
      <c r="N239" s="24" t="str">
        <f t="shared" si="15"/>
        <v xml:space="preserve">RD </v>
      </c>
    </row>
    <row r="240" spans="1:14" ht="57" customHeight="1" x14ac:dyDescent="0.2">
      <c r="A240" s="24" t="s">
        <v>418</v>
      </c>
      <c r="B240" s="25">
        <v>45357</v>
      </c>
      <c r="C240" s="26">
        <v>4367</v>
      </c>
      <c r="D240" s="26" t="s">
        <v>81</v>
      </c>
      <c r="E240" s="27" t="s">
        <v>422</v>
      </c>
      <c r="F240" s="28" t="s">
        <v>423</v>
      </c>
      <c r="G240" s="26" t="s">
        <v>68</v>
      </c>
      <c r="I240" s="29">
        <v>84792</v>
      </c>
      <c r="J240" s="29">
        <f t="shared" si="12"/>
        <v>0</v>
      </c>
      <c r="K240" s="29">
        <f t="shared" si="13"/>
        <v>0</v>
      </c>
      <c r="L240" s="24">
        <f t="shared" si="14"/>
        <v>3</v>
      </c>
      <c r="M240" s="24" t="str">
        <f>VLOOKUP(L240,mês!A:B,2,0)</f>
        <v>Março</v>
      </c>
      <c r="N240" s="24" t="str">
        <f t="shared" si="15"/>
        <v xml:space="preserve">RD </v>
      </c>
    </row>
    <row r="241" spans="1:14" ht="57" customHeight="1" x14ac:dyDescent="0.2">
      <c r="A241" s="24" t="s">
        <v>418</v>
      </c>
      <c r="B241" s="25">
        <v>45357</v>
      </c>
      <c r="C241" s="26">
        <v>4368</v>
      </c>
      <c r="D241" s="26" t="s">
        <v>81</v>
      </c>
      <c r="E241" s="27" t="s">
        <v>424</v>
      </c>
      <c r="F241" s="28" t="s">
        <v>425</v>
      </c>
      <c r="G241" s="26" t="s">
        <v>68</v>
      </c>
      <c r="I241" s="29">
        <v>8479.2000000000007</v>
      </c>
      <c r="J241" s="29">
        <f t="shared" si="12"/>
        <v>0</v>
      </c>
      <c r="K241" s="29">
        <f t="shared" si="13"/>
        <v>0</v>
      </c>
      <c r="L241" s="24">
        <f t="shared" si="14"/>
        <v>3</v>
      </c>
      <c r="M241" s="24" t="str">
        <f>VLOOKUP(L241,mês!A:B,2,0)</f>
        <v>Março</v>
      </c>
      <c r="N241" s="24" t="str">
        <f t="shared" si="15"/>
        <v xml:space="preserve">RD </v>
      </c>
    </row>
    <row r="242" spans="1:14" ht="57" customHeight="1" x14ac:dyDescent="0.2">
      <c r="A242" s="24" t="s">
        <v>418</v>
      </c>
      <c r="B242" s="25">
        <v>45628</v>
      </c>
      <c r="C242" s="26">
        <v>4548</v>
      </c>
      <c r="D242" s="26" t="s">
        <v>81</v>
      </c>
      <c r="E242" s="27" t="s">
        <v>426</v>
      </c>
      <c r="F242" s="28" t="s">
        <v>427</v>
      </c>
      <c r="G242" s="26" t="s">
        <v>68</v>
      </c>
      <c r="I242" s="29">
        <v>59354.400000000001</v>
      </c>
      <c r="J242" s="29">
        <f t="shared" si="12"/>
        <v>0</v>
      </c>
      <c r="K242" s="29">
        <f t="shared" si="13"/>
        <v>0</v>
      </c>
      <c r="L242" s="24">
        <f t="shared" si="14"/>
        <v>12</v>
      </c>
      <c r="M242" s="24" t="str">
        <f>VLOOKUP(L242,mês!A:B,2,0)</f>
        <v>Dezembro</v>
      </c>
      <c r="N242" s="24" t="str">
        <f t="shared" si="15"/>
        <v xml:space="preserve">RD </v>
      </c>
    </row>
    <row r="243" spans="1:14" ht="57" customHeight="1" x14ac:dyDescent="0.2">
      <c r="A243" s="24" t="s">
        <v>428</v>
      </c>
      <c r="B243" s="25">
        <v>45324</v>
      </c>
      <c r="C243" s="26">
        <v>4307</v>
      </c>
      <c r="D243" s="26" t="s">
        <v>65</v>
      </c>
      <c r="E243" s="27" t="s">
        <v>66</v>
      </c>
      <c r="F243" s="28" t="s">
        <v>429</v>
      </c>
      <c r="G243" s="26" t="s">
        <v>68</v>
      </c>
      <c r="I243" s="29">
        <v>21529.51</v>
      </c>
      <c r="J243" s="29">
        <f t="shared" si="12"/>
        <v>0</v>
      </c>
      <c r="K243" s="29">
        <f t="shared" si="13"/>
        <v>0</v>
      </c>
      <c r="L243" s="24">
        <f t="shared" si="14"/>
        <v>2</v>
      </c>
      <c r="M243" s="24" t="str">
        <f>VLOOKUP(L243,mês!A:B,2,0)</f>
        <v>Fevereiro</v>
      </c>
      <c r="N243" s="24" t="str">
        <f t="shared" si="15"/>
        <v xml:space="preserve">RI </v>
      </c>
    </row>
    <row r="244" spans="1:14" ht="57" customHeight="1" x14ac:dyDescent="0.2">
      <c r="A244" s="24" t="s">
        <v>430</v>
      </c>
      <c r="B244" s="25">
        <v>45327</v>
      </c>
      <c r="C244" s="26">
        <v>4338</v>
      </c>
      <c r="D244" s="26" t="s">
        <v>156</v>
      </c>
      <c r="E244" s="27" t="s">
        <v>66</v>
      </c>
      <c r="F244" s="28" t="s">
        <v>431</v>
      </c>
      <c r="G244" s="26" t="s">
        <v>68</v>
      </c>
      <c r="I244" s="29">
        <v>2325.9699999999998</v>
      </c>
      <c r="J244" s="29">
        <f t="shared" si="12"/>
        <v>0</v>
      </c>
      <c r="K244" s="29">
        <f t="shared" si="13"/>
        <v>0</v>
      </c>
      <c r="L244" s="24">
        <f t="shared" si="14"/>
        <v>2</v>
      </c>
      <c r="M244" s="24" t="str">
        <f>VLOOKUP(L244,mês!A:B,2,0)</f>
        <v>Fevereiro</v>
      </c>
      <c r="N244" s="24" t="str">
        <f t="shared" si="15"/>
        <v xml:space="preserve">RI </v>
      </c>
    </row>
    <row r="245" spans="1:14" ht="57" customHeight="1" x14ac:dyDescent="0.2">
      <c r="A245" s="24" t="s">
        <v>432</v>
      </c>
      <c r="B245" s="25">
        <v>45323</v>
      </c>
      <c r="C245" s="26">
        <v>4268</v>
      </c>
      <c r="D245" s="26" t="s">
        <v>433</v>
      </c>
      <c r="E245" s="27" t="s">
        <v>66</v>
      </c>
      <c r="F245" s="28" t="s">
        <v>434</v>
      </c>
      <c r="G245" s="26" t="s">
        <v>68</v>
      </c>
      <c r="I245" s="29">
        <v>880.2</v>
      </c>
      <c r="J245" s="29">
        <f t="shared" si="12"/>
        <v>0</v>
      </c>
      <c r="K245" s="29">
        <f t="shared" si="13"/>
        <v>0</v>
      </c>
      <c r="L245" s="24">
        <f t="shared" si="14"/>
        <v>2</v>
      </c>
      <c r="M245" s="24" t="str">
        <f>VLOOKUP(L245,mês!A:B,2,0)</f>
        <v>Fevereiro</v>
      </c>
      <c r="N245" s="24" t="str">
        <f t="shared" si="15"/>
        <v xml:space="preserve">RD </v>
      </c>
    </row>
    <row r="246" spans="1:14" ht="57" customHeight="1" x14ac:dyDescent="0.2">
      <c r="A246" s="24" t="s">
        <v>435</v>
      </c>
      <c r="B246" s="25">
        <v>45327</v>
      </c>
      <c r="C246" s="26">
        <v>4331</v>
      </c>
      <c r="D246" s="26" t="s">
        <v>135</v>
      </c>
      <c r="E246" s="27" t="s">
        <v>66</v>
      </c>
      <c r="F246" s="28" t="s">
        <v>436</v>
      </c>
      <c r="G246" s="26" t="s">
        <v>68</v>
      </c>
      <c r="I246" s="29">
        <v>23339.37</v>
      </c>
      <c r="J246" s="29">
        <f t="shared" si="12"/>
        <v>0</v>
      </c>
      <c r="K246" s="29">
        <f t="shared" si="13"/>
        <v>0</v>
      </c>
      <c r="L246" s="24">
        <f t="shared" si="14"/>
        <v>2</v>
      </c>
      <c r="M246" s="24" t="str">
        <f>VLOOKUP(L246,mês!A:B,2,0)</f>
        <v>Fevereiro</v>
      </c>
      <c r="N246" s="24" t="str">
        <f t="shared" si="15"/>
        <v xml:space="preserve">RI </v>
      </c>
    </row>
    <row r="247" spans="1:14" ht="57" customHeight="1" x14ac:dyDescent="0.2">
      <c r="A247" s="24" t="s">
        <v>435</v>
      </c>
      <c r="B247" s="25">
        <v>45537</v>
      </c>
      <c r="C247" s="26">
        <v>4489</v>
      </c>
      <c r="D247" s="26" t="s">
        <v>156</v>
      </c>
      <c r="E247" s="27" t="s">
        <v>74</v>
      </c>
      <c r="F247" s="28" t="s">
        <v>437</v>
      </c>
      <c r="G247" s="26" t="s">
        <v>68</v>
      </c>
      <c r="I247" s="29">
        <v>17356.5</v>
      </c>
      <c r="J247" s="29">
        <f t="shared" si="12"/>
        <v>0</v>
      </c>
      <c r="K247" s="29">
        <f t="shared" si="13"/>
        <v>0</v>
      </c>
      <c r="L247" s="24">
        <f t="shared" si="14"/>
        <v>9</v>
      </c>
      <c r="M247" s="24" t="str">
        <f>VLOOKUP(L247,mês!A:B,2,0)</f>
        <v>Setembro</v>
      </c>
      <c r="N247" s="24" t="str">
        <f t="shared" si="15"/>
        <v xml:space="preserve">RI </v>
      </c>
    </row>
    <row r="248" spans="1:14" ht="57" customHeight="1" x14ac:dyDescent="0.2">
      <c r="A248" s="24" t="s">
        <v>438</v>
      </c>
      <c r="B248" s="25">
        <v>45366</v>
      </c>
      <c r="C248" s="26">
        <v>4374</v>
      </c>
      <c r="D248" s="26" t="s">
        <v>325</v>
      </c>
      <c r="E248" s="27" t="s">
        <v>180</v>
      </c>
      <c r="F248" s="28" t="s">
        <v>439</v>
      </c>
      <c r="G248" s="26" t="s">
        <v>68</v>
      </c>
      <c r="I248" s="29">
        <v>4208</v>
      </c>
      <c r="J248" s="29">
        <f t="shared" si="12"/>
        <v>0</v>
      </c>
      <c r="K248" s="29">
        <f t="shared" si="13"/>
        <v>0</v>
      </c>
      <c r="L248" s="24">
        <f t="shared" si="14"/>
        <v>3</v>
      </c>
      <c r="M248" s="24" t="str">
        <f>VLOOKUP(L248,mês!A:B,2,0)</f>
        <v>Março</v>
      </c>
      <c r="N248" s="24" t="str">
        <f t="shared" si="15"/>
        <v xml:space="preserve">RD Básico </v>
      </c>
    </row>
    <row r="249" spans="1:14" ht="57" customHeight="1" x14ac:dyDescent="0.2">
      <c r="A249" s="24" t="s">
        <v>440</v>
      </c>
      <c r="B249" s="25">
        <v>45419</v>
      </c>
      <c r="C249" s="26">
        <v>4422</v>
      </c>
      <c r="D249" s="26" t="s">
        <v>325</v>
      </c>
      <c r="E249" s="27" t="s">
        <v>91</v>
      </c>
      <c r="F249" s="28" t="s">
        <v>441</v>
      </c>
      <c r="G249" s="26" t="s">
        <v>68</v>
      </c>
      <c r="I249" s="29">
        <v>32400</v>
      </c>
      <c r="J249" s="29">
        <f t="shared" si="12"/>
        <v>0</v>
      </c>
      <c r="K249" s="29">
        <f t="shared" si="13"/>
        <v>0</v>
      </c>
      <c r="L249" s="24">
        <f t="shared" si="14"/>
        <v>5</v>
      </c>
      <c r="M249" s="24" t="str">
        <f>VLOOKUP(L249,mês!A:B,2,0)</f>
        <v>Maio</v>
      </c>
      <c r="N249" s="24" t="str">
        <f t="shared" si="15"/>
        <v xml:space="preserve">RD Básico </v>
      </c>
    </row>
    <row r="250" spans="1:14" ht="57" customHeight="1" x14ac:dyDescent="0.2">
      <c r="A250" s="24" t="s">
        <v>442</v>
      </c>
      <c r="B250" s="25">
        <v>45323</v>
      </c>
      <c r="C250" s="26">
        <v>4266</v>
      </c>
      <c r="D250" s="26" t="s">
        <v>135</v>
      </c>
      <c r="E250" s="27" t="s">
        <v>66</v>
      </c>
      <c r="F250" s="28" t="s">
        <v>443</v>
      </c>
      <c r="G250" s="26" t="s">
        <v>68</v>
      </c>
      <c r="I250" s="29">
        <v>238981.96</v>
      </c>
      <c r="J250" s="29">
        <f t="shared" si="12"/>
        <v>0</v>
      </c>
      <c r="K250" s="29">
        <f t="shared" si="13"/>
        <v>0</v>
      </c>
      <c r="L250" s="24">
        <f t="shared" si="14"/>
        <v>2</v>
      </c>
      <c r="M250" s="24" t="str">
        <f>VLOOKUP(L250,mês!A:B,2,0)</f>
        <v>Fevereiro</v>
      </c>
      <c r="N250" s="24" t="str">
        <f t="shared" si="15"/>
        <v xml:space="preserve">RD </v>
      </c>
    </row>
    <row r="251" spans="1:14" ht="57" customHeight="1" x14ac:dyDescent="0.2">
      <c r="A251" s="24" t="s">
        <v>444</v>
      </c>
      <c r="B251" s="25">
        <v>45324</v>
      </c>
      <c r="C251" s="26">
        <v>4295</v>
      </c>
      <c r="D251" s="26" t="s">
        <v>65</v>
      </c>
      <c r="E251" s="27" t="s">
        <v>91</v>
      </c>
      <c r="F251" s="28" t="s">
        <v>445</v>
      </c>
      <c r="G251" s="26" t="s">
        <v>68</v>
      </c>
      <c r="I251" s="29">
        <v>2481154.71</v>
      </c>
      <c r="J251" s="29">
        <f t="shared" si="12"/>
        <v>0</v>
      </c>
      <c r="K251" s="29">
        <f t="shared" si="13"/>
        <v>0</v>
      </c>
      <c r="L251" s="24">
        <f t="shared" si="14"/>
        <v>2</v>
      </c>
      <c r="M251" s="24" t="str">
        <f>VLOOKUP(L251,mês!A:B,2,0)</f>
        <v>Fevereiro</v>
      </c>
      <c r="N251" s="24" t="str">
        <f t="shared" si="15"/>
        <v xml:space="preserve">Diretoria </v>
      </c>
    </row>
    <row r="252" spans="1:14" ht="57" customHeight="1" x14ac:dyDescent="0.2">
      <c r="A252" s="24" t="s">
        <v>446</v>
      </c>
      <c r="B252" s="25">
        <v>45313</v>
      </c>
      <c r="C252" s="26">
        <v>4240</v>
      </c>
      <c r="D252" s="26" t="s">
        <v>65</v>
      </c>
      <c r="E252" s="27" t="s">
        <v>66</v>
      </c>
      <c r="F252" s="28" t="s">
        <v>447</v>
      </c>
      <c r="G252" s="26" t="s">
        <v>68</v>
      </c>
      <c r="I252" s="29">
        <v>28000</v>
      </c>
      <c r="J252" s="29">
        <f t="shared" si="12"/>
        <v>0</v>
      </c>
      <c r="K252" s="29">
        <f t="shared" si="13"/>
        <v>0</v>
      </c>
      <c r="L252" s="24">
        <f t="shared" si="14"/>
        <v>1</v>
      </c>
      <c r="M252" s="24" t="str">
        <f>VLOOKUP(L252,mês!A:B,2,0)</f>
        <v>Janeiro</v>
      </c>
      <c r="N252" s="24" t="str">
        <f t="shared" si="15"/>
        <v xml:space="preserve">Diretoria </v>
      </c>
    </row>
    <row r="253" spans="1:14" ht="57" customHeight="1" x14ac:dyDescent="0.2">
      <c r="A253" s="24" t="s">
        <v>446</v>
      </c>
      <c r="B253" s="25">
        <v>45441</v>
      </c>
      <c r="C253" s="26">
        <v>4432</v>
      </c>
      <c r="D253" s="26" t="s">
        <v>65</v>
      </c>
      <c r="E253" s="27" t="s">
        <v>414</v>
      </c>
      <c r="F253" s="28" t="s">
        <v>448</v>
      </c>
      <c r="G253" s="26" t="s">
        <v>68</v>
      </c>
      <c r="I253" s="29">
        <v>112000</v>
      </c>
      <c r="J253" s="29">
        <f t="shared" si="12"/>
        <v>0</v>
      </c>
      <c r="K253" s="29">
        <f t="shared" si="13"/>
        <v>0</v>
      </c>
      <c r="L253" s="24">
        <f t="shared" si="14"/>
        <v>5</v>
      </c>
      <c r="M253" s="24" t="str">
        <f>VLOOKUP(L253,mês!A:B,2,0)</f>
        <v>Maio</v>
      </c>
      <c r="N253" s="24" t="str">
        <f t="shared" si="15"/>
        <v xml:space="preserve">Diretoria </v>
      </c>
    </row>
    <row r="254" spans="1:14" ht="57" customHeight="1" x14ac:dyDescent="0.2">
      <c r="A254" s="24" t="s">
        <v>446</v>
      </c>
      <c r="B254" s="25">
        <v>45448</v>
      </c>
      <c r="C254" s="26">
        <v>4436</v>
      </c>
      <c r="D254" s="26" t="s">
        <v>65</v>
      </c>
      <c r="E254" s="27" t="s">
        <v>414</v>
      </c>
      <c r="F254" s="28" t="s">
        <v>449</v>
      </c>
      <c r="G254" s="26" t="s">
        <v>68</v>
      </c>
      <c r="I254" s="29">
        <v>56000</v>
      </c>
      <c r="J254" s="29">
        <f t="shared" si="12"/>
        <v>0</v>
      </c>
      <c r="K254" s="29">
        <f t="shared" si="13"/>
        <v>0</v>
      </c>
      <c r="L254" s="24">
        <f t="shared" si="14"/>
        <v>6</v>
      </c>
      <c r="M254" s="24" t="str">
        <f>VLOOKUP(L254,mês!A:B,2,0)</f>
        <v>Junho</v>
      </c>
      <c r="N254" s="24" t="str">
        <f t="shared" si="15"/>
        <v xml:space="preserve">Diretoria </v>
      </c>
    </row>
    <row r="255" spans="1:14" ht="57" customHeight="1" x14ac:dyDescent="0.2">
      <c r="A255" s="24" t="s">
        <v>446</v>
      </c>
      <c r="B255" s="25">
        <v>45628</v>
      </c>
      <c r="C255" s="26">
        <v>4549</v>
      </c>
      <c r="D255" s="26" t="s">
        <v>65</v>
      </c>
      <c r="E255" s="27" t="s">
        <v>450</v>
      </c>
      <c r="F255" s="28" t="s">
        <v>451</v>
      </c>
      <c r="G255" s="26" t="s">
        <v>68</v>
      </c>
      <c r="I255" s="29">
        <v>56000</v>
      </c>
      <c r="J255" s="29">
        <f t="shared" si="12"/>
        <v>0</v>
      </c>
      <c r="K255" s="29">
        <f t="shared" si="13"/>
        <v>0</v>
      </c>
      <c r="L255" s="24">
        <f t="shared" si="14"/>
        <v>12</v>
      </c>
      <c r="M255" s="24" t="str">
        <f>VLOOKUP(L255,mês!A:B,2,0)</f>
        <v>Dezembro</v>
      </c>
      <c r="N255" s="24" t="str">
        <f t="shared" si="15"/>
        <v xml:space="preserve">Diretoria </v>
      </c>
    </row>
    <row r="256" spans="1:14" ht="57" customHeight="1" x14ac:dyDescent="0.2">
      <c r="A256" s="24" t="s">
        <v>452</v>
      </c>
      <c r="B256" s="25">
        <v>45323</v>
      </c>
      <c r="C256" s="26">
        <v>4270</v>
      </c>
      <c r="D256" s="26" t="s">
        <v>65</v>
      </c>
      <c r="E256" s="27" t="s">
        <v>66</v>
      </c>
      <c r="F256" s="28" t="s">
        <v>453</v>
      </c>
      <c r="G256" s="26" t="s">
        <v>68</v>
      </c>
      <c r="I256" s="29">
        <v>691.4</v>
      </c>
      <c r="J256" s="29">
        <f t="shared" si="12"/>
        <v>0</v>
      </c>
      <c r="K256" s="29">
        <f t="shared" si="13"/>
        <v>0</v>
      </c>
      <c r="L256" s="24">
        <f t="shared" si="14"/>
        <v>2</v>
      </c>
      <c r="M256" s="24" t="str">
        <f>VLOOKUP(L256,mês!A:B,2,0)</f>
        <v>Fevereiro</v>
      </c>
      <c r="N256" s="24" t="str">
        <f t="shared" si="15"/>
        <v xml:space="preserve">RD </v>
      </c>
    </row>
    <row r="257" spans="1:14" ht="57" customHeight="1" x14ac:dyDescent="0.2">
      <c r="A257" s="24" t="s">
        <v>454</v>
      </c>
      <c r="B257" s="25">
        <v>45324</v>
      </c>
      <c r="C257" s="26">
        <v>4298</v>
      </c>
      <c r="D257" s="26" t="s">
        <v>65</v>
      </c>
      <c r="E257" s="27" t="s">
        <v>66</v>
      </c>
      <c r="F257" s="28" t="s">
        <v>455</v>
      </c>
      <c r="G257" s="26" t="s">
        <v>68</v>
      </c>
      <c r="I257" s="29">
        <v>30724.76</v>
      </c>
      <c r="J257" s="29">
        <f t="shared" si="12"/>
        <v>0</v>
      </c>
      <c r="K257" s="29">
        <f t="shared" si="13"/>
        <v>0</v>
      </c>
      <c r="L257" s="24">
        <f t="shared" si="14"/>
        <v>2</v>
      </c>
      <c r="M257" s="24" t="str">
        <f>VLOOKUP(L257,mês!A:B,2,0)</f>
        <v>Fevereiro</v>
      </c>
      <c r="N257" s="24" t="str">
        <f t="shared" si="15"/>
        <v xml:space="preserve">Diretoria </v>
      </c>
    </row>
    <row r="258" spans="1:14" ht="57" customHeight="1" x14ac:dyDescent="0.2">
      <c r="A258" s="24" t="s">
        <v>456</v>
      </c>
      <c r="B258" s="25">
        <v>45327</v>
      </c>
      <c r="C258" s="26">
        <v>4337</v>
      </c>
      <c r="D258" s="26" t="s">
        <v>135</v>
      </c>
      <c r="E258" s="27" t="s">
        <v>66</v>
      </c>
      <c r="F258" s="28" t="s">
        <v>457</v>
      </c>
      <c r="G258" s="26" t="s">
        <v>68</v>
      </c>
      <c r="I258" s="29">
        <v>13972.2</v>
      </c>
      <c r="J258" s="29">
        <f t="shared" si="12"/>
        <v>0</v>
      </c>
      <c r="K258" s="29">
        <f t="shared" si="13"/>
        <v>0</v>
      </c>
      <c r="L258" s="24">
        <f t="shared" si="14"/>
        <v>2</v>
      </c>
      <c r="M258" s="24" t="str">
        <f>VLOOKUP(L258,mês!A:B,2,0)</f>
        <v>Fevereiro</v>
      </c>
      <c r="N258" s="24" t="str">
        <f t="shared" si="15"/>
        <v xml:space="preserve">RD Básico </v>
      </c>
    </row>
    <row r="259" spans="1:14" ht="57" customHeight="1" x14ac:dyDescent="0.2">
      <c r="A259" s="24" t="s">
        <v>458</v>
      </c>
      <c r="B259" s="25">
        <v>45323</v>
      </c>
      <c r="C259" s="26">
        <v>4274</v>
      </c>
      <c r="D259" s="26" t="s">
        <v>156</v>
      </c>
      <c r="E259" s="27" t="s">
        <v>66</v>
      </c>
      <c r="F259" s="28" t="s">
        <v>459</v>
      </c>
      <c r="G259" s="26" t="s">
        <v>68</v>
      </c>
      <c r="I259" s="29">
        <v>35000</v>
      </c>
      <c r="J259" s="29">
        <f t="shared" ref="J259:J322" si="16">IF(G259="Não",0,H259)</f>
        <v>0</v>
      </c>
      <c r="K259" s="29">
        <f t="shared" ref="K259:K322" si="17">IF(G259="Não",H259,0)</f>
        <v>0</v>
      </c>
      <c r="L259" s="24">
        <f t="shared" ref="L259:L322" si="18">MONTH(B259)</f>
        <v>2</v>
      </c>
      <c r="M259" s="24" t="str">
        <f>VLOOKUP(L259,mês!A:B,2,0)</f>
        <v>Fevereiro</v>
      </c>
      <c r="N259" s="24" t="str">
        <f t="shared" ref="N259:N322" si="19">LEFT(A259,SEARCH("-",A259)-1)</f>
        <v xml:space="preserve">RD </v>
      </c>
    </row>
    <row r="260" spans="1:14" ht="57" customHeight="1" x14ac:dyDescent="0.2">
      <c r="A260" s="24" t="s">
        <v>460</v>
      </c>
      <c r="B260" s="25">
        <v>45323</v>
      </c>
      <c r="C260" s="26">
        <v>4278</v>
      </c>
      <c r="D260" s="26" t="s">
        <v>153</v>
      </c>
      <c r="E260" s="27" t="s">
        <v>66</v>
      </c>
      <c r="F260" s="28" t="s">
        <v>461</v>
      </c>
      <c r="G260" s="26" t="s">
        <v>68</v>
      </c>
      <c r="I260" s="29">
        <v>12361.94</v>
      </c>
      <c r="J260" s="29">
        <f t="shared" si="16"/>
        <v>0</v>
      </c>
      <c r="K260" s="29">
        <f t="shared" si="17"/>
        <v>0</v>
      </c>
      <c r="L260" s="24">
        <f t="shared" si="18"/>
        <v>2</v>
      </c>
      <c r="M260" s="24" t="str">
        <f>VLOOKUP(L260,mês!A:B,2,0)</f>
        <v>Fevereiro</v>
      </c>
      <c r="N260" s="24" t="str">
        <f t="shared" si="19"/>
        <v xml:space="preserve">RD </v>
      </c>
    </row>
    <row r="261" spans="1:14" ht="57" customHeight="1" x14ac:dyDescent="0.2">
      <c r="A261" s="24" t="s">
        <v>462</v>
      </c>
      <c r="B261" s="25">
        <v>45358</v>
      </c>
      <c r="C261" s="26">
        <v>4369</v>
      </c>
      <c r="D261" s="26" t="s">
        <v>81</v>
      </c>
      <c r="E261" s="27" t="s">
        <v>463</v>
      </c>
      <c r="F261" s="28" t="s">
        <v>464</v>
      </c>
      <c r="G261" s="26" t="s">
        <v>68</v>
      </c>
      <c r="I261" s="29">
        <v>795.6</v>
      </c>
      <c r="J261" s="29">
        <f t="shared" si="16"/>
        <v>0</v>
      </c>
      <c r="K261" s="29">
        <f t="shared" si="17"/>
        <v>0</v>
      </c>
      <c r="L261" s="24">
        <f t="shared" si="18"/>
        <v>3</v>
      </c>
      <c r="M261" s="24" t="str">
        <f>VLOOKUP(L261,mês!A:B,2,0)</f>
        <v>Março</v>
      </c>
      <c r="N261" s="24" t="str">
        <f t="shared" si="19"/>
        <v xml:space="preserve">RD Básico </v>
      </c>
    </row>
    <row r="262" spans="1:14" ht="57" customHeight="1" x14ac:dyDescent="0.2">
      <c r="A262" s="24" t="s">
        <v>462</v>
      </c>
      <c r="B262" s="25">
        <v>45441</v>
      </c>
      <c r="C262" s="26">
        <v>4431</v>
      </c>
      <c r="D262" s="26" t="s">
        <v>81</v>
      </c>
      <c r="E262" s="27" t="s">
        <v>463</v>
      </c>
      <c r="F262" s="28" t="s">
        <v>465</v>
      </c>
      <c r="G262" s="26" t="s">
        <v>68</v>
      </c>
      <c r="I262" s="29">
        <v>530.4</v>
      </c>
      <c r="J262" s="29">
        <f t="shared" si="16"/>
        <v>0</v>
      </c>
      <c r="K262" s="29">
        <f t="shared" si="17"/>
        <v>0</v>
      </c>
      <c r="L262" s="24">
        <f t="shared" si="18"/>
        <v>5</v>
      </c>
      <c r="M262" s="24" t="str">
        <f>VLOOKUP(L262,mês!A:B,2,0)</f>
        <v>Maio</v>
      </c>
      <c r="N262" s="24" t="str">
        <f t="shared" si="19"/>
        <v xml:space="preserve">RD Básico </v>
      </c>
    </row>
    <row r="263" spans="1:14" ht="57" customHeight="1" x14ac:dyDescent="0.2">
      <c r="A263" s="24" t="s">
        <v>466</v>
      </c>
      <c r="B263" s="25">
        <v>45327</v>
      </c>
      <c r="C263" s="26">
        <v>4324</v>
      </c>
      <c r="D263" s="26" t="s">
        <v>161</v>
      </c>
      <c r="E263" s="27" t="s">
        <v>66</v>
      </c>
      <c r="F263" s="28" t="s">
        <v>157</v>
      </c>
      <c r="G263" s="26" t="s">
        <v>68</v>
      </c>
      <c r="I263" s="29">
        <v>1165</v>
      </c>
      <c r="J263" s="29">
        <f t="shared" si="16"/>
        <v>0</v>
      </c>
      <c r="K263" s="29">
        <f t="shared" si="17"/>
        <v>0</v>
      </c>
      <c r="L263" s="24">
        <f t="shared" si="18"/>
        <v>2</v>
      </c>
      <c r="M263" s="24" t="str">
        <f>VLOOKUP(L263,mês!A:B,2,0)</f>
        <v>Fevereiro</v>
      </c>
      <c r="N263" s="24" t="str">
        <f t="shared" si="19"/>
        <v xml:space="preserve">RI </v>
      </c>
    </row>
    <row r="264" spans="1:14" ht="57" customHeight="1" x14ac:dyDescent="0.2">
      <c r="A264" s="24" t="s">
        <v>466</v>
      </c>
      <c r="B264" s="25">
        <v>45441</v>
      </c>
      <c r="C264" s="26">
        <v>4426</v>
      </c>
      <c r="D264" s="26" t="s">
        <v>161</v>
      </c>
      <c r="E264" s="27" t="s">
        <v>74</v>
      </c>
      <c r="F264" s="28" t="s">
        <v>467</v>
      </c>
      <c r="G264" s="26" t="s">
        <v>68</v>
      </c>
      <c r="I264" s="29">
        <v>3900</v>
      </c>
      <c r="J264" s="29">
        <f t="shared" si="16"/>
        <v>0</v>
      </c>
      <c r="K264" s="29">
        <f t="shared" si="17"/>
        <v>0</v>
      </c>
      <c r="L264" s="24">
        <f t="shared" si="18"/>
        <v>5</v>
      </c>
      <c r="M264" s="24" t="str">
        <f>VLOOKUP(L264,mês!A:B,2,0)</f>
        <v>Maio</v>
      </c>
      <c r="N264" s="24" t="str">
        <f t="shared" si="19"/>
        <v xml:space="preserve">RI </v>
      </c>
    </row>
    <row r="265" spans="1:14" ht="57" customHeight="1" x14ac:dyDescent="0.2">
      <c r="A265" s="24" t="s">
        <v>466</v>
      </c>
      <c r="B265" s="25">
        <v>45589</v>
      </c>
      <c r="C265" s="26">
        <v>4515</v>
      </c>
      <c r="D265" s="26" t="s">
        <v>161</v>
      </c>
      <c r="E265" s="27" t="s">
        <v>74</v>
      </c>
      <c r="F265" s="28" t="s">
        <v>468</v>
      </c>
      <c r="G265" s="26" t="s">
        <v>68</v>
      </c>
      <c r="I265" s="29">
        <v>5054.3999999999996</v>
      </c>
      <c r="J265" s="29">
        <f t="shared" si="16"/>
        <v>0</v>
      </c>
      <c r="K265" s="29">
        <f t="shared" si="17"/>
        <v>0</v>
      </c>
      <c r="L265" s="24">
        <f t="shared" si="18"/>
        <v>10</v>
      </c>
      <c r="M265" s="24" t="str">
        <f>VLOOKUP(L265,mês!A:B,2,0)</f>
        <v>Outubro</v>
      </c>
      <c r="N265" s="24" t="str">
        <f t="shared" si="19"/>
        <v xml:space="preserve">RI </v>
      </c>
    </row>
    <row r="266" spans="1:14" ht="57" customHeight="1" x14ac:dyDescent="0.2">
      <c r="A266" s="24" t="s">
        <v>469</v>
      </c>
      <c r="B266" s="25">
        <v>45324</v>
      </c>
      <c r="C266" s="26">
        <v>4299</v>
      </c>
      <c r="D266" s="26" t="s">
        <v>65</v>
      </c>
      <c r="E266" s="27" t="s">
        <v>66</v>
      </c>
      <c r="F266" s="28" t="s">
        <v>470</v>
      </c>
      <c r="G266" s="26" t="s">
        <v>68</v>
      </c>
      <c r="I266" s="29">
        <v>9319.9699999999993</v>
      </c>
      <c r="J266" s="29">
        <f t="shared" si="16"/>
        <v>0</v>
      </c>
      <c r="K266" s="29">
        <f t="shared" si="17"/>
        <v>0</v>
      </c>
      <c r="L266" s="24">
        <f t="shared" si="18"/>
        <v>2</v>
      </c>
      <c r="M266" s="24" t="str">
        <f>VLOOKUP(L266,mês!A:B,2,0)</f>
        <v>Fevereiro</v>
      </c>
      <c r="N266" s="24" t="str">
        <f t="shared" si="19"/>
        <v xml:space="preserve">Diretoria </v>
      </c>
    </row>
    <row r="267" spans="1:14" ht="57" customHeight="1" x14ac:dyDescent="0.2">
      <c r="A267" s="24" t="s">
        <v>471</v>
      </c>
      <c r="B267" s="25">
        <v>45327</v>
      </c>
      <c r="C267" s="26">
        <v>4327</v>
      </c>
      <c r="D267" s="26" t="s">
        <v>135</v>
      </c>
      <c r="E267" s="27" t="s">
        <v>66</v>
      </c>
      <c r="F267" s="28" t="s">
        <v>157</v>
      </c>
      <c r="G267" s="26" t="s">
        <v>68</v>
      </c>
      <c r="I267" s="29">
        <v>736.61</v>
      </c>
      <c r="J267" s="29">
        <f t="shared" si="16"/>
        <v>0</v>
      </c>
      <c r="K267" s="29">
        <f t="shared" si="17"/>
        <v>0</v>
      </c>
      <c r="L267" s="24">
        <f t="shared" si="18"/>
        <v>2</v>
      </c>
      <c r="M267" s="24" t="str">
        <f>VLOOKUP(L267,mês!A:B,2,0)</f>
        <v>Fevereiro</v>
      </c>
      <c r="N267" s="24" t="str">
        <f t="shared" si="19"/>
        <v xml:space="preserve">RI </v>
      </c>
    </row>
    <row r="268" spans="1:14" ht="57" customHeight="1" x14ac:dyDescent="0.2">
      <c r="A268" s="24" t="s">
        <v>471</v>
      </c>
      <c r="B268" s="25">
        <v>45475</v>
      </c>
      <c r="C268" s="26">
        <v>4457</v>
      </c>
      <c r="D268" s="26" t="s">
        <v>135</v>
      </c>
      <c r="E268" s="27" t="s">
        <v>69</v>
      </c>
      <c r="F268" s="28" t="s">
        <v>472</v>
      </c>
      <c r="G268" s="26" t="s">
        <v>68</v>
      </c>
      <c r="I268" s="29">
        <v>736.61</v>
      </c>
      <c r="J268" s="29">
        <f t="shared" si="16"/>
        <v>0</v>
      </c>
      <c r="K268" s="29">
        <f t="shared" si="17"/>
        <v>0</v>
      </c>
      <c r="L268" s="24">
        <f t="shared" si="18"/>
        <v>7</v>
      </c>
      <c r="M268" s="24" t="str">
        <f>VLOOKUP(L268,mês!A:B,2,0)</f>
        <v>Julho</v>
      </c>
      <c r="N268" s="24" t="str">
        <f t="shared" si="19"/>
        <v xml:space="preserve">RI </v>
      </c>
    </row>
    <row r="269" spans="1:14" ht="57" customHeight="1" x14ac:dyDescent="0.2">
      <c r="A269" s="24" t="s">
        <v>473</v>
      </c>
      <c r="B269" s="25">
        <v>45323</v>
      </c>
      <c r="C269" s="26">
        <v>4273</v>
      </c>
      <c r="D269" s="26" t="s">
        <v>156</v>
      </c>
      <c r="E269" s="27" t="s">
        <v>66</v>
      </c>
      <c r="F269" s="28" t="s">
        <v>474</v>
      </c>
      <c r="G269" s="26" t="s">
        <v>68</v>
      </c>
      <c r="I269" s="29">
        <v>2594.42</v>
      </c>
      <c r="J269" s="29">
        <f t="shared" si="16"/>
        <v>0</v>
      </c>
      <c r="K269" s="29">
        <f t="shared" si="17"/>
        <v>0</v>
      </c>
      <c r="L269" s="24">
        <f t="shared" si="18"/>
        <v>2</v>
      </c>
      <c r="M269" s="24" t="str">
        <f>VLOOKUP(L269,mês!A:B,2,0)</f>
        <v>Fevereiro</v>
      </c>
      <c r="N269" s="24" t="str">
        <f t="shared" si="19"/>
        <v xml:space="preserve">RD </v>
      </c>
    </row>
    <row r="270" spans="1:14" ht="57" customHeight="1" x14ac:dyDescent="0.2">
      <c r="A270" s="24" t="s">
        <v>473</v>
      </c>
      <c r="B270" s="25">
        <v>45327</v>
      </c>
      <c r="C270" s="26">
        <v>4335</v>
      </c>
      <c r="D270" s="26" t="s">
        <v>156</v>
      </c>
      <c r="E270" s="27" t="s">
        <v>66</v>
      </c>
      <c r="F270" s="28" t="s">
        <v>475</v>
      </c>
      <c r="G270" s="26" t="s">
        <v>68</v>
      </c>
      <c r="I270" s="29">
        <v>213.4</v>
      </c>
      <c r="J270" s="29">
        <f t="shared" si="16"/>
        <v>0</v>
      </c>
      <c r="K270" s="29">
        <f t="shared" si="17"/>
        <v>0</v>
      </c>
      <c r="L270" s="24">
        <f t="shared" si="18"/>
        <v>2</v>
      </c>
      <c r="M270" s="24" t="str">
        <f>VLOOKUP(L270,mês!A:B,2,0)</f>
        <v>Fevereiro</v>
      </c>
      <c r="N270" s="24" t="str">
        <f t="shared" si="19"/>
        <v xml:space="preserve">RD </v>
      </c>
    </row>
    <row r="271" spans="1:14" ht="57" customHeight="1" x14ac:dyDescent="0.2">
      <c r="A271" s="24" t="s">
        <v>476</v>
      </c>
      <c r="B271" s="25">
        <v>45323</v>
      </c>
      <c r="C271" s="26">
        <v>4269</v>
      </c>
      <c r="D271" s="26" t="s">
        <v>477</v>
      </c>
      <c r="E271" s="27" t="s">
        <v>66</v>
      </c>
      <c r="F271" s="28" t="s">
        <v>478</v>
      </c>
      <c r="G271" s="26" t="s">
        <v>68</v>
      </c>
      <c r="I271" s="29">
        <v>10000</v>
      </c>
      <c r="J271" s="29">
        <f t="shared" si="16"/>
        <v>0</v>
      </c>
      <c r="K271" s="29">
        <f t="shared" si="17"/>
        <v>0</v>
      </c>
      <c r="L271" s="24">
        <f t="shared" si="18"/>
        <v>2</v>
      </c>
      <c r="M271" s="24" t="str">
        <f>VLOOKUP(L271,mês!A:B,2,0)</f>
        <v>Fevereiro</v>
      </c>
      <c r="N271" s="24" t="str">
        <f t="shared" si="19"/>
        <v xml:space="preserve">RD </v>
      </c>
    </row>
    <row r="272" spans="1:14" ht="57" customHeight="1" x14ac:dyDescent="0.2">
      <c r="A272" s="24" t="s">
        <v>479</v>
      </c>
      <c r="B272" s="25">
        <v>45323</v>
      </c>
      <c r="C272" s="26">
        <v>4279</v>
      </c>
      <c r="D272" s="26" t="s">
        <v>135</v>
      </c>
      <c r="E272" s="27" t="s">
        <v>66</v>
      </c>
      <c r="F272" s="28" t="s">
        <v>480</v>
      </c>
      <c r="G272" s="26" t="s">
        <v>68</v>
      </c>
      <c r="I272" s="29">
        <v>9468.75</v>
      </c>
      <c r="J272" s="29">
        <f t="shared" si="16"/>
        <v>0</v>
      </c>
      <c r="K272" s="29">
        <f t="shared" si="17"/>
        <v>0</v>
      </c>
      <c r="L272" s="24">
        <f t="shared" si="18"/>
        <v>2</v>
      </c>
      <c r="M272" s="24" t="str">
        <f>VLOOKUP(L272,mês!A:B,2,0)</f>
        <v>Fevereiro</v>
      </c>
      <c r="N272" s="24" t="str">
        <f t="shared" si="19"/>
        <v xml:space="preserve">RD </v>
      </c>
    </row>
    <row r="273" spans="1:14" ht="57" customHeight="1" x14ac:dyDescent="0.2">
      <c r="A273" s="24" t="s">
        <v>479</v>
      </c>
      <c r="B273" s="25">
        <v>45475</v>
      </c>
      <c r="C273" s="26">
        <v>4454</v>
      </c>
      <c r="D273" s="26" t="s">
        <v>135</v>
      </c>
      <c r="E273" s="27" t="s">
        <v>69</v>
      </c>
      <c r="F273" s="28" t="s">
        <v>481</v>
      </c>
      <c r="G273" s="26" t="s">
        <v>68</v>
      </c>
      <c r="I273" s="29">
        <v>6277.33</v>
      </c>
      <c r="J273" s="29">
        <f t="shared" si="16"/>
        <v>0</v>
      </c>
      <c r="K273" s="29">
        <f t="shared" si="17"/>
        <v>0</v>
      </c>
      <c r="L273" s="24">
        <f t="shared" si="18"/>
        <v>7</v>
      </c>
      <c r="M273" s="24" t="str">
        <f>VLOOKUP(L273,mês!A:B,2,0)</f>
        <v>Julho</v>
      </c>
      <c r="N273" s="24" t="str">
        <f t="shared" si="19"/>
        <v xml:space="preserve">RD </v>
      </c>
    </row>
    <row r="274" spans="1:14" ht="57" customHeight="1" x14ac:dyDescent="0.2">
      <c r="A274" s="24" t="s">
        <v>482</v>
      </c>
      <c r="B274" s="25">
        <v>45323</v>
      </c>
      <c r="C274" s="26">
        <v>4263</v>
      </c>
      <c r="D274" s="26" t="s">
        <v>153</v>
      </c>
      <c r="E274" s="27" t="s">
        <v>66</v>
      </c>
      <c r="F274" s="28" t="s">
        <v>483</v>
      </c>
      <c r="G274" s="26" t="s">
        <v>68</v>
      </c>
      <c r="I274" s="29">
        <v>59354.400000000001</v>
      </c>
      <c r="J274" s="29">
        <f t="shared" si="16"/>
        <v>0</v>
      </c>
      <c r="K274" s="29">
        <f t="shared" si="17"/>
        <v>0</v>
      </c>
      <c r="L274" s="24">
        <f t="shared" si="18"/>
        <v>2</v>
      </c>
      <c r="M274" s="24" t="str">
        <f>VLOOKUP(L274,mês!A:B,2,0)</f>
        <v>Fevereiro</v>
      </c>
      <c r="N274" s="24" t="str">
        <f t="shared" si="19"/>
        <v xml:space="preserve">RD </v>
      </c>
    </row>
    <row r="275" spans="1:14" ht="57" customHeight="1" x14ac:dyDescent="0.2">
      <c r="A275" s="24" t="s">
        <v>482</v>
      </c>
      <c r="B275" s="25">
        <v>45323</v>
      </c>
      <c r="C275" s="26">
        <v>4264</v>
      </c>
      <c r="D275" s="26" t="s">
        <v>153</v>
      </c>
      <c r="E275" s="27" t="s">
        <v>66</v>
      </c>
      <c r="F275" s="28" t="s">
        <v>484</v>
      </c>
      <c r="G275" s="26" t="s">
        <v>68</v>
      </c>
      <c r="I275" s="29">
        <v>10175.4</v>
      </c>
      <c r="J275" s="29">
        <f t="shared" si="16"/>
        <v>0</v>
      </c>
      <c r="K275" s="29">
        <f t="shared" si="17"/>
        <v>0</v>
      </c>
      <c r="L275" s="24">
        <f t="shared" si="18"/>
        <v>2</v>
      </c>
      <c r="M275" s="24" t="str">
        <f>VLOOKUP(L275,mês!A:B,2,0)</f>
        <v>Fevereiro</v>
      </c>
      <c r="N275" s="24" t="str">
        <f t="shared" si="19"/>
        <v xml:space="preserve">RD </v>
      </c>
    </row>
    <row r="276" spans="1:14" ht="57" customHeight="1" x14ac:dyDescent="0.2">
      <c r="A276" s="24" t="s">
        <v>485</v>
      </c>
      <c r="B276" s="25">
        <v>45327</v>
      </c>
      <c r="C276" s="26">
        <v>4329</v>
      </c>
      <c r="D276" s="26" t="s">
        <v>81</v>
      </c>
      <c r="E276" s="27" t="s">
        <v>66</v>
      </c>
      <c r="F276" s="28" t="s">
        <v>171</v>
      </c>
      <c r="G276" s="26" t="s">
        <v>68</v>
      </c>
      <c r="I276" s="29">
        <v>98823.46</v>
      </c>
      <c r="J276" s="29">
        <f t="shared" si="16"/>
        <v>0</v>
      </c>
      <c r="K276" s="29">
        <f t="shared" si="17"/>
        <v>0</v>
      </c>
      <c r="L276" s="24">
        <f t="shared" si="18"/>
        <v>2</v>
      </c>
      <c r="M276" s="24" t="str">
        <f>VLOOKUP(L276,mês!A:B,2,0)</f>
        <v>Fevereiro</v>
      </c>
      <c r="N276" s="24" t="str">
        <f t="shared" si="19"/>
        <v xml:space="preserve">RI </v>
      </c>
    </row>
    <row r="277" spans="1:14" ht="57" customHeight="1" x14ac:dyDescent="0.2">
      <c r="A277" s="24" t="s">
        <v>485</v>
      </c>
      <c r="B277" s="25">
        <v>45385</v>
      </c>
      <c r="C277" s="26">
        <v>4384</v>
      </c>
      <c r="D277" s="26" t="s">
        <v>81</v>
      </c>
      <c r="E277" s="27" t="s">
        <v>486</v>
      </c>
      <c r="F277" s="28" t="s">
        <v>487</v>
      </c>
      <c r="G277" s="26" t="s">
        <v>68</v>
      </c>
      <c r="I277" s="29">
        <v>2562.41</v>
      </c>
      <c r="J277" s="29">
        <f t="shared" si="16"/>
        <v>0</v>
      </c>
      <c r="K277" s="29">
        <f t="shared" si="17"/>
        <v>0</v>
      </c>
      <c r="L277" s="24">
        <f t="shared" si="18"/>
        <v>4</v>
      </c>
      <c r="M277" s="24" t="str">
        <f>VLOOKUP(L277,mês!A:B,2,0)</f>
        <v>Abril</v>
      </c>
      <c r="N277" s="24" t="str">
        <f t="shared" si="19"/>
        <v xml:space="preserve">RI </v>
      </c>
    </row>
    <row r="278" spans="1:14" ht="57" customHeight="1" x14ac:dyDescent="0.2">
      <c r="A278" s="24" t="s">
        <v>485</v>
      </c>
      <c r="B278" s="25">
        <v>45561</v>
      </c>
      <c r="C278" s="26">
        <v>4503</v>
      </c>
      <c r="D278" s="26" t="s">
        <v>65</v>
      </c>
      <c r="E278" s="27" t="s">
        <v>82</v>
      </c>
      <c r="F278" s="28" t="s">
        <v>488</v>
      </c>
      <c r="G278" s="26" t="s">
        <v>68</v>
      </c>
      <c r="I278" s="29">
        <v>2105.2800000000002</v>
      </c>
      <c r="J278" s="29">
        <f t="shared" si="16"/>
        <v>0</v>
      </c>
      <c r="K278" s="29">
        <f t="shared" si="17"/>
        <v>0</v>
      </c>
      <c r="L278" s="24">
        <f t="shared" si="18"/>
        <v>9</v>
      </c>
      <c r="M278" s="24" t="str">
        <f>VLOOKUP(L278,mês!A:B,2,0)</f>
        <v>Setembro</v>
      </c>
      <c r="N278" s="24" t="str">
        <f t="shared" si="19"/>
        <v xml:space="preserve">RI </v>
      </c>
    </row>
    <row r="279" spans="1:14" ht="57" customHeight="1" x14ac:dyDescent="0.2">
      <c r="A279" s="24" t="s">
        <v>489</v>
      </c>
      <c r="B279" s="25">
        <v>45323</v>
      </c>
      <c r="C279" s="26">
        <v>4283</v>
      </c>
      <c r="D279" s="26" t="s">
        <v>135</v>
      </c>
      <c r="E279" s="27" t="s">
        <v>66</v>
      </c>
      <c r="F279" s="28" t="s">
        <v>490</v>
      </c>
      <c r="G279" s="26" t="s">
        <v>68</v>
      </c>
      <c r="I279" s="29">
        <v>50000</v>
      </c>
      <c r="J279" s="29">
        <f t="shared" si="16"/>
        <v>0</v>
      </c>
      <c r="K279" s="29">
        <f t="shared" si="17"/>
        <v>0</v>
      </c>
      <c r="L279" s="24">
        <f t="shared" si="18"/>
        <v>2</v>
      </c>
      <c r="M279" s="24" t="str">
        <f>VLOOKUP(L279,mês!A:B,2,0)</f>
        <v>Fevereiro</v>
      </c>
      <c r="N279" s="24" t="str">
        <f t="shared" si="19"/>
        <v xml:space="preserve">RD </v>
      </c>
    </row>
    <row r="280" spans="1:14" ht="57" customHeight="1" x14ac:dyDescent="0.2">
      <c r="A280" s="24" t="s">
        <v>491</v>
      </c>
      <c r="B280" s="25">
        <v>45323</v>
      </c>
      <c r="C280" s="26">
        <v>4255</v>
      </c>
      <c r="D280" s="26" t="s">
        <v>65</v>
      </c>
      <c r="E280" s="27" t="s">
        <v>187</v>
      </c>
      <c r="F280" s="28" t="s">
        <v>492</v>
      </c>
      <c r="G280" s="26" t="s">
        <v>68</v>
      </c>
      <c r="I280" s="29">
        <v>299350</v>
      </c>
      <c r="J280" s="29">
        <f t="shared" si="16"/>
        <v>0</v>
      </c>
      <c r="K280" s="29">
        <f t="shared" si="17"/>
        <v>0</v>
      </c>
      <c r="L280" s="24">
        <f t="shared" si="18"/>
        <v>2</v>
      </c>
      <c r="M280" s="24" t="str">
        <f>VLOOKUP(L280,mês!A:B,2,0)</f>
        <v>Fevereiro</v>
      </c>
      <c r="N280" s="24" t="str">
        <f t="shared" si="19"/>
        <v xml:space="preserve">Diretoria </v>
      </c>
    </row>
    <row r="281" spans="1:14" ht="57" customHeight="1" x14ac:dyDescent="0.2">
      <c r="A281" s="24" t="s">
        <v>491</v>
      </c>
      <c r="B281" s="25">
        <v>45448</v>
      </c>
      <c r="C281" s="26">
        <v>4435</v>
      </c>
      <c r="D281" s="26" t="s">
        <v>65</v>
      </c>
      <c r="E281" s="27" t="s">
        <v>91</v>
      </c>
      <c r="F281" s="28" t="s">
        <v>493</v>
      </c>
      <c r="G281" s="26" t="s">
        <v>68</v>
      </c>
      <c r="I281" s="29">
        <v>95371.73</v>
      </c>
      <c r="J281" s="29">
        <f t="shared" si="16"/>
        <v>0</v>
      </c>
      <c r="K281" s="29">
        <f t="shared" si="17"/>
        <v>0</v>
      </c>
      <c r="L281" s="24">
        <f t="shared" si="18"/>
        <v>6</v>
      </c>
      <c r="M281" s="24" t="str">
        <f>VLOOKUP(L281,mês!A:B,2,0)</f>
        <v>Junho</v>
      </c>
      <c r="N281" s="24" t="str">
        <f t="shared" si="19"/>
        <v xml:space="preserve">Diretoria </v>
      </c>
    </row>
    <row r="282" spans="1:14" ht="57" customHeight="1" x14ac:dyDescent="0.2">
      <c r="A282" s="24" t="s">
        <v>494</v>
      </c>
      <c r="B282" s="25">
        <v>45323</v>
      </c>
      <c r="C282" s="26">
        <v>4275</v>
      </c>
      <c r="D282" s="26" t="s">
        <v>156</v>
      </c>
      <c r="E282" s="27" t="s">
        <v>66</v>
      </c>
      <c r="F282" s="28" t="s">
        <v>495</v>
      </c>
      <c r="G282" s="26" t="s">
        <v>68</v>
      </c>
      <c r="I282" s="29">
        <v>4845.2</v>
      </c>
      <c r="J282" s="29">
        <f t="shared" si="16"/>
        <v>0</v>
      </c>
      <c r="K282" s="29">
        <f t="shared" si="17"/>
        <v>0</v>
      </c>
      <c r="L282" s="24">
        <f t="shared" si="18"/>
        <v>2</v>
      </c>
      <c r="M282" s="24" t="str">
        <f>VLOOKUP(L282,mês!A:B,2,0)</f>
        <v>Fevereiro</v>
      </c>
      <c r="N282" s="24" t="str">
        <f t="shared" si="19"/>
        <v xml:space="preserve">RD </v>
      </c>
    </row>
    <row r="283" spans="1:14" ht="57" customHeight="1" x14ac:dyDescent="0.2">
      <c r="A283" s="24" t="s">
        <v>496</v>
      </c>
      <c r="B283" s="25">
        <v>45379</v>
      </c>
      <c r="C283" s="26">
        <v>4377</v>
      </c>
      <c r="D283" s="26" t="s">
        <v>135</v>
      </c>
      <c r="E283" s="27" t="s">
        <v>74</v>
      </c>
      <c r="F283" s="28" t="s">
        <v>497</v>
      </c>
      <c r="G283" s="26" t="s">
        <v>68</v>
      </c>
      <c r="I283" s="29">
        <v>445.44</v>
      </c>
      <c r="J283" s="29">
        <f t="shared" si="16"/>
        <v>0</v>
      </c>
      <c r="K283" s="29">
        <f t="shared" si="17"/>
        <v>0</v>
      </c>
      <c r="L283" s="24">
        <f t="shared" si="18"/>
        <v>3</v>
      </c>
      <c r="M283" s="24" t="str">
        <f>VLOOKUP(L283,mês!A:B,2,0)</f>
        <v>Março</v>
      </c>
      <c r="N283" s="24" t="str">
        <f t="shared" si="19"/>
        <v xml:space="preserve">RI </v>
      </c>
    </row>
    <row r="284" spans="1:14" ht="57" customHeight="1" x14ac:dyDescent="0.2">
      <c r="A284" s="24" t="s">
        <v>498</v>
      </c>
      <c r="B284" s="25">
        <v>45385</v>
      </c>
      <c r="C284" s="26">
        <v>4388</v>
      </c>
      <c r="D284" s="26" t="s">
        <v>65</v>
      </c>
      <c r="E284" s="27" t="s">
        <v>91</v>
      </c>
      <c r="F284" s="28" t="s">
        <v>499</v>
      </c>
      <c r="G284" s="26" t="s">
        <v>68</v>
      </c>
      <c r="I284" s="29">
        <v>392119.81</v>
      </c>
      <c r="J284" s="29">
        <f t="shared" si="16"/>
        <v>0</v>
      </c>
      <c r="K284" s="29">
        <f t="shared" si="17"/>
        <v>0</v>
      </c>
      <c r="L284" s="24">
        <f t="shared" si="18"/>
        <v>4</v>
      </c>
      <c r="M284" s="24" t="str">
        <f>VLOOKUP(L284,mês!A:B,2,0)</f>
        <v>Abril</v>
      </c>
      <c r="N284" s="24" t="str">
        <f t="shared" si="19"/>
        <v xml:space="preserve">Diretoria </v>
      </c>
    </row>
    <row r="285" spans="1:14" ht="57" customHeight="1" x14ac:dyDescent="0.2">
      <c r="A285" s="24" t="s">
        <v>498</v>
      </c>
      <c r="B285" s="25">
        <v>45625</v>
      </c>
      <c r="C285" s="26">
        <v>4542</v>
      </c>
      <c r="D285" s="26" t="s">
        <v>81</v>
      </c>
      <c r="E285" s="27" t="s">
        <v>279</v>
      </c>
      <c r="F285" s="28" t="s">
        <v>500</v>
      </c>
      <c r="G285" s="26" t="s">
        <v>68</v>
      </c>
      <c r="I285" s="29">
        <v>240000</v>
      </c>
      <c r="J285" s="29">
        <f t="shared" si="16"/>
        <v>0</v>
      </c>
      <c r="K285" s="29">
        <f t="shared" si="17"/>
        <v>0</v>
      </c>
      <c r="L285" s="24">
        <f t="shared" si="18"/>
        <v>11</v>
      </c>
      <c r="M285" s="24" t="str">
        <f>VLOOKUP(L285,mês!A:B,2,0)</f>
        <v>Novembro</v>
      </c>
      <c r="N285" s="24" t="str">
        <f t="shared" si="19"/>
        <v xml:space="preserve">Diretoria </v>
      </c>
    </row>
    <row r="286" spans="1:14" ht="57" customHeight="1" x14ac:dyDescent="0.2">
      <c r="A286" s="24" t="s">
        <v>501</v>
      </c>
      <c r="B286" s="25">
        <v>45390</v>
      </c>
      <c r="C286" s="26">
        <v>4396</v>
      </c>
      <c r="D286" s="26" t="s">
        <v>65</v>
      </c>
      <c r="E286" s="27" t="s">
        <v>126</v>
      </c>
      <c r="F286" s="28" t="s">
        <v>502</v>
      </c>
      <c r="G286" s="26" t="s">
        <v>68</v>
      </c>
      <c r="I286" s="29">
        <v>10000</v>
      </c>
      <c r="J286" s="29">
        <f t="shared" si="16"/>
        <v>0</v>
      </c>
      <c r="K286" s="29">
        <f t="shared" si="17"/>
        <v>0</v>
      </c>
      <c r="L286" s="24">
        <f t="shared" si="18"/>
        <v>4</v>
      </c>
      <c r="M286" s="24" t="str">
        <f>VLOOKUP(L286,mês!A:B,2,0)</f>
        <v>Abril</v>
      </c>
      <c r="N286" s="24" t="str">
        <f t="shared" si="19"/>
        <v xml:space="preserve">Diretoria </v>
      </c>
    </row>
    <row r="287" spans="1:14" ht="57" customHeight="1" x14ac:dyDescent="0.2">
      <c r="A287" s="24" t="s">
        <v>503</v>
      </c>
      <c r="B287" s="25">
        <v>45392</v>
      </c>
      <c r="C287" s="26">
        <v>4400</v>
      </c>
      <c r="D287" s="26" t="s">
        <v>81</v>
      </c>
      <c r="E287" s="27" t="s">
        <v>126</v>
      </c>
      <c r="F287" s="28" t="s">
        <v>504</v>
      </c>
      <c r="G287" s="26" t="s">
        <v>68</v>
      </c>
      <c r="I287" s="29">
        <v>50000</v>
      </c>
      <c r="J287" s="29">
        <f t="shared" si="16"/>
        <v>0</v>
      </c>
      <c r="K287" s="29">
        <f t="shared" si="17"/>
        <v>0</v>
      </c>
      <c r="L287" s="24">
        <f t="shared" si="18"/>
        <v>4</v>
      </c>
      <c r="M287" s="24" t="str">
        <f>VLOOKUP(L287,mês!A:B,2,0)</f>
        <v>Abril</v>
      </c>
      <c r="N287" s="24" t="str">
        <f t="shared" si="19"/>
        <v xml:space="preserve">RD </v>
      </c>
    </row>
    <row r="288" spans="1:14" ht="57" customHeight="1" x14ac:dyDescent="0.2">
      <c r="A288" s="24" t="s">
        <v>505</v>
      </c>
      <c r="B288" s="25">
        <v>45392</v>
      </c>
      <c r="C288" s="26">
        <v>4401</v>
      </c>
      <c r="D288" s="26" t="s">
        <v>153</v>
      </c>
      <c r="E288" s="27" t="s">
        <v>126</v>
      </c>
      <c r="F288" s="28" t="s">
        <v>506</v>
      </c>
      <c r="G288" s="26" t="s">
        <v>68</v>
      </c>
      <c r="I288" s="29">
        <v>50000</v>
      </c>
      <c r="J288" s="29">
        <f t="shared" si="16"/>
        <v>0</v>
      </c>
      <c r="K288" s="29">
        <f t="shared" si="17"/>
        <v>0</v>
      </c>
      <c r="L288" s="24">
        <f t="shared" si="18"/>
        <v>4</v>
      </c>
      <c r="M288" s="24" t="str">
        <f>VLOOKUP(L288,mês!A:B,2,0)</f>
        <v>Abril</v>
      </c>
      <c r="N288" s="24" t="str">
        <f t="shared" si="19"/>
        <v xml:space="preserve">RD </v>
      </c>
    </row>
    <row r="289" spans="1:14" ht="57" customHeight="1" x14ac:dyDescent="0.2">
      <c r="A289" s="24" t="s">
        <v>507</v>
      </c>
      <c r="B289" s="25">
        <v>45405</v>
      </c>
      <c r="C289" s="26">
        <v>4413</v>
      </c>
      <c r="D289" s="26" t="s">
        <v>150</v>
      </c>
      <c r="E289" s="27" t="s">
        <v>126</v>
      </c>
      <c r="F289" s="28" t="s">
        <v>508</v>
      </c>
      <c r="G289" s="26" t="s">
        <v>68</v>
      </c>
      <c r="I289" s="29">
        <v>50000</v>
      </c>
      <c r="J289" s="29">
        <f t="shared" si="16"/>
        <v>0</v>
      </c>
      <c r="K289" s="29">
        <f t="shared" si="17"/>
        <v>0</v>
      </c>
      <c r="L289" s="24">
        <f t="shared" si="18"/>
        <v>4</v>
      </c>
      <c r="M289" s="24" t="str">
        <f>VLOOKUP(L289,mês!A:B,2,0)</f>
        <v>Abril</v>
      </c>
      <c r="N289" s="24" t="str">
        <f t="shared" si="19"/>
        <v xml:space="preserve">RD </v>
      </c>
    </row>
    <row r="290" spans="1:14" ht="57" customHeight="1" x14ac:dyDescent="0.2">
      <c r="A290" s="24" t="s">
        <v>509</v>
      </c>
      <c r="B290" s="25">
        <v>45406</v>
      </c>
      <c r="C290" s="26">
        <v>4414</v>
      </c>
      <c r="D290" s="26" t="s">
        <v>156</v>
      </c>
      <c r="E290" s="27" t="s">
        <v>252</v>
      </c>
      <c r="F290" s="28" t="s">
        <v>510</v>
      </c>
      <c r="G290" s="26" t="s">
        <v>68</v>
      </c>
      <c r="I290" s="29">
        <v>445.44</v>
      </c>
      <c r="J290" s="29">
        <f t="shared" si="16"/>
        <v>0</v>
      </c>
      <c r="K290" s="29">
        <f t="shared" si="17"/>
        <v>0</v>
      </c>
      <c r="L290" s="24">
        <f t="shared" si="18"/>
        <v>4</v>
      </c>
      <c r="M290" s="24" t="str">
        <f>VLOOKUP(L290,mês!A:B,2,0)</f>
        <v>Abril</v>
      </c>
      <c r="N290" s="24" t="str">
        <f t="shared" si="19"/>
        <v xml:space="preserve">RI </v>
      </c>
    </row>
    <row r="291" spans="1:14" ht="57" customHeight="1" x14ac:dyDescent="0.2">
      <c r="A291" s="24" t="s">
        <v>511</v>
      </c>
      <c r="B291" s="25">
        <v>45449</v>
      </c>
      <c r="C291" s="26">
        <v>4437</v>
      </c>
      <c r="D291" s="26" t="s">
        <v>150</v>
      </c>
      <c r="E291" s="27" t="s">
        <v>126</v>
      </c>
      <c r="F291" s="28" t="s">
        <v>512</v>
      </c>
      <c r="G291" s="26" t="s">
        <v>68</v>
      </c>
      <c r="I291" s="29">
        <v>50000</v>
      </c>
      <c r="J291" s="29">
        <f t="shared" si="16"/>
        <v>0</v>
      </c>
      <c r="K291" s="29">
        <f t="shared" si="17"/>
        <v>0</v>
      </c>
      <c r="L291" s="24">
        <f t="shared" si="18"/>
        <v>6</v>
      </c>
      <c r="M291" s="24" t="str">
        <f>VLOOKUP(L291,mês!A:B,2,0)</f>
        <v>Junho</v>
      </c>
      <c r="N291" s="24" t="str">
        <f t="shared" si="19"/>
        <v xml:space="preserve">RD </v>
      </c>
    </row>
    <row r="292" spans="1:14" ht="57" customHeight="1" x14ac:dyDescent="0.2">
      <c r="A292" s="24" t="s">
        <v>513</v>
      </c>
      <c r="B292" s="25">
        <v>45449</v>
      </c>
      <c r="C292" s="26">
        <v>4438</v>
      </c>
      <c r="D292" s="26" t="s">
        <v>81</v>
      </c>
      <c r="E292" s="27" t="s">
        <v>126</v>
      </c>
      <c r="F292" s="28" t="s">
        <v>514</v>
      </c>
      <c r="G292" s="26" t="s">
        <v>68</v>
      </c>
      <c r="I292" s="29">
        <v>50000</v>
      </c>
      <c r="J292" s="29">
        <f t="shared" si="16"/>
        <v>0</v>
      </c>
      <c r="K292" s="29">
        <f t="shared" si="17"/>
        <v>0</v>
      </c>
      <c r="L292" s="24">
        <f t="shared" si="18"/>
        <v>6</v>
      </c>
      <c r="M292" s="24" t="str">
        <f>VLOOKUP(L292,mês!A:B,2,0)</f>
        <v>Junho</v>
      </c>
      <c r="N292" s="24" t="str">
        <f t="shared" si="19"/>
        <v xml:space="preserve">RD </v>
      </c>
    </row>
    <row r="293" spans="1:14" ht="57" customHeight="1" x14ac:dyDescent="0.2">
      <c r="A293" s="24" t="s">
        <v>515</v>
      </c>
      <c r="B293" s="25">
        <v>45449</v>
      </c>
      <c r="C293" s="26">
        <v>4439</v>
      </c>
      <c r="D293" s="26" t="s">
        <v>161</v>
      </c>
      <c r="E293" s="27" t="s">
        <v>126</v>
      </c>
      <c r="F293" s="28" t="s">
        <v>516</v>
      </c>
      <c r="G293" s="26" t="s">
        <v>68</v>
      </c>
      <c r="I293" s="29">
        <v>50000</v>
      </c>
      <c r="J293" s="29">
        <f t="shared" si="16"/>
        <v>0</v>
      </c>
      <c r="K293" s="29">
        <f t="shared" si="17"/>
        <v>0</v>
      </c>
      <c r="L293" s="24">
        <f t="shared" si="18"/>
        <v>6</v>
      </c>
      <c r="M293" s="24" t="str">
        <f>VLOOKUP(L293,mês!A:B,2,0)</f>
        <v>Junho</v>
      </c>
      <c r="N293" s="24" t="str">
        <f t="shared" si="19"/>
        <v xml:space="preserve">RD </v>
      </c>
    </row>
    <row r="294" spans="1:14" ht="57" customHeight="1" x14ac:dyDescent="0.2">
      <c r="A294" s="24" t="s">
        <v>517</v>
      </c>
      <c r="B294" s="25">
        <v>45449</v>
      </c>
      <c r="C294" s="26">
        <v>4440</v>
      </c>
      <c r="D294" s="26" t="s">
        <v>153</v>
      </c>
      <c r="E294" s="27" t="s">
        <v>126</v>
      </c>
      <c r="F294" s="28" t="s">
        <v>518</v>
      </c>
      <c r="G294" s="26" t="s">
        <v>68</v>
      </c>
      <c r="I294" s="29">
        <v>111925.44</v>
      </c>
      <c r="J294" s="29">
        <f t="shared" si="16"/>
        <v>0</v>
      </c>
      <c r="K294" s="29">
        <f t="shared" si="17"/>
        <v>0</v>
      </c>
      <c r="L294" s="24">
        <f t="shared" si="18"/>
        <v>6</v>
      </c>
      <c r="M294" s="24" t="str">
        <f>VLOOKUP(L294,mês!A:B,2,0)</f>
        <v>Junho</v>
      </c>
      <c r="N294" s="24" t="str">
        <f t="shared" si="19"/>
        <v xml:space="preserve">RD </v>
      </c>
    </row>
    <row r="295" spans="1:14" ht="57" customHeight="1" x14ac:dyDescent="0.2">
      <c r="A295" s="24" t="s">
        <v>519</v>
      </c>
      <c r="B295" s="25">
        <v>45456</v>
      </c>
      <c r="C295" s="26">
        <v>4447</v>
      </c>
      <c r="D295" s="26" t="s">
        <v>150</v>
      </c>
      <c r="E295" s="27" t="s">
        <v>520</v>
      </c>
      <c r="F295" s="28" t="s">
        <v>521</v>
      </c>
      <c r="G295" s="26" t="s">
        <v>68</v>
      </c>
      <c r="I295" s="29">
        <v>10000</v>
      </c>
      <c r="J295" s="29">
        <f t="shared" si="16"/>
        <v>0</v>
      </c>
      <c r="K295" s="29">
        <f t="shared" si="17"/>
        <v>0</v>
      </c>
      <c r="L295" s="24">
        <f t="shared" si="18"/>
        <v>6</v>
      </c>
      <c r="M295" s="24" t="str">
        <f>VLOOKUP(L295,mês!A:B,2,0)</f>
        <v>Junho</v>
      </c>
      <c r="N295" s="24" t="str">
        <f t="shared" si="19"/>
        <v xml:space="preserve">RD </v>
      </c>
    </row>
    <row r="296" spans="1:14" ht="57" customHeight="1" x14ac:dyDescent="0.2">
      <c r="A296" s="24" t="s">
        <v>522</v>
      </c>
      <c r="B296" s="25">
        <v>45470</v>
      </c>
      <c r="C296" s="26">
        <v>4452</v>
      </c>
      <c r="D296" s="26" t="s">
        <v>150</v>
      </c>
      <c r="E296" s="27" t="s">
        <v>180</v>
      </c>
      <c r="F296" s="28" t="s">
        <v>523</v>
      </c>
      <c r="G296" s="26" t="s">
        <v>68</v>
      </c>
      <c r="I296" s="29">
        <v>530.4</v>
      </c>
      <c r="J296" s="29">
        <f t="shared" si="16"/>
        <v>0</v>
      </c>
      <c r="K296" s="29">
        <f t="shared" si="17"/>
        <v>0</v>
      </c>
      <c r="L296" s="24">
        <f t="shared" si="18"/>
        <v>6</v>
      </c>
      <c r="M296" s="24" t="str">
        <f>VLOOKUP(L296,mês!A:B,2,0)</f>
        <v>Junho</v>
      </c>
      <c r="N296" s="24" t="str">
        <f t="shared" si="19"/>
        <v xml:space="preserve">RD Básico </v>
      </c>
    </row>
    <row r="297" spans="1:14" ht="57" customHeight="1" x14ac:dyDescent="0.2">
      <c r="A297" s="24" t="s">
        <v>524</v>
      </c>
      <c r="B297" s="25">
        <v>45476</v>
      </c>
      <c r="C297" s="26">
        <v>4458</v>
      </c>
      <c r="D297" s="26" t="s">
        <v>65</v>
      </c>
      <c r="E297" s="27" t="s">
        <v>525</v>
      </c>
      <c r="F297" s="28" t="s">
        <v>526</v>
      </c>
      <c r="G297" s="26" t="s">
        <v>68</v>
      </c>
      <c r="I297" s="29">
        <v>3918395.49</v>
      </c>
      <c r="J297" s="29">
        <f t="shared" si="16"/>
        <v>0</v>
      </c>
      <c r="K297" s="29">
        <f t="shared" si="17"/>
        <v>0</v>
      </c>
      <c r="L297" s="24">
        <f t="shared" si="18"/>
        <v>7</v>
      </c>
      <c r="M297" s="24" t="str">
        <f>VLOOKUP(L297,mês!A:B,2,0)</f>
        <v>Julho</v>
      </c>
      <c r="N297" s="24" t="str">
        <f t="shared" si="19"/>
        <v xml:space="preserve">Diretoria </v>
      </c>
    </row>
    <row r="298" spans="1:14" ht="57" customHeight="1" x14ac:dyDescent="0.2">
      <c r="A298" s="24" t="s">
        <v>527</v>
      </c>
      <c r="B298" s="25">
        <v>45497</v>
      </c>
      <c r="C298" s="26">
        <v>4463</v>
      </c>
      <c r="D298" s="26" t="s">
        <v>150</v>
      </c>
      <c r="E298" s="27" t="s">
        <v>528</v>
      </c>
      <c r="F298" s="28" t="s">
        <v>529</v>
      </c>
      <c r="G298" s="26" t="s">
        <v>68</v>
      </c>
      <c r="I298" s="29">
        <v>101750.39999999999</v>
      </c>
      <c r="J298" s="29">
        <f t="shared" si="16"/>
        <v>0</v>
      </c>
      <c r="K298" s="29">
        <f t="shared" si="17"/>
        <v>0</v>
      </c>
      <c r="L298" s="24">
        <f t="shared" si="18"/>
        <v>7</v>
      </c>
      <c r="M298" s="24" t="str">
        <f>VLOOKUP(L298,mês!A:B,2,0)</f>
        <v>Julho</v>
      </c>
      <c r="N298" s="24" t="str">
        <f t="shared" si="19"/>
        <v xml:space="preserve">RD </v>
      </c>
    </row>
    <row r="299" spans="1:14" ht="57" customHeight="1" x14ac:dyDescent="0.2">
      <c r="A299" s="24" t="s">
        <v>530</v>
      </c>
      <c r="B299" s="25">
        <v>45497</v>
      </c>
      <c r="C299" s="26">
        <v>4466</v>
      </c>
      <c r="D299" s="26" t="s">
        <v>156</v>
      </c>
      <c r="E299" s="27" t="s">
        <v>91</v>
      </c>
      <c r="F299" s="28" t="s">
        <v>531</v>
      </c>
      <c r="G299" s="26" t="s">
        <v>68</v>
      </c>
      <c r="I299" s="29">
        <v>27360</v>
      </c>
      <c r="J299" s="29">
        <f t="shared" si="16"/>
        <v>0</v>
      </c>
      <c r="K299" s="29">
        <f t="shared" si="17"/>
        <v>0</v>
      </c>
      <c r="L299" s="24">
        <f t="shared" si="18"/>
        <v>7</v>
      </c>
      <c r="M299" s="24" t="str">
        <f>VLOOKUP(L299,mês!A:B,2,0)</f>
        <v>Julho</v>
      </c>
      <c r="N299" s="24" t="str">
        <f t="shared" si="19"/>
        <v xml:space="preserve">RINF </v>
      </c>
    </row>
    <row r="300" spans="1:14" ht="57" customHeight="1" x14ac:dyDescent="0.2">
      <c r="A300" s="24" t="s">
        <v>530</v>
      </c>
      <c r="B300" s="25">
        <v>45497</v>
      </c>
      <c r="C300" s="26">
        <v>4467</v>
      </c>
      <c r="D300" s="26" t="s">
        <v>156</v>
      </c>
      <c r="E300" s="27" t="s">
        <v>91</v>
      </c>
      <c r="F300" s="28" t="s">
        <v>532</v>
      </c>
      <c r="G300" s="26" t="s">
        <v>68</v>
      </c>
      <c r="I300" s="29">
        <v>25544</v>
      </c>
      <c r="J300" s="29">
        <f t="shared" si="16"/>
        <v>0</v>
      </c>
      <c r="K300" s="29">
        <f t="shared" si="17"/>
        <v>0</v>
      </c>
      <c r="L300" s="24">
        <f t="shared" si="18"/>
        <v>7</v>
      </c>
      <c r="M300" s="24" t="str">
        <f>VLOOKUP(L300,mês!A:B,2,0)</f>
        <v>Julho</v>
      </c>
      <c r="N300" s="24" t="str">
        <f t="shared" si="19"/>
        <v xml:space="preserve">RINF </v>
      </c>
    </row>
    <row r="301" spans="1:14" ht="57" customHeight="1" x14ac:dyDescent="0.2">
      <c r="A301" s="24" t="s">
        <v>530</v>
      </c>
      <c r="B301" s="25">
        <v>45497</v>
      </c>
      <c r="C301" s="26">
        <v>4468</v>
      </c>
      <c r="D301" s="26" t="s">
        <v>156</v>
      </c>
      <c r="E301" s="27" t="s">
        <v>91</v>
      </c>
      <c r="F301" s="28" t="s">
        <v>533</v>
      </c>
      <c r="G301" s="26" t="s">
        <v>68</v>
      </c>
      <c r="I301" s="29">
        <v>5472</v>
      </c>
      <c r="J301" s="29">
        <f t="shared" si="16"/>
        <v>0</v>
      </c>
      <c r="K301" s="29">
        <f t="shared" si="17"/>
        <v>0</v>
      </c>
      <c r="L301" s="24">
        <f t="shared" si="18"/>
        <v>7</v>
      </c>
      <c r="M301" s="24" t="str">
        <f>VLOOKUP(L301,mês!A:B,2,0)</f>
        <v>Julho</v>
      </c>
      <c r="N301" s="24" t="str">
        <f t="shared" si="19"/>
        <v xml:space="preserve">RINF </v>
      </c>
    </row>
    <row r="302" spans="1:14" ht="57" customHeight="1" x14ac:dyDescent="0.2">
      <c r="A302" s="24" t="s">
        <v>534</v>
      </c>
      <c r="B302" s="25">
        <v>45497</v>
      </c>
      <c r="C302" s="26">
        <v>4469</v>
      </c>
      <c r="D302" s="26" t="s">
        <v>156</v>
      </c>
      <c r="E302" s="27" t="s">
        <v>91</v>
      </c>
      <c r="F302" s="28" t="s">
        <v>535</v>
      </c>
      <c r="G302" s="26" t="s">
        <v>68</v>
      </c>
      <c r="I302" s="29">
        <v>12772</v>
      </c>
      <c r="J302" s="29">
        <f t="shared" si="16"/>
        <v>0</v>
      </c>
      <c r="K302" s="29">
        <f t="shared" si="17"/>
        <v>0</v>
      </c>
      <c r="L302" s="24">
        <f t="shared" si="18"/>
        <v>7</v>
      </c>
      <c r="M302" s="24" t="str">
        <f>VLOOKUP(L302,mês!A:B,2,0)</f>
        <v>Julho</v>
      </c>
      <c r="N302" s="24" t="str">
        <f t="shared" si="19"/>
        <v xml:space="preserve">RD Básico </v>
      </c>
    </row>
    <row r="303" spans="1:14" ht="57" customHeight="1" x14ac:dyDescent="0.2">
      <c r="A303" s="24" t="s">
        <v>536</v>
      </c>
      <c r="B303" s="25">
        <v>45523</v>
      </c>
      <c r="C303" s="26">
        <v>4482</v>
      </c>
      <c r="D303" s="26" t="s">
        <v>65</v>
      </c>
      <c r="E303" s="27" t="s">
        <v>91</v>
      </c>
      <c r="F303" s="28" t="s">
        <v>537</v>
      </c>
      <c r="G303" s="26" t="s">
        <v>68</v>
      </c>
      <c r="I303" s="29">
        <v>50526.080000000002</v>
      </c>
      <c r="J303" s="29">
        <f t="shared" si="16"/>
        <v>0</v>
      </c>
      <c r="K303" s="29">
        <f t="shared" si="17"/>
        <v>0</v>
      </c>
      <c r="L303" s="24">
        <f t="shared" si="18"/>
        <v>8</v>
      </c>
      <c r="M303" s="24" t="str">
        <f>VLOOKUP(L303,mês!A:B,2,0)</f>
        <v>Agosto</v>
      </c>
      <c r="N303" s="24" t="str">
        <f t="shared" si="19"/>
        <v xml:space="preserve">Diretoria </v>
      </c>
    </row>
    <row r="304" spans="1:14" ht="57" customHeight="1" x14ac:dyDescent="0.2">
      <c r="A304" s="24" t="s">
        <v>538</v>
      </c>
      <c r="B304" s="25">
        <v>45579</v>
      </c>
      <c r="C304" s="26">
        <v>4510</v>
      </c>
      <c r="D304" s="26" t="s">
        <v>65</v>
      </c>
      <c r="E304" s="27" t="s">
        <v>91</v>
      </c>
      <c r="F304" s="28" t="s">
        <v>539</v>
      </c>
      <c r="G304" s="26" t="s">
        <v>68</v>
      </c>
      <c r="I304" s="29">
        <v>1100000</v>
      </c>
      <c r="J304" s="29">
        <f t="shared" si="16"/>
        <v>0</v>
      </c>
      <c r="K304" s="29">
        <f t="shared" si="17"/>
        <v>0</v>
      </c>
      <c r="L304" s="24">
        <f t="shared" si="18"/>
        <v>10</v>
      </c>
      <c r="M304" s="24" t="str">
        <f>VLOOKUP(L304,mês!A:B,2,0)</f>
        <v>Outubro</v>
      </c>
      <c r="N304" s="24" t="str">
        <f t="shared" si="19"/>
        <v xml:space="preserve">Diretoria </v>
      </c>
    </row>
    <row r="305" spans="1:14" ht="57" customHeight="1" x14ac:dyDescent="0.2">
      <c r="A305" s="24" t="s">
        <v>540</v>
      </c>
      <c r="B305" s="25">
        <v>45589</v>
      </c>
      <c r="C305" s="26">
        <v>4518</v>
      </c>
      <c r="D305" s="26" t="s">
        <v>65</v>
      </c>
      <c r="E305" s="27" t="s">
        <v>414</v>
      </c>
      <c r="F305" s="28" t="s">
        <v>541</v>
      </c>
      <c r="G305" s="26" t="s">
        <v>68</v>
      </c>
      <c r="I305" s="29">
        <v>20000</v>
      </c>
      <c r="J305" s="29">
        <f t="shared" si="16"/>
        <v>0</v>
      </c>
      <c r="K305" s="29">
        <f t="shared" si="17"/>
        <v>0</v>
      </c>
      <c r="L305" s="24">
        <f t="shared" si="18"/>
        <v>10</v>
      </c>
      <c r="M305" s="24" t="str">
        <f>VLOOKUP(L305,mês!A:B,2,0)</f>
        <v>Outubro</v>
      </c>
      <c r="N305" s="24" t="str">
        <f t="shared" si="19"/>
        <v xml:space="preserve">Diretoria </v>
      </c>
    </row>
    <row r="306" spans="1:14" ht="57" customHeight="1" x14ac:dyDescent="0.2">
      <c r="A306" s="24" t="s">
        <v>542</v>
      </c>
      <c r="B306" s="25">
        <v>45632</v>
      </c>
      <c r="C306" s="26">
        <v>4551</v>
      </c>
      <c r="D306" s="26" t="s">
        <v>65</v>
      </c>
      <c r="E306" s="27" t="s">
        <v>543</v>
      </c>
      <c r="F306" s="28" t="s">
        <v>544</v>
      </c>
      <c r="G306" s="26" t="s">
        <v>68</v>
      </c>
      <c r="I306" s="29">
        <v>2777.98</v>
      </c>
      <c r="J306" s="29">
        <f t="shared" si="16"/>
        <v>0</v>
      </c>
      <c r="K306" s="29">
        <f t="shared" si="17"/>
        <v>0</v>
      </c>
      <c r="L306" s="24">
        <f t="shared" si="18"/>
        <v>12</v>
      </c>
      <c r="M306" s="24" t="str">
        <f>VLOOKUP(L306,mês!A:B,2,0)</f>
        <v>Dezembro</v>
      </c>
      <c r="N306" s="24" t="str">
        <f t="shared" si="19"/>
        <v xml:space="preserve">Diretoria </v>
      </c>
    </row>
    <row r="307" spans="1:14" ht="57" customHeight="1" x14ac:dyDescent="0.2">
      <c r="A307" s="24" t="s">
        <v>545</v>
      </c>
      <c r="B307" s="25">
        <v>45646</v>
      </c>
      <c r="C307" s="26">
        <v>4557</v>
      </c>
      <c r="D307" s="26" t="s">
        <v>81</v>
      </c>
      <c r="E307" s="27" t="s">
        <v>74</v>
      </c>
      <c r="F307" s="28" t="s">
        <v>546</v>
      </c>
      <c r="G307" s="26" t="s">
        <v>68</v>
      </c>
      <c r="I307" s="29">
        <v>3751.61</v>
      </c>
      <c r="J307" s="29">
        <f t="shared" si="16"/>
        <v>0</v>
      </c>
      <c r="K307" s="29">
        <f t="shared" si="17"/>
        <v>0</v>
      </c>
      <c r="L307" s="24">
        <f t="shared" si="18"/>
        <v>12</v>
      </c>
      <c r="M307" s="24" t="str">
        <f>VLOOKUP(L307,mês!A:B,2,0)</f>
        <v>Dezembro</v>
      </c>
      <c r="N307" s="24" t="str">
        <f t="shared" si="19"/>
        <v xml:space="preserve">RI </v>
      </c>
    </row>
    <row r="308" spans="1:14" ht="57" customHeight="1" x14ac:dyDescent="0.2">
      <c r="A308" s="24" t="s">
        <v>64</v>
      </c>
      <c r="B308" s="25">
        <v>45320</v>
      </c>
      <c r="C308" s="26">
        <v>17808</v>
      </c>
      <c r="D308" s="26" t="s">
        <v>65</v>
      </c>
      <c r="E308" s="27" t="s">
        <v>547</v>
      </c>
      <c r="F308" s="28" t="s">
        <v>548</v>
      </c>
      <c r="G308" s="26" t="s">
        <v>68</v>
      </c>
      <c r="H308" s="29">
        <v>1070</v>
      </c>
      <c r="J308" s="29">
        <f t="shared" si="16"/>
        <v>1070</v>
      </c>
      <c r="K308" s="29">
        <f t="shared" si="17"/>
        <v>0</v>
      </c>
      <c r="L308" s="24">
        <f t="shared" si="18"/>
        <v>1</v>
      </c>
      <c r="M308" s="24" t="str">
        <f>VLOOKUP(L308,mês!A:B,2,0)</f>
        <v>Janeiro</v>
      </c>
      <c r="N308" s="24" t="str">
        <f t="shared" si="19"/>
        <v xml:space="preserve">Diretoria </v>
      </c>
    </row>
    <row r="309" spans="1:14" ht="57" customHeight="1" x14ac:dyDescent="0.2">
      <c r="A309" s="24" t="s">
        <v>64</v>
      </c>
      <c r="B309" s="25">
        <v>45341</v>
      </c>
      <c r="C309" s="26">
        <v>17888</v>
      </c>
      <c r="D309" s="26" t="s">
        <v>65</v>
      </c>
      <c r="E309" s="27" t="s">
        <v>91</v>
      </c>
      <c r="F309" s="28" t="s">
        <v>549</v>
      </c>
      <c r="G309" s="26" t="s">
        <v>68</v>
      </c>
      <c r="H309" s="29">
        <v>464.43</v>
      </c>
      <c r="J309" s="29">
        <f t="shared" si="16"/>
        <v>464.43</v>
      </c>
      <c r="K309" s="29">
        <f t="shared" si="17"/>
        <v>0</v>
      </c>
      <c r="L309" s="24">
        <f t="shared" si="18"/>
        <v>2</v>
      </c>
      <c r="M309" s="24" t="str">
        <f>VLOOKUP(L309,mês!A:B,2,0)</f>
        <v>Fevereiro</v>
      </c>
      <c r="N309" s="24" t="str">
        <f t="shared" si="19"/>
        <v xml:space="preserve">Diretoria </v>
      </c>
    </row>
    <row r="310" spans="1:14" ht="57" customHeight="1" x14ac:dyDescent="0.2">
      <c r="A310" s="24" t="s">
        <v>64</v>
      </c>
      <c r="B310" s="25">
        <v>45356</v>
      </c>
      <c r="C310" s="26">
        <v>17960</v>
      </c>
      <c r="D310" s="26" t="s">
        <v>65</v>
      </c>
      <c r="E310" s="27" t="s">
        <v>91</v>
      </c>
      <c r="F310" s="28" t="s">
        <v>550</v>
      </c>
      <c r="G310" s="26" t="s">
        <v>68</v>
      </c>
      <c r="H310" s="29">
        <v>5309.04</v>
      </c>
      <c r="J310" s="29">
        <f t="shared" si="16"/>
        <v>5309.04</v>
      </c>
      <c r="K310" s="29">
        <f t="shared" si="17"/>
        <v>0</v>
      </c>
      <c r="L310" s="24">
        <f t="shared" si="18"/>
        <v>3</v>
      </c>
      <c r="M310" s="24" t="str">
        <f>VLOOKUP(L310,mês!A:B,2,0)</f>
        <v>Março</v>
      </c>
      <c r="N310" s="24" t="str">
        <f t="shared" si="19"/>
        <v xml:space="preserve">Diretoria </v>
      </c>
    </row>
    <row r="311" spans="1:14" ht="57" customHeight="1" x14ac:dyDescent="0.2">
      <c r="A311" s="24" t="s">
        <v>64</v>
      </c>
      <c r="B311" s="25">
        <v>45356</v>
      </c>
      <c r="C311" s="26">
        <v>17961</v>
      </c>
      <c r="D311" s="26" t="s">
        <v>65</v>
      </c>
      <c r="E311" s="27" t="s">
        <v>91</v>
      </c>
      <c r="F311" s="28" t="s">
        <v>551</v>
      </c>
      <c r="G311" s="26" t="s">
        <v>68</v>
      </c>
      <c r="H311" s="29">
        <v>24.71</v>
      </c>
      <c r="J311" s="29">
        <f t="shared" si="16"/>
        <v>24.71</v>
      </c>
      <c r="K311" s="29">
        <f t="shared" si="17"/>
        <v>0</v>
      </c>
      <c r="L311" s="24">
        <f t="shared" si="18"/>
        <v>3</v>
      </c>
      <c r="M311" s="24" t="str">
        <f>VLOOKUP(L311,mês!A:B,2,0)</f>
        <v>Março</v>
      </c>
      <c r="N311" s="24" t="str">
        <f t="shared" si="19"/>
        <v xml:space="preserve">Diretoria </v>
      </c>
    </row>
    <row r="312" spans="1:14" ht="57" customHeight="1" x14ac:dyDescent="0.2">
      <c r="A312" s="24" t="s">
        <v>64</v>
      </c>
      <c r="B312" s="25">
        <v>45385</v>
      </c>
      <c r="C312" s="26">
        <v>18051</v>
      </c>
      <c r="D312" s="26" t="s">
        <v>65</v>
      </c>
      <c r="E312" s="27" t="s">
        <v>69</v>
      </c>
      <c r="F312" s="28" t="s">
        <v>552</v>
      </c>
      <c r="G312" s="26" t="s">
        <v>68</v>
      </c>
      <c r="H312" s="29">
        <v>960</v>
      </c>
      <c r="J312" s="29">
        <f t="shared" si="16"/>
        <v>960</v>
      </c>
      <c r="K312" s="29">
        <f t="shared" si="17"/>
        <v>0</v>
      </c>
      <c r="L312" s="24">
        <f t="shared" si="18"/>
        <v>4</v>
      </c>
      <c r="M312" s="24" t="str">
        <f>VLOOKUP(L312,mês!A:B,2,0)</f>
        <v>Abril</v>
      </c>
      <c r="N312" s="24" t="str">
        <f t="shared" si="19"/>
        <v xml:space="preserve">Diretoria </v>
      </c>
    </row>
    <row r="313" spans="1:14" ht="57" customHeight="1" x14ac:dyDescent="0.2">
      <c r="A313" s="24" t="s">
        <v>64</v>
      </c>
      <c r="B313" s="25">
        <v>45456</v>
      </c>
      <c r="C313" s="26">
        <v>18262</v>
      </c>
      <c r="D313" s="26" t="s">
        <v>65</v>
      </c>
      <c r="E313" s="27" t="s">
        <v>91</v>
      </c>
      <c r="F313" s="28" t="s">
        <v>553</v>
      </c>
      <c r="G313" s="26" t="s">
        <v>68</v>
      </c>
      <c r="H313" s="29">
        <v>238.68</v>
      </c>
      <c r="J313" s="29">
        <f t="shared" si="16"/>
        <v>238.68</v>
      </c>
      <c r="K313" s="29">
        <f t="shared" si="17"/>
        <v>0</v>
      </c>
      <c r="L313" s="24">
        <f t="shared" si="18"/>
        <v>6</v>
      </c>
      <c r="M313" s="24" t="str">
        <f>VLOOKUP(L313,mês!A:B,2,0)</f>
        <v>Junho</v>
      </c>
      <c r="N313" s="24" t="str">
        <f t="shared" si="19"/>
        <v xml:space="preserve">Diretoria </v>
      </c>
    </row>
    <row r="314" spans="1:14" ht="57" customHeight="1" x14ac:dyDescent="0.2">
      <c r="A314" s="24" t="s">
        <v>64</v>
      </c>
      <c r="B314" s="25">
        <v>45475</v>
      </c>
      <c r="C314" s="26">
        <v>18316</v>
      </c>
      <c r="D314" s="26" t="s">
        <v>65</v>
      </c>
      <c r="E314" s="27" t="s">
        <v>69</v>
      </c>
      <c r="F314" s="28" t="s">
        <v>554</v>
      </c>
      <c r="G314" s="26" t="s">
        <v>68</v>
      </c>
      <c r="H314" s="29">
        <v>736.61</v>
      </c>
      <c r="J314" s="29">
        <f t="shared" si="16"/>
        <v>736.61</v>
      </c>
      <c r="K314" s="29">
        <f t="shared" si="17"/>
        <v>0</v>
      </c>
      <c r="L314" s="24">
        <f t="shared" si="18"/>
        <v>7</v>
      </c>
      <c r="M314" s="24" t="str">
        <f>VLOOKUP(L314,mês!A:B,2,0)</f>
        <v>Julho</v>
      </c>
      <c r="N314" s="24" t="str">
        <f t="shared" si="19"/>
        <v xml:space="preserve">Diretoria </v>
      </c>
    </row>
    <row r="315" spans="1:14" ht="57" customHeight="1" x14ac:dyDescent="0.2">
      <c r="A315" s="24" t="s">
        <v>64</v>
      </c>
      <c r="B315" s="25">
        <v>45540</v>
      </c>
      <c r="C315" s="26">
        <v>18469</v>
      </c>
      <c r="D315" s="26" t="s">
        <v>65</v>
      </c>
      <c r="E315" s="27" t="s">
        <v>555</v>
      </c>
      <c r="F315" s="28" t="s">
        <v>556</v>
      </c>
      <c r="G315" s="26" t="s">
        <v>68</v>
      </c>
      <c r="H315" s="29">
        <v>99</v>
      </c>
      <c r="J315" s="29">
        <f t="shared" si="16"/>
        <v>99</v>
      </c>
      <c r="K315" s="29">
        <f t="shared" si="17"/>
        <v>0</v>
      </c>
      <c r="L315" s="24">
        <f t="shared" si="18"/>
        <v>9</v>
      </c>
      <c r="M315" s="24" t="str">
        <f>VLOOKUP(L315,mês!A:B,2,0)</f>
        <v>Setembro</v>
      </c>
      <c r="N315" s="24" t="str">
        <f t="shared" si="19"/>
        <v xml:space="preserve">Diretoria </v>
      </c>
    </row>
    <row r="316" spans="1:14" ht="57" customHeight="1" x14ac:dyDescent="0.2">
      <c r="A316" s="24" t="s">
        <v>64</v>
      </c>
      <c r="B316" s="25">
        <v>45553</v>
      </c>
      <c r="C316" s="26">
        <v>18502</v>
      </c>
      <c r="D316" s="26" t="s">
        <v>65</v>
      </c>
      <c r="E316" s="27" t="s">
        <v>138</v>
      </c>
      <c r="F316" s="28" t="s">
        <v>557</v>
      </c>
      <c r="G316" s="26" t="s">
        <v>68</v>
      </c>
      <c r="H316" s="29">
        <v>3060</v>
      </c>
      <c r="J316" s="29">
        <f t="shared" si="16"/>
        <v>3060</v>
      </c>
      <c r="K316" s="29">
        <f t="shared" si="17"/>
        <v>0</v>
      </c>
      <c r="L316" s="24">
        <f t="shared" si="18"/>
        <v>9</v>
      </c>
      <c r="M316" s="24" t="str">
        <f>VLOOKUP(L316,mês!A:B,2,0)</f>
        <v>Setembro</v>
      </c>
      <c r="N316" s="24" t="str">
        <f t="shared" si="19"/>
        <v xml:space="preserve">Diretoria </v>
      </c>
    </row>
    <row r="317" spans="1:14" ht="57" customHeight="1" x14ac:dyDescent="0.2">
      <c r="A317" s="24" t="s">
        <v>64</v>
      </c>
      <c r="B317" s="25">
        <v>45554</v>
      </c>
      <c r="C317" s="26">
        <v>18514</v>
      </c>
      <c r="D317" s="26" t="s">
        <v>325</v>
      </c>
      <c r="E317" s="27" t="s">
        <v>558</v>
      </c>
      <c r="F317" s="28" t="s">
        <v>559</v>
      </c>
      <c r="G317" s="26" t="s">
        <v>68</v>
      </c>
      <c r="H317" s="29">
        <v>1163.74</v>
      </c>
      <c r="J317" s="29">
        <f t="shared" si="16"/>
        <v>1163.74</v>
      </c>
      <c r="K317" s="29">
        <f t="shared" si="17"/>
        <v>0</v>
      </c>
      <c r="L317" s="24">
        <f t="shared" si="18"/>
        <v>9</v>
      </c>
      <c r="M317" s="24" t="str">
        <f>VLOOKUP(L317,mês!A:B,2,0)</f>
        <v>Setembro</v>
      </c>
      <c r="N317" s="24" t="str">
        <f t="shared" si="19"/>
        <v xml:space="preserve">Diretoria </v>
      </c>
    </row>
    <row r="318" spans="1:14" ht="57" customHeight="1" x14ac:dyDescent="0.2">
      <c r="A318" s="24" t="s">
        <v>64</v>
      </c>
      <c r="B318" s="25">
        <v>45554</v>
      </c>
      <c r="C318" s="26">
        <v>18507</v>
      </c>
      <c r="D318" s="26" t="s">
        <v>325</v>
      </c>
      <c r="E318" s="27" t="s">
        <v>558</v>
      </c>
      <c r="F318" s="28" t="s">
        <v>560</v>
      </c>
      <c r="G318" s="26" t="s">
        <v>68</v>
      </c>
      <c r="H318" s="29">
        <v>3000</v>
      </c>
      <c r="J318" s="29">
        <f t="shared" si="16"/>
        <v>3000</v>
      </c>
      <c r="K318" s="29">
        <f t="shared" si="17"/>
        <v>0</v>
      </c>
      <c r="L318" s="24">
        <f t="shared" si="18"/>
        <v>9</v>
      </c>
      <c r="M318" s="24" t="str">
        <f>VLOOKUP(L318,mês!A:B,2,0)</f>
        <v>Setembro</v>
      </c>
      <c r="N318" s="24" t="str">
        <f t="shared" si="19"/>
        <v xml:space="preserve">Diretoria </v>
      </c>
    </row>
    <row r="319" spans="1:14" ht="57" customHeight="1" x14ac:dyDescent="0.2">
      <c r="A319" s="24" t="s">
        <v>64</v>
      </c>
      <c r="B319" s="25">
        <v>45554</v>
      </c>
      <c r="C319" s="26">
        <v>18508</v>
      </c>
      <c r="D319" s="26" t="s">
        <v>325</v>
      </c>
      <c r="E319" s="27" t="s">
        <v>558</v>
      </c>
      <c r="F319" s="28" t="s">
        <v>561</v>
      </c>
      <c r="G319" s="26" t="s">
        <v>68</v>
      </c>
      <c r="H319" s="29">
        <v>240</v>
      </c>
      <c r="J319" s="29">
        <f t="shared" si="16"/>
        <v>240</v>
      </c>
      <c r="K319" s="29">
        <f t="shared" si="17"/>
        <v>0</v>
      </c>
      <c r="L319" s="24">
        <f t="shared" si="18"/>
        <v>9</v>
      </c>
      <c r="M319" s="24" t="str">
        <f>VLOOKUP(L319,mês!A:B,2,0)</f>
        <v>Setembro</v>
      </c>
      <c r="N319" s="24" t="str">
        <f t="shared" si="19"/>
        <v xml:space="preserve">Diretoria </v>
      </c>
    </row>
    <row r="320" spans="1:14" ht="57" customHeight="1" x14ac:dyDescent="0.2">
      <c r="A320" s="24" t="s">
        <v>64</v>
      </c>
      <c r="B320" s="25">
        <v>45554</v>
      </c>
      <c r="C320" s="26">
        <v>18509</v>
      </c>
      <c r="D320" s="26" t="s">
        <v>325</v>
      </c>
      <c r="E320" s="27" t="s">
        <v>558</v>
      </c>
      <c r="F320" s="28" t="s">
        <v>562</v>
      </c>
      <c r="G320" s="26" t="s">
        <v>68</v>
      </c>
      <c r="H320" s="29">
        <v>360</v>
      </c>
      <c r="J320" s="29">
        <f t="shared" si="16"/>
        <v>360</v>
      </c>
      <c r="K320" s="29">
        <f t="shared" si="17"/>
        <v>0</v>
      </c>
      <c r="L320" s="24">
        <f t="shared" si="18"/>
        <v>9</v>
      </c>
      <c r="M320" s="24" t="str">
        <f>VLOOKUP(L320,mês!A:B,2,0)</f>
        <v>Setembro</v>
      </c>
      <c r="N320" s="24" t="str">
        <f t="shared" si="19"/>
        <v xml:space="preserve">Diretoria </v>
      </c>
    </row>
    <row r="321" spans="1:14" ht="57" customHeight="1" x14ac:dyDescent="0.2">
      <c r="A321" s="24" t="s">
        <v>64</v>
      </c>
      <c r="B321" s="25">
        <v>45554</v>
      </c>
      <c r="C321" s="26">
        <v>18510</v>
      </c>
      <c r="D321" s="26" t="s">
        <v>325</v>
      </c>
      <c r="E321" s="27" t="s">
        <v>558</v>
      </c>
      <c r="F321" s="28" t="s">
        <v>563</v>
      </c>
      <c r="G321" s="26" t="s">
        <v>68</v>
      </c>
      <c r="H321" s="29">
        <v>240</v>
      </c>
      <c r="J321" s="29">
        <f t="shared" si="16"/>
        <v>240</v>
      </c>
      <c r="K321" s="29">
        <f t="shared" si="17"/>
        <v>0</v>
      </c>
      <c r="L321" s="24">
        <f t="shared" si="18"/>
        <v>9</v>
      </c>
      <c r="M321" s="24" t="str">
        <f>VLOOKUP(L321,mês!A:B,2,0)</f>
        <v>Setembro</v>
      </c>
      <c r="N321" s="24" t="str">
        <f t="shared" si="19"/>
        <v xml:space="preserve">Diretoria </v>
      </c>
    </row>
    <row r="322" spans="1:14" ht="57" customHeight="1" x14ac:dyDescent="0.2">
      <c r="A322" s="24" t="s">
        <v>64</v>
      </c>
      <c r="B322" s="25">
        <v>45554</v>
      </c>
      <c r="C322" s="26">
        <v>18511</v>
      </c>
      <c r="D322" s="26" t="s">
        <v>325</v>
      </c>
      <c r="E322" s="27" t="s">
        <v>558</v>
      </c>
      <c r="F322" s="28" t="s">
        <v>564</v>
      </c>
      <c r="G322" s="26" t="s">
        <v>68</v>
      </c>
      <c r="H322" s="29">
        <v>6600</v>
      </c>
      <c r="J322" s="29">
        <f t="shared" si="16"/>
        <v>6600</v>
      </c>
      <c r="K322" s="29">
        <f t="shared" si="17"/>
        <v>0</v>
      </c>
      <c r="L322" s="24">
        <f t="shared" si="18"/>
        <v>9</v>
      </c>
      <c r="M322" s="24" t="str">
        <f>VLOOKUP(L322,mês!A:B,2,0)</f>
        <v>Setembro</v>
      </c>
      <c r="N322" s="24" t="str">
        <f t="shared" si="19"/>
        <v xml:space="preserve">Diretoria </v>
      </c>
    </row>
    <row r="323" spans="1:14" ht="57" customHeight="1" x14ac:dyDescent="0.2">
      <c r="A323" s="24" t="s">
        <v>64</v>
      </c>
      <c r="B323" s="25">
        <v>45554</v>
      </c>
      <c r="C323" s="26">
        <v>18512</v>
      </c>
      <c r="D323" s="26" t="s">
        <v>325</v>
      </c>
      <c r="E323" s="27" t="s">
        <v>558</v>
      </c>
      <c r="F323" s="28" t="s">
        <v>565</v>
      </c>
      <c r="G323" s="26" t="s">
        <v>68</v>
      </c>
      <c r="H323" s="29">
        <v>240</v>
      </c>
      <c r="J323" s="29">
        <f t="shared" ref="J323:J385" si="20">IF(G323="Não",0,H323)</f>
        <v>240</v>
      </c>
      <c r="K323" s="29">
        <f t="shared" ref="K323:K385" si="21">IF(G323="Não",H323,0)</f>
        <v>0</v>
      </c>
      <c r="L323" s="24">
        <f t="shared" ref="L323:L385" si="22">MONTH(B323)</f>
        <v>9</v>
      </c>
      <c r="M323" s="24" t="str">
        <f>VLOOKUP(L323,mês!A:B,2,0)</f>
        <v>Setembro</v>
      </c>
      <c r="N323" s="24" t="str">
        <f t="shared" ref="N323:N385" si="23">LEFT(A323,SEARCH("-",A323)-1)</f>
        <v xml:space="preserve">Diretoria </v>
      </c>
    </row>
    <row r="324" spans="1:14" ht="57" customHeight="1" x14ac:dyDescent="0.2">
      <c r="A324" s="24" t="s">
        <v>64</v>
      </c>
      <c r="B324" s="25">
        <v>45554</v>
      </c>
      <c r="C324" s="26">
        <v>18513</v>
      </c>
      <c r="D324" s="26" t="s">
        <v>325</v>
      </c>
      <c r="E324" s="27" t="s">
        <v>558</v>
      </c>
      <c r="F324" s="28" t="s">
        <v>566</v>
      </c>
      <c r="G324" s="26" t="s">
        <v>68</v>
      </c>
      <c r="H324" s="29">
        <v>720</v>
      </c>
      <c r="J324" s="29">
        <f t="shared" si="20"/>
        <v>720</v>
      </c>
      <c r="K324" s="29">
        <f t="shared" si="21"/>
        <v>0</v>
      </c>
      <c r="L324" s="24">
        <f t="shared" si="22"/>
        <v>9</v>
      </c>
      <c r="M324" s="24" t="str">
        <f>VLOOKUP(L324,mês!A:B,2,0)</f>
        <v>Setembro</v>
      </c>
      <c r="N324" s="24" t="str">
        <f t="shared" si="23"/>
        <v xml:space="preserve">Diretoria </v>
      </c>
    </row>
    <row r="325" spans="1:14" ht="57" customHeight="1" x14ac:dyDescent="0.2">
      <c r="A325" s="24" t="s">
        <v>64</v>
      </c>
      <c r="B325" s="25">
        <v>45561</v>
      </c>
      <c r="C325" s="26">
        <v>18546</v>
      </c>
      <c r="D325" s="26" t="s">
        <v>65</v>
      </c>
      <c r="E325" s="27" t="s">
        <v>91</v>
      </c>
      <c r="F325" s="28" t="s">
        <v>567</v>
      </c>
      <c r="G325" s="26" t="s">
        <v>68</v>
      </c>
      <c r="H325" s="29">
        <v>13860.49</v>
      </c>
      <c r="J325" s="29">
        <f t="shared" si="20"/>
        <v>13860.49</v>
      </c>
      <c r="K325" s="29">
        <f t="shared" si="21"/>
        <v>0</v>
      </c>
      <c r="L325" s="24">
        <f t="shared" si="22"/>
        <v>9</v>
      </c>
      <c r="M325" s="24" t="str">
        <f>VLOOKUP(L325,mês!A:B,2,0)</f>
        <v>Setembro</v>
      </c>
      <c r="N325" s="24" t="str">
        <f t="shared" si="23"/>
        <v xml:space="preserve">Diretoria </v>
      </c>
    </row>
    <row r="326" spans="1:14" ht="57" customHeight="1" x14ac:dyDescent="0.2">
      <c r="A326" s="24" t="s">
        <v>64</v>
      </c>
      <c r="B326" s="25">
        <v>45583</v>
      </c>
      <c r="C326" s="26">
        <v>18632</v>
      </c>
      <c r="D326" s="26" t="s">
        <v>65</v>
      </c>
      <c r="E326" s="27" t="s">
        <v>568</v>
      </c>
      <c r="F326" s="28" t="s">
        <v>569</v>
      </c>
      <c r="G326" s="26" t="s">
        <v>68</v>
      </c>
      <c r="H326" s="29">
        <v>229.13</v>
      </c>
      <c r="J326" s="29">
        <f t="shared" si="20"/>
        <v>229.13</v>
      </c>
      <c r="K326" s="29">
        <f t="shared" si="21"/>
        <v>0</v>
      </c>
      <c r="L326" s="24">
        <f t="shared" si="22"/>
        <v>10</v>
      </c>
      <c r="M326" s="24" t="str">
        <f>VLOOKUP(L326,mês!A:B,2,0)</f>
        <v>Outubro</v>
      </c>
      <c r="N326" s="24" t="str">
        <f t="shared" si="23"/>
        <v xml:space="preserve">Diretoria </v>
      </c>
    </row>
    <row r="327" spans="1:14" ht="57" customHeight="1" x14ac:dyDescent="0.2">
      <c r="A327" s="24" t="s">
        <v>64</v>
      </c>
      <c r="B327" s="25">
        <v>45583</v>
      </c>
      <c r="C327" s="26">
        <v>18633</v>
      </c>
      <c r="D327" s="26" t="s">
        <v>65</v>
      </c>
      <c r="E327" s="27" t="s">
        <v>568</v>
      </c>
      <c r="F327" s="28" t="s">
        <v>570</v>
      </c>
      <c r="G327" s="26" t="s">
        <v>68</v>
      </c>
      <c r="H327" s="29">
        <v>121.17</v>
      </c>
      <c r="J327" s="29">
        <f t="shared" si="20"/>
        <v>121.17</v>
      </c>
      <c r="K327" s="29">
        <f t="shared" si="21"/>
        <v>0</v>
      </c>
      <c r="L327" s="24">
        <f t="shared" si="22"/>
        <v>10</v>
      </c>
      <c r="M327" s="24" t="str">
        <f>VLOOKUP(L327,mês!A:B,2,0)</f>
        <v>Outubro</v>
      </c>
      <c r="N327" s="24" t="str">
        <f t="shared" si="23"/>
        <v xml:space="preserve">Diretoria </v>
      </c>
    </row>
    <row r="328" spans="1:14" ht="57" customHeight="1" x14ac:dyDescent="0.2">
      <c r="A328" s="24" t="s">
        <v>64</v>
      </c>
      <c r="B328" s="25">
        <v>45607</v>
      </c>
      <c r="C328" s="26">
        <v>18688</v>
      </c>
      <c r="D328" s="26" t="s">
        <v>65</v>
      </c>
      <c r="E328" s="27" t="s">
        <v>91</v>
      </c>
      <c r="F328" s="28" t="s">
        <v>571</v>
      </c>
      <c r="G328" s="26" t="s">
        <v>68</v>
      </c>
      <c r="H328" s="29">
        <v>261.02999999999997</v>
      </c>
      <c r="J328" s="29">
        <f t="shared" si="20"/>
        <v>261.02999999999997</v>
      </c>
      <c r="K328" s="29">
        <f t="shared" si="21"/>
        <v>0</v>
      </c>
      <c r="L328" s="24">
        <f t="shared" si="22"/>
        <v>11</v>
      </c>
      <c r="M328" s="24" t="str">
        <f>VLOOKUP(L328,mês!A:B,2,0)</f>
        <v>Novembro</v>
      </c>
      <c r="N328" s="24" t="str">
        <f t="shared" si="23"/>
        <v xml:space="preserve">Diretoria </v>
      </c>
    </row>
    <row r="329" spans="1:14" ht="57" customHeight="1" x14ac:dyDescent="0.2">
      <c r="A329" s="24" t="s">
        <v>64</v>
      </c>
      <c r="B329" s="25">
        <v>45630</v>
      </c>
      <c r="C329" s="26">
        <v>18762</v>
      </c>
      <c r="D329" s="26" t="s">
        <v>65</v>
      </c>
      <c r="E329" s="27" t="s">
        <v>572</v>
      </c>
      <c r="F329" s="28" t="s">
        <v>573</v>
      </c>
      <c r="G329" s="26" t="s">
        <v>68</v>
      </c>
      <c r="H329" s="29">
        <v>180</v>
      </c>
      <c r="J329" s="29">
        <f t="shared" si="20"/>
        <v>180</v>
      </c>
      <c r="K329" s="29">
        <f t="shared" si="21"/>
        <v>0</v>
      </c>
      <c r="L329" s="24">
        <f t="shared" si="22"/>
        <v>12</v>
      </c>
      <c r="M329" s="24" t="str">
        <f>VLOOKUP(L329,mês!A:B,2,0)</f>
        <v>Dezembro</v>
      </c>
      <c r="N329" s="24" t="str">
        <f t="shared" si="23"/>
        <v xml:space="preserve">Diretoria </v>
      </c>
    </row>
    <row r="330" spans="1:14" ht="57" customHeight="1" x14ac:dyDescent="0.2">
      <c r="A330" s="24" t="s">
        <v>64</v>
      </c>
      <c r="B330" s="25">
        <v>45631</v>
      </c>
      <c r="C330" s="26">
        <v>18764</v>
      </c>
      <c r="D330" s="26" t="s">
        <v>65</v>
      </c>
      <c r="E330" s="27" t="s">
        <v>574</v>
      </c>
      <c r="F330" s="28" t="s">
        <v>575</v>
      </c>
      <c r="G330" s="26" t="s">
        <v>68</v>
      </c>
      <c r="H330" s="29">
        <v>367.5</v>
      </c>
      <c r="J330" s="29">
        <f t="shared" si="20"/>
        <v>367.5</v>
      </c>
      <c r="K330" s="29">
        <f t="shared" si="21"/>
        <v>0</v>
      </c>
      <c r="L330" s="24">
        <f t="shared" si="22"/>
        <v>12</v>
      </c>
      <c r="M330" s="24" t="str">
        <f>VLOOKUP(L330,mês!A:B,2,0)</f>
        <v>Dezembro</v>
      </c>
      <c r="N330" s="24" t="str">
        <f t="shared" si="23"/>
        <v xml:space="preserve">Diretoria </v>
      </c>
    </row>
    <row r="331" spans="1:14" ht="57" customHeight="1" x14ac:dyDescent="0.2">
      <c r="A331" s="24" t="s">
        <v>64</v>
      </c>
      <c r="B331" s="25">
        <v>45632</v>
      </c>
      <c r="C331" s="26">
        <v>18765</v>
      </c>
      <c r="D331" s="26" t="s">
        <v>300</v>
      </c>
      <c r="E331" s="27" t="s">
        <v>576</v>
      </c>
      <c r="F331" s="28" t="s">
        <v>577</v>
      </c>
      <c r="G331" s="26" t="s">
        <v>68</v>
      </c>
      <c r="H331" s="29">
        <v>159</v>
      </c>
      <c r="J331" s="29">
        <f t="shared" si="20"/>
        <v>159</v>
      </c>
      <c r="K331" s="29">
        <f t="shared" si="21"/>
        <v>0</v>
      </c>
      <c r="L331" s="24">
        <f t="shared" si="22"/>
        <v>12</v>
      </c>
      <c r="M331" s="24" t="str">
        <f>VLOOKUP(L331,mês!A:B,2,0)</f>
        <v>Dezembro</v>
      </c>
      <c r="N331" s="24" t="str">
        <f t="shared" si="23"/>
        <v xml:space="preserve">Diretoria </v>
      </c>
    </row>
    <row r="332" spans="1:14" ht="57" customHeight="1" x14ac:dyDescent="0.2">
      <c r="A332" s="24" t="s">
        <v>64</v>
      </c>
      <c r="B332" s="25">
        <v>45637</v>
      </c>
      <c r="C332" s="26">
        <v>18782</v>
      </c>
      <c r="D332" s="26" t="s">
        <v>65</v>
      </c>
      <c r="E332" s="27" t="s">
        <v>578</v>
      </c>
      <c r="F332" s="28" t="s">
        <v>579</v>
      </c>
      <c r="G332" s="26" t="s">
        <v>68</v>
      </c>
      <c r="H332" s="29">
        <v>819.9</v>
      </c>
      <c r="J332" s="29">
        <f t="shared" si="20"/>
        <v>819.9</v>
      </c>
      <c r="K332" s="29">
        <f t="shared" si="21"/>
        <v>0</v>
      </c>
      <c r="L332" s="24">
        <f t="shared" si="22"/>
        <v>12</v>
      </c>
      <c r="M332" s="24" t="str">
        <f>VLOOKUP(L332,mês!A:B,2,0)</f>
        <v>Dezembro</v>
      </c>
      <c r="N332" s="24" t="str">
        <f t="shared" si="23"/>
        <v xml:space="preserve">Diretoria </v>
      </c>
    </row>
    <row r="333" spans="1:14" ht="57" customHeight="1" x14ac:dyDescent="0.2">
      <c r="A333" s="24" t="s">
        <v>64</v>
      </c>
      <c r="B333" s="25">
        <v>45642</v>
      </c>
      <c r="C333" s="26">
        <v>18794</v>
      </c>
      <c r="D333" s="26" t="s">
        <v>213</v>
      </c>
      <c r="E333" s="27" t="s">
        <v>580</v>
      </c>
      <c r="F333" s="28" t="s">
        <v>581</v>
      </c>
      <c r="G333" s="26" t="s">
        <v>68</v>
      </c>
      <c r="H333" s="29">
        <v>679.9</v>
      </c>
      <c r="J333" s="29">
        <f t="shared" si="20"/>
        <v>679.9</v>
      </c>
      <c r="K333" s="29">
        <f t="shared" si="21"/>
        <v>0</v>
      </c>
      <c r="L333" s="24">
        <f t="shared" si="22"/>
        <v>12</v>
      </c>
      <c r="M333" s="24" t="str">
        <f>VLOOKUP(L333,mês!A:B,2,0)</f>
        <v>Dezembro</v>
      </c>
      <c r="N333" s="24" t="str">
        <f t="shared" si="23"/>
        <v xml:space="preserve">Diretoria </v>
      </c>
    </row>
    <row r="334" spans="1:14" ht="57" customHeight="1" x14ac:dyDescent="0.2">
      <c r="A334" s="24" t="s">
        <v>119</v>
      </c>
      <c r="B334" s="25">
        <v>45352</v>
      </c>
      <c r="C334" s="26">
        <v>17945</v>
      </c>
      <c r="D334" s="26" t="s">
        <v>300</v>
      </c>
      <c r="E334" s="27" t="s">
        <v>582</v>
      </c>
      <c r="F334" s="28" t="s">
        <v>583</v>
      </c>
      <c r="G334" s="26" t="s">
        <v>68</v>
      </c>
      <c r="H334" s="29">
        <v>115.23</v>
      </c>
      <c r="J334" s="29">
        <f t="shared" si="20"/>
        <v>115.23</v>
      </c>
      <c r="K334" s="29">
        <f t="shared" si="21"/>
        <v>0</v>
      </c>
      <c r="L334" s="24">
        <f t="shared" si="22"/>
        <v>3</v>
      </c>
      <c r="M334" s="24" t="str">
        <f>VLOOKUP(L334,mês!A:B,2,0)</f>
        <v>Março</v>
      </c>
      <c r="N334" s="24" t="str">
        <f t="shared" si="23"/>
        <v xml:space="preserve">Diretoria </v>
      </c>
    </row>
    <row r="335" spans="1:14" ht="57" customHeight="1" x14ac:dyDescent="0.2">
      <c r="A335" s="24" t="s">
        <v>119</v>
      </c>
      <c r="B335" s="25">
        <v>45352</v>
      </c>
      <c r="C335" s="26">
        <v>17946</v>
      </c>
      <c r="D335" s="26" t="s">
        <v>300</v>
      </c>
      <c r="E335" s="27" t="s">
        <v>582</v>
      </c>
      <c r="F335" s="28" t="s">
        <v>584</v>
      </c>
      <c r="G335" s="26" t="s">
        <v>68</v>
      </c>
      <c r="H335" s="29">
        <v>110.77</v>
      </c>
      <c r="J335" s="29">
        <f t="shared" si="20"/>
        <v>110.77</v>
      </c>
      <c r="K335" s="29">
        <f t="shared" si="21"/>
        <v>0</v>
      </c>
      <c r="L335" s="24">
        <f t="shared" si="22"/>
        <v>3</v>
      </c>
      <c r="M335" s="24" t="str">
        <f>VLOOKUP(L335,mês!A:B,2,0)</f>
        <v>Março</v>
      </c>
      <c r="N335" s="24" t="str">
        <f t="shared" si="23"/>
        <v xml:space="preserve">Diretoria </v>
      </c>
    </row>
    <row r="336" spans="1:14" ht="57" customHeight="1" x14ac:dyDescent="0.2">
      <c r="A336" s="24" t="s">
        <v>119</v>
      </c>
      <c r="B336" s="25">
        <v>45411</v>
      </c>
      <c r="C336" s="26">
        <v>18126</v>
      </c>
      <c r="D336" s="26" t="s">
        <v>300</v>
      </c>
      <c r="E336" s="27" t="s">
        <v>582</v>
      </c>
      <c r="F336" s="28" t="s">
        <v>585</v>
      </c>
      <c r="G336" s="26" t="s">
        <v>68</v>
      </c>
      <c r="H336" s="29">
        <v>69.23</v>
      </c>
      <c r="J336" s="29">
        <f t="shared" si="20"/>
        <v>69.23</v>
      </c>
      <c r="K336" s="29">
        <f t="shared" si="21"/>
        <v>0</v>
      </c>
      <c r="L336" s="24">
        <f t="shared" si="22"/>
        <v>4</v>
      </c>
      <c r="M336" s="24" t="str">
        <f>VLOOKUP(L336,mês!A:B,2,0)</f>
        <v>Abril</v>
      </c>
      <c r="N336" s="24" t="str">
        <f t="shared" si="23"/>
        <v xml:space="preserve">Diretoria </v>
      </c>
    </row>
    <row r="337" spans="1:14" ht="57" customHeight="1" x14ac:dyDescent="0.2">
      <c r="A337" s="24" t="s">
        <v>119</v>
      </c>
      <c r="B337" s="25">
        <v>45587</v>
      </c>
      <c r="C337" s="26">
        <v>18641</v>
      </c>
      <c r="D337" s="26" t="s">
        <v>300</v>
      </c>
      <c r="E337" s="27" t="s">
        <v>582</v>
      </c>
      <c r="F337" s="28" t="s">
        <v>586</v>
      </c>
      <c r="G337" s="26" t="s">
        <v>68</v>
      </c>
      <c r="H337" s="29">
        <v>158.05000000000001</v>
      </c>
      <c r="J337" s="29">
        <f t="shared" si="20"/>
        <v>158.05000000000001</v>
      </c>
      <c r="K337" s="29">
        <f t="shared" si="21"/>
        <v>0</v>
      </c>
      <c r="L337" s="24">
        <f t="shared" si="22"/>
        <v>10</v>
      </c>
      <c r="M337" s="24" t="str">
        <f>VLOOKUP(L337,mês!A:B,2,0)</f>
        <v>Outubro</v>
      </c>
      <c r="N337" s="24" t="str">
        <f t="shared" si="23"/>
        <v xml:space="preserve">Diretoria </v>
      </c>
    </row>
    <row r="338" spans="1:14" ht="57" customHeight="1" x14ac:dyDescent="0.2">
      <c r="A338" s="24" t="s">
        <v>119</v>
      </c>
      <c r="B338" s="25">
        <v>45608</v>
      </c>
      <c r="C338" s="26">
        <v>18693</v>
      </c>
      <c r="D338" s="26" t="s">
        <v>300</v>
      </c>
      <c r="E338" s="27" t="s">
        <v>582</v>
      </c>
      <c r="F338" s="28" t="s">
        <v>587</v>
      </c>
      <c r="G338" s="26" t="s">
        <v>68</v>
      </c>
      <c r="H338" s="29">
        <v>135.18</v>
      </c>
      <c r="J338" s="29">
        <f t="shared" si="20"/>
        <v>135.18</v>
      </c>
      <c r="K338" s="29">
        <f t="shared" si="21"/>
        <v>0</v>
      </c>
      <c r="L338" s="24">
        <f t="shared" si="22"/>
        <v>11</v>
      </c>
      <c r="M338" s="24" t="str">
        <f>VLOOKUP(L338,mês!A:B,2,0)</f>
        <v>Novembro</v>
      </c>
      <c r="N338" s="24" t="str">
        <f t="shared" si="23"/>
        <v xml:space="preserve">Diretoria </v>
      </c>
    </row>
    <row r="339" spans="1:14" ht="57" customHeight="1" x14ac:dyDescent="0.2">
      <c r="A339" s="24" t="s">
        <v>121</v>
      </c>
      <c r="B339" s="25">
        <v>45314</v>
      </c>
      <c r="C339" s="26">
        <v>17798</v>
      </c>
      <c r="D339" s="26" t="s">
        <v>81</v>
      </c>
      <c r="E339" s="27" t="s">
        <v>588</v>
      </c>
      <c r="F339" s="28" t="s">
        <v>589</v>
      </c>
      <c r="G339" s="26" t="s">
        <v>68</v>
      </c>
      <c r="H339" s="29">
        <v>21072.240000000002</v>
      </c>
      <c r="J339" s="29">
        <f t="shared" si="20"/>
        <v>21072.240000000002</v>
      </c>
      <c r="K339" s="29">
        <f t="shared" si="21"/>
        <v>0</v>
      </c>
      <c r="L339" s="24">
        <f t="shared" si="22"/>
        <v>1</v>
      </c>
      <c r="M339" s="24" t="str">
        <f>VLOOKUP(L339,mês!A:B,2,0)</f>
        <v>Janeiro</v>
      </c>
      <c r="N339" s="24" t="str">
        <f t="shared" si="23"/>
        <v xml:space="preserve">RD </v>
      </c>
    </row>
    <row r="340" spans="1:14" ht="57" customHeight="1" x14ac:dyDescent="0.2">
      <c r="A340" s="24" t="s">
        <v>121</v>
      </c>
      <c r="B340" s="25">
        <v>45330</v>
      </c>
      <c r="C340" s="26">
        <v>17869</v>
      </c>
      <c r="D340" s="26" t="s">
        <v>81</v>
      </c>
      <c r="E340" s="27" t="s">
        <v>588</v>
      </c>
      <c r="F340" s="28" t="s">
        <v>590</v>
      </c>
      <c r="G340" s="26" t="s">
        <v>68</v>
      </c>
      <c r="H340" s="29">
        <v>84792</v>
      </c>
      <c r="J340" s="29">
        <f t="shared" si="20"/>
        <v>84792</v>
      </c>
      <c r="K340" s="29">
        <f t="shared" si="21"/>
        <v>0</v>
      </c>
      <c r="L340" s="24">
        <f t="shared" si="22"/>
        <v>2</v>
      </c>
      <c r="M340" s="24" t="str">
        <f>VLOOKUP(L340,mês!A:B,2,0)</f>
        <v>Fevereiro</v>
      </c>
      <c r="N340" s="24" t="str">
        <f t="shared" si="23"/>
        <v xml:space="preserve">RD </v>
      </c>
    </row>
    <row r="341" spans="1:14" ht="57" customHeight="1" x14ac:dyDescent="0.2">
      <c r="A341" s="24" t="s">
        <v>121</v>
      </c>
      <c r="B341" s="25">
        <v>45373</v>
      </c>
      <c r="C341" s="26">
        <v>17999</v>
      </c>
      <c r="D341" s="26" t="s">
        <v>81</v>
      </c>
      <c r="E341" s="27" t="s">
        <v>591</v>
      </c>
      <c r="F341" s="28" t="s">
        <v>592</v>
      </c>
      <c r="G341" s="26" t="s">
        <v>68</v>
      </c>
      <c r="H341" s="29">
        <v>900</v>
      </c>
      <c r="J341" s="29">
        <f t="shared" si="20"/>
        <v>900</v>
      </c>
      <c r="K341" s="29">
        <f t="shared" si="21"/>
        <v>0</v>
      </c>
      <c r="L341" s="24">
        <f t="shared" si="22"/>
        <v>3</v>
      </c>
      <c r="M341" s="24" t="str">
        <f>VLOOKUP(L341,mês!A:B,2,0)</f>
        <v>Março</v>
      </c>
      <c r="N341" s="24" t="str">
        <f t="shared" si="23"/>
        <v xml:space="preserve">RD </v>
      </c>
    </row>
    <row r="342" spans="1:14" ht="57" customHeight="1" x14ac:dyDescent="0.2">
      <c r="A342" s="24" t="s">
        <v>121</v>
      </c>
      <c r="B342" s="25">
        <v>45379</v>
      </c>
      <c r="C342" s="26">
        <v>18028</v>
      </c>
      <c r="D342" s="26" t="s">
        <v>81</v>
      </c>
      <c r="E342" s="27" t="s">
        <v>593</v>
      </c>
      <c r="F342" s="28" t="s">
        <v>594</v>
      </c>
      <c r="G342" s="26" t="s">
        <v>68</v>
      </c>
      <c r="H342" s="29">
        <v>1689.34</v>
      </c>
      <c r="J342" s="29">
        <f t="shared" si="20"/>
        <v>1689.34</v>
      </c>
      <c r="K342" s="29">
        <f t="shared" si="21"/>
        <v>0</v>
      </c>
      <c r="L342" s="24">
        <f t="shared" si="22"/>
        <v>3</v>
      </c>
      <c r="M342" s="24" t="str">
        <f>VLOOKUP(L342,mês!A:B,2,0)</f>
        <v>Março</v>
      </c>
      <c r="N342" s="24" t="str">
        <f t="shared" si="23"/>
        <v xml:space="preserve">RD </v>
      </c>
    </row>
    <row r="343" spans="1:14" ht="57" customHeight="1" x14ac:dyDescent="0.2">
      <c r="A343" s="24" t="s">
        <v>121</v>
      </c>
      <c r="B343" s="25">
        <v>45386</v>
      </c>
      <c r="C343" s="26">
        <v>18054</v>
      </c>
      <c r="D343" s="26" t="s">
        <v>81</v>
      </c>
      <c r="E343" s="27" t="s">
        <v>591</v>
      </c>
      <c r="F343" s="28" t="s">
        <v>595</v>
      </c>
      <c r="G343" s="26" t="s">
        <v>68</v>
      </c>
      <c r="H343" s="29">
        <v>3788.23</v>
      </c>
      <c r="J343" s="29">
        <f t="shared" si="20"/>
        <v>3788.23</v>
      </c>
      <c r="K343" s="29">
        <f t="shared" si="21"/>
        <v>0</v>
      </c>
      <c r="L343" s="24">
        <f t="shared" si="22"/>
        <v>4</v>
      </c>
      <c r="M343" s="24" t="str">
        <f>VLOOKUP(L343,mês!A:B,2,0)</f>
        <v>Abril</v>
      </c>
      <c r="N343" s="24" t="str">
        <f t="shared" si="23"/>
        <v xml:space="preserve">RD </v>
      </c>
    </row>
    <row r="344" spans="1:14" ht="57" customHeight="1" x14ac:dyDescent="0.2">
      <c r="A344" s="24" t="s">
        <v>121</v>
      </c>
      <c r="B344" s="25">
        <v>45401</v>
      </c>
      <c r="C344" s="26">
        <v>18094</v>
      </c>
      <c r="D344" s="26" t="s">
        <v>81</v>
      </c>
      <c r="E344" s="27" t="s">
        <v>596</v>
      </c>
      <c r="F344" s="28" t="s">
        <v>597</v>
      </c>
      <c r="G344" s="26" t="s">
        <v>68</v>
      </c>
      <c r="H344" s="29">
        <v>1143.6300000000001</v>
      </c>
      <c r="J344" s="29">
        <f t="shared" si="20"/>
        <v>1143.6300000000001</v>
      </c>
      <c r="K344" s="29">
        <f t="shared" si="21"/>
        <v>0</v>
      </c>
      <c r="L344" s="24">
        <f t="shared" si="22"/>
        <v>4</v>
      </c>
      <c r="M344" s="24" t="str">
        <f>VLOOKUP(L344,mês!A:B,2,0)</f>
        <v>Abril</v>
      </c>
      <c r="N344" s="24" t="str">
        <f t="shared" si="23"/>
        <v xml:space="preserve">RD </v>
      </c>
    </row>
    <row r="345" spans="1:14" ht="57" customHeight="1" x14ac:dyDescent="0.2">
      <c r="A345" s="24" t="s">
        <v>121</v>
      </c>
      <c r="B345" s="25">
        <v>45422</v>
      </c>
      <c r="C345" s="26">
        <v>18164</v>
      </c>
      <c r="D345" s="26" t="s">
        <v>65</v>
      </c>
      <c r="E345" s="27" t="s">
        <v>598</v>
      </c>
      <c r="F345" s="28" t="s">
        <v>599</v>
      </c>
      <c r="G345" s="26" t="s">
        <v>68</v>
      </c>
      <c r="H345" s="29">
        <v>6702.88</v>
      </c>
      <c r="J345" s="29">
        <f t="shared" si="20"/>
        <v>6702.88</v>
      </c>
      <c r="K345" s="29">
        <f t="shared" si="21"/>
        <v>0</v>
      </c>
      <c r="L345" s="24">
        <f t="shared" si="22"/>
        <v>5</v>
      </c>
      <c r="M345" s="24" t="str">
        <f>VLOOKUP(L345,mês!A:B,2,0)</f>
        <v>Maio</v>
      </c>
      <c r="N345" s="24" t="str">
        <f t="shared" si="23"/>
        <v xml:space="preserve">RD </v>
      </c>
    </row>
    <row r="346" spans="1:14" ht="57" customHeight="1" x14ac:dyDescent="0.2">
      <c r="A346" s="24" t="s">
        <v>121</v>
      </c>
      <c r="B346" s="25">
        <v>45426</v>
      </c>
      <c r="C346" s="26">
        <v>18176</v>
      </c>
      <c r="D346" s="26" t="s">
        <v>81</v>
      </c>
      <c r="E346" s="27" t="s">
        <v>600</v>
      </c>
      <c r="F346" s="28" t="s">
        <v>601</v>
      </c>
      <c r="G346" s="26" t="s">
        <v>68</v>
      </c>
      <c r="H346" s="29">
        <v>2263.15</v>
      </c>
      <c r="J346" s="29">
        <f t="shared" si="20"/>
        <v>2263.15</v>
      </c>
      <c r="K346" s="29">
        <f t="shared" si="21"/>
        <v>0</v>
      </c>
      <c r="L346" s="24">
        <f t="shared" si="22"/>
        <v>5</v>
      </c>
      <c r="M346" s="24" t="str">
        <f>VLOOKUP(L346,mês!A:B,2,0)</f>
        <v>Maio</v>
      </c>
      <c r="N346" s="24" t="str">
        <f t="shared" si="23"/>
        <v xml:space="preserve">RD </v>
      </c>
    </row>
    <row r="347" spans="1:14" ht="57" customHeight="1" x14ac:dyDescent="0.2">
      <c r="A347" s="24" t="s">
        <v>121</v>
      </c>
      <c r="B347" s="25">
        <v>45566</v>
      </c>
      <c r="C347" s="26">
        <v>18565</v>
      </c>
      <c r="D347" s="26" t="s">
        <v>81</v>
      </c>
      <c r="E347" s="27" t="s">
        <v>528</v>
      </c>
      <c r="F347" s="28" t="s">
        <v>602</v>
      </c>
      <c r="G347" s="26" t="s">
        <v>68</v>
      </c>
      <c r="H347" s="29">
        <v>0.87</v>
      </c>
      <c r="J347" s="29">
        <f t="shared" si="20"/>
        <v>0.87</v>
      </c>
      <c r="K347" s="29">
        <f t="shared" si="21"/>
        <v>0</v>
      </c>
      <c r="L347" s="24">
        <f t="shared" si="22"/>
        <v>10</v>
      </c>
      <c r="M347" s="24" t="str">
        <f>VLOOKUP(L347,mês!A:B,2,0)</f>
        <v>Outubro</v>
      </c>
      <c r="N347" s="24" t="str">
        <f t="shared" si="23"/>
        <v xml:space="preserve">RD </v>
      </c>
    </row>
    <row r="348" spans="1:14" ht="57" customHeight="1" x14ac:dyDescent="0.2">
      <c r="A348" s="24" t="s">
        <v>121</v>
      </c>
      <c r="B348" s="25">
        <v>45639</v>
      </c>
      <c r="C348" s="26">
        <v>18788</v>
      </c>
      <c r="D348" s="26" t="s">
        <v>81</v>
      </c>
      <c r="E348" s="27" t="s">
        <v>603</v>
      </c>
      <c r="F348" s="28" t="s">
        <v>604</v>
      </c>
      <c r="G348" s="26" t="s">
        <v>68</v>
      </c>
      <c r="H348" s="29">
        <v>1429.43</v>
      </c>
      <c r="J348" s="29">
        <f t="shared" si="20"/>
        <v>1429.43</v>
      </c>
      <c r="K348" s="29">
        <f t="shared" si="21"/>
        <v>0</v>
      </c>
      <c r="L348" s="24">
        <f t="shared" si="22"/>
        <v>12</v>
      </c>
      <c r="M348" s="24" t="str">
        <f>VLOOKUP(L348,mês!A:B,2,0)</f>
        <v>Dezembro</v>
      </c>
      <c r="N348" s="24" t="str">
        <f t="shared" si="23"/>
        <v xml:space="preserve">RD </v>
      </c>
    </row>
    <row r="349" spans="1:14" ht="57" customHeight="1" x14ac:dyDescent="0.2">
      <c r="A349" s="24" t="s">
        <v>129</v>
      </c>
      <c r="B349" s="25">
        <v>45401</v>
      </c>
      <c r="C349" s="26">
        <v>18089</v>
      </c>
      <c r="D349" s="26" t="s">
        <v>81</v>
      </c>
      <c r="E349" s="27" t="s">
        <v>252</v>
      </c>
      <c r="F349" s="28" t="s">
        <v>605</v>
      </c>
      <c r="G349" s="26" t="s">
        <v>68</v>
      </c>
      <c r="H349" s="29">
        <v>445.44</v>
      </c>
      <c r="J349" s="29">
        <f t="shared" si="20"/>
        <v>445.44</v>
      </c>
      <c r="K349" s="29">
        <f t="shared" si="21"/>
        <v>0</v>
      </c>
      <c r="L349" s="24">
        <f t="shared" si="22"/>
        <v>4</v>
      </c>
      <c r="M349" s="24" t="str">
        <f>VLOOKUP(L349,mês!A:B,2,0)</f>
        <v>Abril</v>
      </c>
      <c r="N349" s="24" t="str">
        <f t="shared" si="23"/>
        <v xml:space="preserve">RI </v>
      </c>
    </row>
    <row r="350" spans="1:14" ht="57" customHeight="1" x14ac:dyDescent="0.2">
      <c r="A350" s="24" t="s">
        <v>129</v>
      </c>
      <c r="B350" s="25">
        <v>45401</v>
      </c>
      <c r="C350" s="26">
        <v>18088</v>
      </c>
      <c r="D350" s="26" t="s">
        <v>81</v>
      </c>
      <c r="E350" s="27" t="s">
        <v>252</v>
      </c>
      <c r="F350" s="28" t="s">
        <v>605</v>
      </c>
      <c r="G350" s="26" t="s">
        <v>68</v>
      </c>
      <c r="H350" s="29">
        <v>445.44</v>
      </c>
      <c r="J350" s="29">
        <f t="shared" si="20"/>
        <v>445.44</v>
      </c>
      <c r="K350" s="29">
        <f t="shared" si="21"/>
        <v>0</v>
      </c>
      <c r="L350" s="24">
        <f t="shared" si="22"/>
        <v>4</v>
      </c>
      <c r="M350" s="24" t="str">
        <f>VLOOKUP(L350,mês!A:B,2,0)</f>
        <v>Abril</v>
      </c>
      <c r="N350" s="24" t="str">
        <f t="shared" si="23"/>
        <v xml:space="preserve">RI </v>
      </c>
    </row>
    <row r="351" spans="1:14" ht="57" customHeight="1" x14ac:dyDescent="0.2">
      <c r="A351" s="24" t="s">
        <v>134</v>
      </c>
      <c r="B351" s="25">
        <v>45315</v>
      </c>
      <c r="C351" s="26">
        <v>17801</v>
      </c>
      <c r="D351" s="26" t="s">
        <v>135</v>
      </c>
      <c r="E351" s="27" t="s">
        <v>606</v>
      </c>
      <c r="F351" s="28" t="s">
        <v>607</v>
      </c>
      <c r="G351" s="26" t="s">
        <v>68</v>
      </c>
      <c r="H351" s="29">
        <v>59354.400000000001</v>
      </c>
      <c r="J351" s="29">
        <f t="shared" si="20"/>
        <v>59354.400000000001</v>
      </c>
      <c r="K351" s="29">
        <f t="shared" si="21"/>
        <v>0</v>
      </c>
      <c r="L351" s="24">
        <f t="shared" si="22"/>
        <v>1</v>
      </c>
      <c r="M351" s="24" t="str">
        <f>VLOOKUP(L351,mês!A:B,2,0)</f>
        <v>Janeiro</v>
      </c>
      <c r="N351" s="24" t="str">
        <f t="shared" si="23"/>
        <v xml:space="preserve">RD </v>
      </c>
    </row>
    <row r="352" spans="1:14" ht="57" customHeight="1" x14ac:dyDescent="0.2">
      <c r="A352" s="24" t="s">
        <v>134</v>
      </c>
      <c r="B352" s="25">
        <v>45512</v>
      </c>
      <c r="C352" s="26">
        <v>18402</v>
      </c>
      <c r="D352" s="26" t="s">
        <v>135</v>
      </c>
      <c r="E352" s="27" t="s">
        <v>606</v>
      </c>
      <c r="F352" s="28" t="s">
        <v>608</v>
      </c>
      <c r="G352" s="26" t="s">
        <v>68</v>
      </c>
      <c r="H352" s="29">
        <v>42396</v>
      </c>
      <c r="J352" s="29">
        <f t="shared" si="20"/>
        <v>42396</v>
      </c>
      <c r="K352" s="29">
        <f t="shared" si="21"/>
        <v>0</v>
      </c>
      <c r="L352" s="24">
        <f t="shared" si="22"/>
        <v>8</v>
      </c>
      <c r="M352" s="24" t="str">
        <f>VLOOKUP(L352,mês!A:B,2,0)</f>
        <v>Agosto</v>
      </c>
      <c r="N352" s="24" t="str">
        <f t="shared" si="23"/>
        <v xml:space="preserve">RD </v>
      </c>
    </row>
    <row r="353" spans="1:14" ht="57" customHeight="1" x14ac:dyDescent="0.2">
      <c r="A353" s="24" t="s">
        <v>134</v>
      </c>
      <c r="B353" s="25">
        <v>45561</v>
      </c>
      <c r="C353" s="26">
        <v>18542</v>
      </c>
      <c r="D353" s="26" t="s">
        <v>135</v>
      </c>
      <c r="E353" s="27" t="s">
        <v>606</v>
      </c>
      <c r="F353" s="28" t="s">
        <v>610</v>
      </c>
      <c r="G353" s="26" t="s">
        <v>68</v>
      </c>
      <c r="H353" s="29">
        <v>1500</v>
      </c>
      <c r="J353" s="29">
        <f t="shared" si="20"/>
        <v>1500</v>
      </c>
      <c r="K353" s="29">
        <f t="shared" si="21"/>
        <v>0</v>
      </c>
      <c r="L353" s="24">
        <f t="shared" si="22"/>
        <v>9</v>
      </c>
      <c r="M353" s="24" t="str">
        <f>VLOOKUP(L353,mês!A:B,2,0)</f>
        <v>Setembro</v>
      </c>
      <c r="N353" s="24" t="str">
        <f t="shared" si="23"/>
        <v xml:space="preserve">RD </v>
      </c>
    </row>
    <row r="354" spans="1:14" ht="57" customHeight="1" x14ac:dyDescent="0.2">
      <c r="A354" s="24" t="s">
        <v>134</v>
      </c>
      <c r="B354" s="25">
        <v>45562</v>
      </c>
      <c r="C354" s="26">
        <v>18552</v>
      </c>
      <c r="D354" s="26" t="s">
        <v>135</v>
      </c>
      <c r="E354" s="27" t="s">
        <v>606</v>
      </c>
      <c r="F354" s="28" t="s">
        <v>611</v>
      </c>
      <c r="G354" s="26" t="s">
        <v>68</v>
      </c>
      <c r="H354" s="29">
        <v>3500</v>
      </c>
      <c r="J354" s="29">
        <f t="shared" si="20"/>
        <v>3500</v>
      </c>
      <c r="K354" s="29">
        <f t="shared" si="21"/>
        <v>0</v>
      </c>
      <c r="L354" s="24">
        <f t="shared" si="22"/>
        <v>9</v>
      </c>
      <c r="M354" s="24" t="str">
        <f>VLOOKUP(L354,mês!A:B,2,0)</f>
        <v>Setembro</v>
      </c>
      <c r="N354" s="24" t="str">
        <f t="shared" si="23"/>
        <v xml:space="preserve">RD </v>
      </c>
    </row>
    <row r="355" spans="1:14" ht="57" customHeight="1" x14ac:dyDescent="0.2">
      <c r="A355" s="24" t="s">
        <v>141</v>
      </c>
      <c r="B355" s="25">
        <v>45516</v>
      </c>
      <c r="C355" s="26">
        <v>18409</v>
      </c>
      <c r="D355" s="26" t="s">
        <v>612</v>
      </c>
      <c r="E355" s="27" t="s">
        <v>613</v>
      </c>
      <c r="F355" s="28" t="s">
        <v>614</v>
      </c>
      <c r="G355" s="26" t="s">
        <v>68</v>
      </c>
      <c r="H355" s="29">
        <v>94.99</v>
      </c>
      <c r="J355" s="29">
        <f t="shared" si="20"/>
        <v>94.99</v>
      </c>
      <c r="K355" s="29">
        <f t="shared" si="21"/>
        <v>0</v>
      </c>
      <c r="L355" s="24">
        <f t="shared" si="22"/>
        <v>8</v>
      </c>
      <c r="M355" s="24" t="str">
        <f>VLOOKUP(L355,mês!A:B,2,0)</f>
        <v>Agosto</v>
      </c>
      <c r="N355" s="24" t="str">
        <f t="shared" si="23"/>
        <v xml:space="preserve">RI </v>
      </c>
    </row>
    <row r="356" spans="1:14" ht="57" customHeight="1" x14ac:dyDescent="0.2">
      <c r="A356" s="24" t="s">
        <v>141</v>
      </c>
      <c r="B356" s="25">
        <v>45621</v>
      </c>
      <c r="C356" s="26">
        <v>18731</v>
      </c>
      <c r="D356" s="26" t="s">
        <v>612</v>
      </c>
      <c r="E356" s="27" t="s">
        <v>609</v>
      </c>
      <c r="F356" s="28" t="s">
        <v>615</v>
      </c>
      <c r="G356" s="26" t="s">
        <v>68</v>
      </c>
      <c r="H356" s="29">
        <v>0</v>
      </c>
      <c r="J356" s="29">
        <f t="shared" si="20"/>
        <v>0</v>
      </c>
      <c r="K356" s="29">
        <f t="shared" si="21"/>
        <v>0</v>
      </c>
      <c r="L356" s="24">
        <f t="shared" si="22"/>
        <v>11</v>
      </c>
      <c r="M356" s="24" t="str">
        <f>VLOOKUP(L356,mês!A:B,2,0)</f>
        <v>Novembro</v>
      </c>
      <c r="N356" s="24" t="str">
        <f t="shared" si="23"/>
        <v xml:space="preserve">RI </v>
      </c>
    </row>
    <row r="357" spans="1:14" ht="57" customHeight="1" x14ac:dyDescent="0.2">
      <c r="A357" s="24" t="s">
        <v>144</v>
      </c>
      <c r="B357" s="25">
        <v>45324</v>
      </c>
      <c r="C357" s="26">
        <v>17837</v>
      </c>
      <c r="D357" s="26" t="s">
        <v>81</v>
      </c>
      <c r="E357" s="27" t="s">
        <v>616</v>
      </c>
      <c r="F357" s="28" t="s">
        <v>617</v>
      </c>
      <c r="G357" s="26" t="s">
        <v>68</v>
      </c>
      <c r="H357" s="29">
        <v>997.6</v>
      </c>
      <c r="J357" s="29">
        <f t="shared" si="20"/>
        <v>997.6</v>
      </c>
      <c r="K357" s="29">
        <f t="shared" si="21"/>
        <v>0</v>
      </c>
      <c r="L357" s="24">
        <f t="shared" si="22"/>
        <v>2</v>
      </c>
      <c r="M357" s="24" t="str">
        <f>VLOOKUP(L357,mês!A:B,2,0)</f>
        <v>Fevereiro</v>
      </c>
      <c r="N357" s="24" t="str">
        <f t="shared" si="23"/>
        <v xml:space="preserve">RI </v>
      </c>
    </row>
    <row r="358" spans="1:14" ht="57" customHeight="1" x14ac:dyDescent="0.2">
      <c r="A358" s="24" t="s">
        <v>144</v>
      </c>
      <c r="B358" s="25">
        <v>45345</v>
      </c>
      <c r="C358" s="26">
        <v>17919</v>
      </c>
      <c r="D358" s="26" t="s">
        <v>81</v>
      </c>
      <c r="E358" s="27" t="s">
        <v>618</v>
      </c>
      <c r="F358" s="28" t="s">
        <v>619</v>
      </c>
      <c r="G358" s="26" t="s">
        <v>68</v>
      </c>
      <c r="H358" s="29">
        <v>547.25</v>
      </c>
      <c r="J358" s="29">
        <f t="shared" si="20"/>
        <v>547.25</v>
      </c>
      <c r="K358" s="29">
        <f t="shared" si="21"/>
        <v>0</v>
      </c>
      <c r="L358" s="24">
        <f t="shared" si="22"/>
        <v>2</v>
      </c>
      <c r="M358" s="24" t="str">
        <f>VLOOKUP(L358,mês!A:B,2,0)</f>
        <v>Fevereiro</v>
      </c>
      <c r="N358" s="24" t="str">
        <f t="shared" si="23"/>
        <v xml:space="preserve">RI </v>
      </c>
    </row>
    <row r="359" spans="1:14" ht="57" customHeight="1" x14ac:dyDescent="0.2">
      <c r="A359" s="24" t="s">
        <v>144</v>
      </c>
      <c r="B359" s="25">
        <v>45352</v>
      </c>
      <c r="C359" s="26">
        <v>17941</v>
      </c>
      <c r="D359" s="26" t="s">
        <v>620</v>
      </c>
      <c r="E359" s="27" t="s">
        <v>616</v>
      </c>
      <c r="F359" s="28" t="s">
        <v>621</v>
      </c>
      <c r="G359" s="26" t="s">
        <v>68</v>
      </c>
      <c r="H359" s="29">
        <v>994.4</v>
      </c>
      <c r="J359" s="29">
        <f t="shared" si="20"/>
        <v>994.4</v>
      </c>
      <c r="K359" s="29">
        <f t="shared" si="21"/>
        <v>0</v>
      </c>
      <c r="L359" s="24">
        <f t="shared" si="22"/>
        <v>3</v>
      </c>
      <c r="M359" s="24" t="str">
        <f>VLOOKUP(L359,mês!A:B,2,0)</f>
        <v>Março</v>
      </c>
      <c r="N359" s="24" t="str">
        <f t="shared" si="23"/>
        <v xml:space="preserve">RI </v>
      </c>
    </row>
    <row r="360" spans="1:14" ht="57" customHeight="1" x14ac:dyDescent="0.2">
      <c r="A360" s="24" t="s">
        <v>144</v>
      </c>
      <c r="B360" s="25">
        <v>45383</v>
      </c>
      <c r="C360" s="26">
        <v>18039</v>
      </c>
      <c r="D360" s="26" t="s">
        <v>81</v>
      </c>
      <c r="E360" s="27" t="s">
        <v>616</v>
      </c>
      <c r="F360" s="28" t="s">
        <v>622</v>
      </c>
      <c r="G360" s="26" t="s">
        <v>68</v>
      </c>
      <c r="H360" s="29">
        <v>995.76</v>
      </c>
      <c r="J360" s="29">
        <f t="shared" si="20"/>
        <v>995.76</v>
      </c>
      <c r="K360" s="29">
        <f t="shared" si="21"/>
        <v>0</v>
      </c>
      <c r="L360" s="24">
        <f t="shared" si="22"/>
        <v>4</v>
      </c>
      <c r="M360" s="24" t="str">
        <f>VLOOKUP(L360,mês!A:B,2,0)</f>
        <v>Abril</v>
      </c>
      <c r="N360" s="24" t="str">
        <f t="shared" si="23"/>
        <v xml:space="preserve">RI </v>
      </c>
    </row>
    <row r="361" spans="1:14" ht="57" customHeight="1" x14ac:dyDescent="0.2">
      <c r="A361" s="24" t="s">
        <v>144</v>
      </c>
      <c r="B361" s="25">
        <v>45393</v>
      </c>
      <c r="C361" s="26">
        <v>18071</v>
      </c>
      <c r="D361" s="26" t="s">
        <v>81</v>
      </c>
      <c r="E361" s="27" t="s">
        <v>618</v>
      </c>
      <c r="F361" s="28" t="s">
        <v>623</v>
      </c>
      <c r="G361" s="26" t="s">
        <v>68</v>
      </c>
      <c r="H361" s="29">
        <v>360.26</v>
      </c>
      <c r="J361" s="29">
        <f t="shared" si="20"/>
        <v>360.26</v>
      </c>
      <c r="K361" s="29">
        <f t="shared" si="21"/>
        <v>0</v>
      </c>
      <c r="L361" s="24">
        <f t="shared" si="22"/>
        <v>4</v>
      </c>
      <c r="M361" s="24" t="str">
        <f>VLOOKUP(L361,mês!A:B,2,0)</f>
        <v>Abril</v>
      </c>
      <c r="N361" s="24" t="str">
        <f t="shared" si="23"/>
        <v xml:space="preserve">RI </v>
      </c>
    </row>
    <row r="362" spans="1:14" ht="57" customHeight="1" x14ac:dyDescent="0.2">
      <c r="A362" s="24" t="s">
        <v>144</v>
      </c>
      <c r="B362" s="25">
        <v>45407</v>
      </c>
      <c r="C362" s="26">
        <v>18108</v>
      </c>
      <c r="D362" s="26" t="s">
        <v>81</v>
      </c>
      <c r="E362" s="27" t="s">
        <v>624</v>
      </c>
      <c r="F362" s="28" t="s">
        <v>625</v>
      </c>
      <c r="G362" s="26" t="s">
        <v>68</v>
      </c>
      <c r="H362" s="29">
        <v>999.6</v>
      </c>
      <c r="J362" s="29">
        <f t="shared" si="20"/>
        <v>999.6</v>
      </c>
      <c r="K362" s="29">
        <f t="shared" si="21"/>
        <v>0</v>
      </c>
      <c r="L362" s="24">
        <f t="shared" si="22"/>
        <v>4</v>
      </c>
      <c r="M362" s="24" t="str">
        <f>VLOOKUP(L362,mês!A:B,2,0)</f>
        <v>Abril</v>
      </c>
      <c r="N362" s="24" t="str">
        <f t="shared" si="23"/>
        <v xml:space="preserve">RI </v>
      </c>
    </row>
    <row r="363" spans="1:14" ht="57" customHeight="1" x14ac:dyDescent="0.2">
      <c r="A363" s="24" t="s">
        <v>144</v>
      </c>
      <c r="B363" s="25">
        <v>45421</v>
      </c>
      <c r="C363" s="26">
        <v>18160</v>
      </c>
      <c r="D363" s="26" t="s">
        <v>81</v>
      </c>
      <c r="E363" s="27" t="s">
        <v>618</v>
      </c>
      <c r="F363" s="28" t="s">
        <v>626</v>
      </c>
      <c r="G363" s="26" t="s">
        <v>68</v>
      </c>
      <c r="H363" s="29">
        <v>363</v>
      </c>
      <c r="J363" s="29">
        <f t="shared" si="20"/>
        <v>363</v>
      </c>
      <c r="K363" s="29">
        <f t="shared" si="21"/>
        <v>0</v>
      </c>
      <c r="L363" s="24">
        <f t="shared" si="22"/>
        <v>5</v>
      </c>
      <c r="M363" s="24" t="str">
        <f>VLOOKUP(L363,mês!A:B,2,0)</f>
        <v>Maio</v>
      </c>
      <c r="N363" s="24" t="str">
        <f t="shared" si="23"/>
        <v xml:space="preserve">RI </v>
      </c>
    </row>
    <row r="364" spans="1:14" ht="57" customHeight="1" x14ac:dyDescent="0.2">
      <c r="A364" s="24" t="s">
        <v>144</v>
      </c>
      <c r="B364" s="25">
        <v>45440</v>
      </c>
      <c r="C364" s="26">
        <v>18199</v>
      </c>
      <c r="D364" s="26" t="s">
        <v>81</v>
      </c>
      <c r="E364" s="27" t="s">
        <v>627</v>
      </c>
      <c r="F364" s="28" t="s">
        <v>628</v>
      </c>
      <c r="G364" s="26" t="s">
        <v>68</v>
      </c>
      <c r="H364" s="29">
        <v>1006.2</v>
      </c>
      <c r="J364" s="29">
        <f t="shared" si="20"/>
        <v>1006.2</v>
      </c>
      <c r="K364" s="29">
        <f t="shared" si="21"/>
        <v>0</v>
      </c>
      <c r="L364" s="24">
        <f t="shared" si="22"/>
        <v>5</v>
      </c>
      <c r="M364" s="24" t="str">
        <f>VLOOKUP(L364,mês!A:B,2,0)</f>
        <v>Maio</v>
      </c>
      <c r="N364" s="24" t="str">
        <f t="shared" si="23"/>
        <v xml:space="preserve">RI </v>
      </c>
    </row>
    <row r="365" spans="1:14" ht="57" customHeight="1" x14ac:dyDescent="0.2">
      <c r="A365" s="24" t="s">
        <v>144</v>
      </c>
      <c r="B365" s="25">
        <v>45474</v>
      </c>
      <c r="C365" s="26">
        <v>18306</v>
      </c>
      <c r="D365" s="26" t="s">
        <v>620</v>
      </c>
      <c r="E365" s="27" t="s">
        <v>624</v>
      </c>
      <c r="F365" s="28" t="s">
        <v>629</v>
      </c>
      <c r="G365" s="26" t="s">
        <v>68</v>
      </c>
      <c r="H365" s="29">
        <v>991.79</v>
      </c>
      <c r="J365" s="29">
        <f t="shared" si="20"/>
        <v>991.79</v>
      </c>
      <c r="K365" s="29">
        <f t="shared" si="21"/>
        <v>0</v>
      </c>
      <c r="L365" s="24">
        <f t="shared" si="22"/>
        <v>7</v>
      </c>
      <c r="M365" s="24" t="str">
        <f>VLOOKUP(L365,mês!A:B,2,0)</f>
        <v>Julho</v>
      </c>
      <c r="N365" s="24" t="str">
        <f t="shared" si="23"/>
        <v xml:space="preserve">RI </v>
      </c>
    </row>
    <row r="366" spans="1:14" ht="57" customHeight="1" x14ac:dyDescent="0.2">
      <c r="A366" s="24" t="s">
        <v>144</v>
      </c>
      <c r="B366" s="25">
        <v>45475</v>
      </c>
      <c r="C366" s="26">
        <v>18309</v>
      </c>
      <c r="D366" s="26" t="s">
        <v>81</v>
      </c>
      <c r="E366" s="27" t="s">
        <v>618</v>
      </c>
      <c r="F366" s="28" t="s">
        <v>630</v>
      </c>
      <c r="G366" s="26" t="s">
        <v>68</v>
      </c>
      <c r="H366" s="29">
        <v>312.01</v>
      </c>
      <c r="J366" s="29">
        <f t="shared" si="20"/>
        <v>312.01</v>
      </c>
      <c r="K366" s="29">
        <f t="shared" si="21"/>
        <v>0</v>
      </c>
      <c r="L366" s="24">
        <f t="shared" si="22"/>
        <v>7</v>
      </c>
      <c r="M366" s="24" t="str">
        <f>VLOOKUP(L366,mês!A:B,2,0)</f>
        <v>Julho</v>
      </c>
      <c r="N366" s="24" t="str">
        <f t="shared" si="23"/>
        <v xml:space="preserve">RI </v>
      </c>
    </row>
    <row r="367" spans="1:14" ht="57" customHeight="1" x14ac:dyDescent="0.2">
      <c r="A367" s="24" t="s">
        <v>144</v>
      </c>
      <c r="B367" s="25">
        <v>45496</v>
      </c>
      <c r="C367" s="26">
        <v>18352</v>
      </c>
      <c r="D367" s="26" t="s">
        <v>81</v>
      </c>
      <c r="E367" s="27" t="s">
        <v>624</v>
      </c>
      <c r="F367" s="28" t="s">
        <v>631</v>
      </c>
      <c r="G367" s="26" t="s">
        <v>68</v>
      </c>
      <c r="H367" s="29">
        <v>995.6</v>
      </c>
      <c r="J367" s="29">
        <f t="shared" si="20"/>
        <v>995.6</v>
      </c>
      <c r="K367" s="29">
        <f t="shared" si="21"/>
        <v>0</v>
      </c>
      <c r="L367" s="24">
        <f t="shared" si="22"/>
        <v>7</v>
      </c>
      <c r="M367" s="24" t="str">
        <f>VLOOKUP(L367,mês!A:B,2,0)</f>
        <v>Julho</v>
      </c>
      <c r="N367" s="24" t="str">
        <f t="shared" si="23"/>
        <v xml:space="preserve">RI </v>
      </c>
    </row>
    <row r="368" spans="1:14" ht="57" customHeight="1" x14ac:dyDescent="0.2">
      <c r="A368" s="24" t="s">
        <v>144</v>
      </c>
      <c r="B368" s="25">
        <v>45496</v>
      </c>
      <c r="C368" s="26">
        <v>18353</v>
      </c>
      <c r="D368" s="26" t="s">
        <v>81</v>
      </c>
      <c r="E368" s="27" t="s">
        <v>624</v>
      </c>
      <c r="F368" s="28" t="s">
        <v>631</v>
      </c>
      <c r="G368" s="26" t="s">
        <v>68</v>
      </c>
      <c r="H368" s="29">
        <v>995.6</v>
      </c>
      <c r="J368" s="29">
        <f t="shared" si="20"/>
        <v>995.6</v>
      </c>
      <c r="K368" s="29">
        <f t="shared" si="21"/>
        <v>0</v>
      </c>
      <c r="L368" s="24">
        <f t="shared" si="22"/>
        <v>7</v>
      </c>
      <c r="M368" s="24" t="str">
        <f>VLOOKUP(L368,mês!A:B,2,0)</f>
        <v>Julho</v>
      </c>
      <c r="N368" s="24" t="str">
        <f t="shared" si="23"/>
        <v xml:space="preserve">RI </v>
      </c>
    </row>
    <row r="369" spans="1:14" ht="57" customHeight="1" x14ac:dyDescent="0.2">
      <c r="A369" s="24" t="s">
        <v>144</v>
      </c>
      <c r="B369" s="25">
        <v>45534</v>
      </c>
      <c r="C369" s="26">
        <v>18460</v>
      </c>
      <c r="D369" s="26" t="s">
        <v>81</v>
      </c>
      <c r="E369" s="27" t="s">
        <v>632</v>
      </c>
      <c r="F369" s="28" t="s">
        <v>631</v>
      </c>
      <c r="G369" s="26" t="s">
        <v>68</v>
      </c>
      <c r="H369" s="29">
        <v>976.49</v>
      </c>
      <c r="J369" s="29">
        <f t="shared" si="20"/>
        <v>976.49</v>
      </c>
      <c r="K369" s="29">
        <f t="shared" si="21"/>
        <v>0</v>
      </c>
      <c r="L369" s="24">
        <f t="shared" si="22"/>
        <v>8</v>
      </c>
      <c r="M369" s="24" t="str">
        <f>VLOOKUP(L369,mês!A:B,2,0)</f>
        <v>Agosto</v>
      </c>
      <c r="N369" s="24" t="str">
        <f t="shared" si="23"/>
        <v xml:space="preserve">RI </v>
      </c>
    </row>
    <row r="370" spans="1:14" ht="57" customHeight="1" x14ac:dyDescent="0.2">
      <c r="A370" s="24" t="s">
        <v>144</v>
      </c>
      <c r="B370" s="25">
        <v>45537</v>
      </c>
      <c r="C370" s="26">
        <v>18464</v>
      </c>
      <c r="D370" s="26" t="s">
        <v>65</v>
      </c>
      <c r="E370" s="27" t="s">
        <v>633</v>
      </c>
      <c r="F370" s="28" t="s">
        <v>634</v>
      </c>
      <c r="G370" s="26" t="s">
        <v>68</v>
      </c>
      <c r="H370" s="29">
        <v>1606.06</v>
      </c>
      <c r="J370" s="29">
        <f t="shared" si="20"/>
        <v>1606.06</v>
      </c>
      <c r="K370" s="29">
        <f t="shared" si="21"/>
        <v>0</v>
      </c>
      <c r="L370" s="24">
        <f t="shared" si="22"/>
        <v>9</v>
      </c>
      <c r="M370" s="24" t="str">
        <f>VLOOKUP(L370,mês!A:B,2,0)</f>
        <v>Setembro</v>
      </c>
      <c r="N370" s="24" t="str">
        <f t="shared" si="23"/>
        <v xml:space="preserve">RI </v>
      </c>
    </row>
    <row r="371" spans="1:14" ht="57" customHeight="1" x14ac:dyDescent="0.2">
      <c r="A371" s="24" t="s">
        <v>144</v>
      </c>
      <c r="B371" s="25">
        <v>45547</v>
      </c>
      <c r="C371" s="26">
        <v>18481</v>
      </c>
      <c r="D371" s="26" t="s">
        <v>81</v>
      </c>
      <c r="E371" s="27" t="s">
        <v>635</v>
      </c>
      <c r="F371" s="28" t="s">
        <v>636</v>
      </c>
      <c r="G371" s="26" t="s">
        <v>68</v>
      </c>
      <c r="H371" s="29">
        <v>874</v>
      </c>
      <c r="J371" s="29">
        <f t="shared" si="20"/>
        <v>874</v>
      </c>
      <c r="K371" s="29">
        <f t="shared" si="21"/>
        <v>0</v>
      </c>
      <c r="L371" s="24">
        <f t="shared" si="22"/>
        <v>9</v>
      </c>
      <c r="M371" s="24" t="str">
        <f>VLOOKUP(L371,mês!A:B,2,0)</f>
        <v>Setembro</v>
      </c>
      <c r="N371" s="24" t="str">
        <f t="shared" si="23"/>
        <v xml:space="preserve">RI </v>
      </c>
    </row>
    <row r="372" spans="1:14" ht="57" customHeight="1" x14ac:dyDescent="0.2">
      <c r="A372" s="24" t="s">
        <v>144</v>
      </c>
      <c r="B372" s="25">
        <v>45632</v>
      </c>
      <c r="C372" s="26">
        <v>18767</v>
      </c>
      <c r="D372" s="26" t="s">
        <v>65</v>
      </c>
      <c r="E372" s="27" t="s">
        <v>69</v>
      </c>
      <c r="F372" s="28" t="s">
        <v>637</v>
      </c>
      <c r="G372" s="26" t="s">
        <v>68</v>
      </c>
      <c r="H372" s="29">
        <v>72345.53</v>
      </c>
      <c r="J372" s="29">
        <f t="shared" si="20"/>
        <v>72345.53</v>
      </c>
      <c r="K372" s="29">
        <f t="shared" si="21"/>
        <v>0</v>
      </c>
      <c r="L372" s="24">
        <f t="shared" si="22"/>
        <v>12</v>
      </c>
      <c r="M372" s="24" t="str">
        <f>VLOOKUP(L372,mês!A:B,2,0)</f>
        <v>Dezembro</v>
      </c>
      <c r="N372" s="24" t="str">
        <f t="shared" si="23"/>
        <v xml:space="preserve">RI </v>
      </c>
    </row>
    <row r="373" spans="1:14" ht="57" customHeight="1" x14ac:dyDescent="0.2">
      <c r="A373" s="24" t="s">
        <v>147</v>
      </c>
      <c r="B373" s="25">
        <v>45315</v>
      </c>
      <c r="C373" s="26">
        <v>17804</v>
      </c>
      <c r="D373" s="26" t="s">
        <v>135</v>
      </c>
      <c r="E373" s="27" t="s">
        <v>638</v>
      </c>
      <c r="F373" s="28" t="s">
        <v>639</v>
      </c>
      <c r="G373" s="26" t="s">
        <v>68</v>
      </c>
      <c r="H373" s="29">
        <v>0</v>
      </c>
      <c r="J373" s="29">
        <f t="shared" si="20"/>
        <v>0</v>
      </c>
      <c r="K373" s="29">
        <f t="shared" si="21"/>
        <v>0</v>
      </c>
      <c r="L373" s="24">
        <f t="shared" si="22"/>
        <v>1</v>
      </c>
      <c r="M373" s="24" t="str">
        <f>VLOOKUP(L373,mês!A:B,2,0)</f>
        <v>Janeiro</v>
      </c>
      <c r="N373" s="24" t="str">
        <f t="shared" si="23"/>
        <v xml:space="preserve">RD </v>
      </c>
    </row>
    <row r="374" spans="1:14" ht="57" customHeight="1" x14ac:dyDescent="0.2">
      <c r="A374" s="24" t="s">
        <v>149</v>
      </c>
      <c r="B374" s="25">
        <v>45383</v>
      </c>
      <c r="C374" s="26">
        <v>18044</v>
      </c>
      <c r="D374" s="26" t="s">
        <v>150</v>
      </c>
      <c r="E374" s="27" t="s">
        <v>242</v>
      </c>
      <c r="F374" s="28" t="s">
        <v>640</v>
      </c>
      <c r="G374" s="26" t="s">
        <v>68</v>
      </c>
      <c r="H374" s="29">
        <v>7592.14</v>
      </c>
      <c r="J374" s="29">
        <f t="shared" si="20"/>
        <v>7592.14</v>
      </c>
      <c r="K374" s="29">
        <f t="shared" si="21"/>
        <v>0</v>
      </c>
      <c r="L374" s="24">
        <f t="shared" si="22"/>
        <v>4</v>
      </c>
      <c r="M374" s="24" t="str">
        <f>VLOOKUP(L374,mês!A:B,2,0)</f>
        <v>Abril</v>
      </c>
      <c r="N374" s="24" t="str">
        <f t="shared" si="23"/>
        <v xml:space="preserve">RD </v>
      </c>
    </row>
    <row r="375" spans="1:14" ht="57" customHeight="1" x14ac:dyDescent="0.2">
      <c r="A375" s="24" t="s">
        <v>158</v>
      </c>
      <c r="B375" s="25">
        <v>45608</v>
      </c>
      <c r="C375" s="26">
        <v>18699</v>
      </c>
      <c r="D375" s="26" t="s">
        <v>65</v>
      </c>
      <c r="E375" s="27" t="s">
        <v>203</v>
      </c>
      <c r="F375" s="28" t="s">
        <v>641</v>
      </c>
      <c r="G375" s="26" t="s">
        <v>68</v>
      </c>
      <c r="H375" s="29">
        <v>464</v>
      </c>
      <c r="J375" s="29">
        <f t="shared" si="20"/>
        <v>464</v>
      </c>
      <c r="K375" s="29">
        <f t="shared" si="21"/>
        <v>0</v>
      </c>
      <c r="L375" s="24">
        <f t="shared" si="22"/>
        <v>11</v>
      </c>
      <c r="M375" s="24" t="str">
        <f>VLOOKUP(L375,mês!A:B,2,0)</f>
        <v>Novembro</v>
      </c>
      <c r="N375" s="24" t="str">
        <f t="shared" si="23"/>
        <v xml:space="preserve">RD </v>
      </c>
    </row>
    <row r="376" spans="1:14" ht="57" customHeight="1" x14ac:dyDescent="0.2">
      <c r="A376" s="24" t="s">
        <v>163</v>
      </c>
      <c r="B376" s="25">
        <v>45348</v>
      </c>
      <c r="C376" s="26">
        <v>17928</v>
      </c>
      <c r="D376" s="26" t="s">
        <v>135</v>
      </c>
      <c r="E376" s="27" t="s">
        <v>642</v>
      </c>
      <c r="F376" s="28" t="s">
        <v>643</v>
      </c>
      <c r="G376" s="26" t="s">
        <v>68</v>
      </c>
      <c r="H376" s="29">
        <v>222.52</v>
      </c>
      <c r="J376" s="29">
        <f t="shared" si="20"/>
        <v>222.52</v>
      </c>
      <c r="K376" s="29">
        <f t="shared" si="21"/>
        <v>0</v>
      </c>
      <c r="L376" s="24">
        <f t="shared" si="22"/>
        <v>2</v>
      </c>
      <c r="M376" s="24" t="str">
        <f>VLOOKUP(L376,mês!A:B,2,0)</f>
        <v>Fevereiro</v>
      </c>
      <c r="N376" s="24" t="str">
        <f t="shared" si="23"/>
        <v xml:space="preserve">RI </v>
      </c>
    </row>
    <row r="377" spans="1:14" ht="57" customHeight="1" x14ac:dyDescent="0.2">
      <c r="A377" s="24" t="s">
        <v>163</v>
      </c>
      <c r="B377" s="25">
        <v>45439</v>
      </c>
      <c r="C377" s="26">
        <v>18196</v>
      </c>
      <c r="D377" s="26" t="s">
        <v>135</v>
      </c>
      <c r="E377" s="27" t="s">
        <v>642</v>
      </c>
      <c r="F377" s="28" t="s">
        <v>644</v>
      </c>
      <c r="G377" s="26" t="s">
        <v>68</v>
      </c>
      <c r="H377" s="29">
        <v>174.5</v>
      </c>
      <c r="J377" s="29">
        <f t="shared" si="20"/>
        <v>174.5</v>
      </c>
      <c r="K377" s="29">
        <f t="shared" si="21"/>
        <v>0</v>
      </c>
      <c r="L377" s="24">
        <f t="shared" si="22"/>
        <v>5</v>
      </c>
      <c r="M377" s="24" t="str">
        <f>VLOOKUP(L377,mês!A:B,2,0)</f>
        <v>Maio</v>
      </c>
      <c r="N377" s="24" t="str">
        <f t="shared" si="23"/>
        <v xml:space="preserve">RI </v>
      </c>
    </row>
    <row r="378" spans="1:14" ht="57" customHeight="1" x14ac:dyDescent="0.2">
      <c r="A378" s="24" t="s">
        <v>163</v>
      </c>
      <c r="B378" s="25">
        <v>45484</v>
      </c>
      <c r="C378" s="26">
        <v>18333</v>
      </c>
      <c r="D378" s="26" t="s">
        <v>135</v>
      </c>
      <c r="E378" s="27" t="s">
        <v>645</v>
      </c>
      <c r="F378" s="28" t="s">
        <v>646</v>
      </c>
      <c r="G378" s="26" t="s">
        <v>68</v>
      </c>
      <c r="H378" s="29">
        <v>12087.26</v>
      </c>
      <c r="J378" s="29">
        <f t="shared" si="20"/>
        <v>12087.26</v>
      </c>
      <c r="K378" s="29">
        <f t="shared" si="21"/>
        <v>0</v>
      </c>
      <c r="L378" s="24">
        <f t="shared" si="22"/>
        <v>7</v>
      </c>
      <c r="M378" s="24" t="str">
        <f>VLOOKUP(L378,mês!A:B,2,0)</f>
        <v>Julho</v>
      </c>
      <c r="N378" s="24" t="str">
        <f t="shared" si="23"/>
        <v xml:space="preserve">RI </v>
      </c>
    </row>
    <row r="379" spans="1:14" ht="57" customHeight="1" x14ac:dyDescent="0.2">
      <c r="A379" s="24" t="s">
        <v>163</v>
      </c>
      <c r="B379" s="25">
        <v>45502</v>
      </c>
      <c r="C379" s="26">
        <v>18369</v>
      </c>
      <c r="D379" s="26" t="s">
        <v>135</v>
      </c>
      <c r="E379" s="27" t="s">
        <v>99</v>
      </c>
      <c r="F379" s="28" t="s">
        <v>647</v>
      </c>
      <c r="G379" s="26" t="s">
        <v>68</v>
      </c>
      <c r="H379" s="29">
        <v>8760.7199999999993</v>
      </c>
      <c r="J379" s="29">
        <f t="shared" si="20"/>
        <v>8760.7199999999993</v>
      </c>
      <c r="K379" s="29">
        <f t="shared" si="21"/>
        <v>0</v>
      </c>
      <c r="L379" s="24">
        <f t="shared" si="22"/>
        <v>7</v>
      </c>
      <c r="M379" s="24" t="str">
        <f>VLOOKUP(L379,mês!A:B,2,0)</f>
        <v>Julho</v>
      </c>
      <c r="N379" s="24" t="str">
        <f t="shared" si="23"/>
        <v xml:space="preserve">RI </v>
      </c>
    </row>
    <row r="380" spans="1:14" ht="57" customHeight="1" x14ac:dyDescent="0.2">
      <c r="A380" s="24" t="s">
        <v>163</v>
      </c>
      <c r="B380" s="25">
        <v>45530</v>
      </c>
      <c r="C380" s="26">
        <v>18446</v>
      </c>
      <c r="D380" s="26" t="s">
        <v>135</v>
      </c>
      <c r="E380" s="27" t="s">
        <v>642</v>
      </c>
      <c r="F380" s="28" t="s">
        <v>648</v>
      </c>
      <c r="G380" s="26" t="s">
        <v>68</v>
      </c>
      <c r="H380" s="29">
        <v>3004.43</v>
      </c>
      <c r="J380" s="29">
        <f t="shared" si="20"/>
        <v>3004.43</v>
      </c>
      <c r="K380" s="29">
        <f t="shared" si="21"/>
        <v>0</v>
      </c>
      <c r="L380" s="24">
        <f t="shared" si="22"/>
        <v>8</v>
      </c>
      <c r="M380" s="24" t="str">
        <f>VLOOKUP(L380,mês!A:B,2,0)</f>
        <v>Agosto</v>
      </c>
      <c r="N380" s="24" t="str">
        <f t="shared" si="23"/>
        <v xml:space="preserve">RI </v>
      </c>
    </row>
    <row r="381" spans="1:14" ht="57" customHeight="1" x14ac:dyDescent="0.2">
      <c r="A381" s="24" t="s">
        <v>163</v>
      </c>
      <c r="B381" s="25">
        <v>45561</v>
      </c>
      <c r="C381" s="26">
        <v>18540</v>
      </c>
      <c r="D381" s="26" t="s">
        <v>135</v>
      </c>
      <c r="E381" s="27" t="s">
        <v>649</v>
      </c>
      <c r="F381" s="28" t="s">
        <v>650</v>
      </c>
      <c r="G381" s="26" t="s">
        <v>68</v>
      </c>
      <c r="H381" s="29">
        <v>550</v>
      </c>
      <c r="J381" s="29">
        <f t="shared" si="20"/>
        <v>550</v>
      </c>
      <c r="K381" s="29">
        <f t="shared" si="21"/>
        <v>0</v>
      </c>
      <c r="L381" s="24">
        <f t="shared" si="22"/>
        <v>9</v>
      </c>
      <c r="M381" s="24" t="str">
        <f>VLOOKUP(L381,mês!A:B,2,0)</f>
        <v>Setembro</v>
      </c>
      <c r="N381" s="24" t="str">
        <f t="shared" si="23"/>
        <v xml:space="preserve">RI </v>
      </c>
    </row>
    <row r="382" spans="1:14" ht="57" customHeight="1" x14ac:dyDescent="0.2">
      <c r="A382" s="24" t="s">
        <v>163</v>
      </c>
      <c r="B382" s="25">
        <v>45587</v>
      </c>
      <c r="C382" s="26">
        <v>18636</v>
      </c>
      <c r="D382" s="26" t="s">
        <v>135</v>
      </c>
      <c r="E382" s="27" t="s">
        <v>642</v>
      </c>
      <c r="F382" s="28" t="s">
        <v>651</v>
      </c>
      <c r="G382" s="26" t="s">
        <v>68</v>
      </c>
      <c r="H382" s="29">
        <v>354.48</v>
      </c>
      <c r="J382" s="29">
        <f t="shared" si="20"/>
        <v>354.48</v>
      </c>
      <c r="K382" s="29">
        <f t="shared" si="21"/>
        <v>0</v>
      </c>
      <c r="L382" s="24">
        <f t="shared" si="22"/>
        <v>10</v>
      </c>
      <c r="M382" s="24" t="str">
        <f>VLOOKUP(L382,mês!A:B,2,0)</f>
        <v>Outubro</v>
      </c>
      <c r="N382" s="24" t="str">
        <f t="shared" si="23"/>
        <v xml:space="preserve">RI </v>
      </c>
    </row>
    <row r="383" spans="1:14" ht="57" customHeight="1" x14ac:dyDescent="0.2">
      <c r="A383" s="24" t="s">
        <v>172</v>
      </c>
      <c r="B383" s="25">
        <v>45322</v>
      </c>
      <c r="C383" s="26">
        <v>17827</v>
      </c>
      <c r="D383" s="26" t="s">
        <v>156</v>
      </c>
      <c r="E383" s="27" t="s">
        <v>652</v>
      </c>
      <c r="F383" s="28" t="s">
        <v>653</v>
      </c>
      <c r="G383" s="26" t="s">
        <v>68</v>
      </c>
      <c r="H383" s="29">
        <v>67833.600000000006</v>
      </c>
      <c r="J383" s="29">
        <f t="shared" si="20"/>
        <v>67833.600000000006</v>
      </c>
      <c r="K383" s="29">
        <f t="shared" si="21"/>
        <v>0</v>
      </c>
      <c r="L383" s="24">
        <f t="shared" si="22"/>
        <v>1</v>
      </c>
      <c r="M383" s="24" t="str">
        <f>VLOOKUP(L383,mês!A:B,2,0)</f>
        <v>Janeiro</v>
      </c>
      <c r="N383" s="24" t="str">
        <f t="shared" si="23"/>
        <v xml:space="preserve">RD </v>
      </c>
    </row>
    <row r="384" spans="1:14" ht="57" customHeight="1" x14ac:dyDescent="0.2">
      <c r="A384" s="24" t="s">
        <v>172</v>
      </c>
      <c r="B384" s="25">
        <v>45513</v>
      </c>
      <c r="C384" s="26">
        <v>18407</v>
      </c>
      <c r="D384" s="26" t="s">
        <v>156</v>
      </c>
      <c r="E384" s="27" t="s">
        <v>654</v>
      </c>
      <c r="F384" s="28" t="s">
        <v>655</v>
      </c>
      <c r="G384" s="26" t="s">
        <v>68</v>
      </c>
      <c r="H384" s="29">
        <v>7781.09</v>
      </c>
      <c r="J384" s="29">
        <f t="shared" si="20"/>
        <v>7781.09</v>
      </c>
      <c r="K384" s="29">
        <f t="shared" si="21"/>
        <v>0</v>
      </c>
      <c r="L384" s="24">
        <f t="shared" si="22"/>
        <v>8</v>
      </c>
      <c r="M384" s="24" t="str">
        <f>VLOOKUP(L384,mês!A:B,2,0)</f>
        <v>Agosto</v>
      </c>
      <c r="N384" s="24" t="str">
        <f t="shared" si="23"/>
        <v xml:space="preserve">RD </v>
      </c>
    </row>
    <row r="385" spans="1:14" ht="57" customHeight="1" x14ac:dyDescent="0.2">
      <c r="A385" s="24" t="s">
        <v>172</v>
      </c>
      <c r="B385" s="25">
        <v>45530</v>
      </c>
      <c r="C385" s="26">
        <v>18448</v>
      </c>
      <c r="D385" s="26" t="s">
        <v>156</v>
      </c>
      <c r="E385" s="27" t="s">
        <v>656</v>
      </c>
      <c r="F385" s="28" t="s">
        <v>657</v>
      </c>
      <c r="G385" s="26" t="s">
        <v>68</v>
      </c>
      <c r="H385" s="29">
        <v>125</v>
      </c>
      <c r="J385" s="29">
        <f t="shared" si="20"/>
        <v>125</v>
      </c>
      <c r="K385" s="29">
        <f t="shared" si="21"/>
        <v>0</v>
      </c>
      <c r="L385" s="24">
        <f t="shared" si="22"/>
        <v>8</v>
      </c>
      <c r="M385" s="24" t="str">
        <f>VLOOKUP(L385,mês!A:B,2,0)</f>
        <v>Agosto</v>
      </c>
      <c r="N385" s="24" t="str">
        <f t="shared" si="23"/>
        <v xml:space="preserve">RD </v>
      </c>
    </row>
    <row r="386" spans="1:14" ht="57" customHeight="1" x14ac:dyDescent="0.2">
      <c r="A386" s="24" t="s">
        <v>172</v>
      </c>
      <c r="B386" s="25">
        <v>45603</v>
      </c>
      <c r="C386" s="26">
        <v>18682</v>
      </c>
      <c r="D386" s="26" t="s">
        <v>156</v>
      </c>
      <c r="E386" s="27" t="s">
        <v>91</v>
      </c>
      <c r="F386" s="28" t="s">
        <v>658</v>
      </c>
      <c r="G386" s="26" t="s">
        <v>68</v>
      </c>
      <c r="H386" s="29">
        <v>12443.99</v>
      </c>
      <c r="J386" s="29">
        <f t="shared" ref="J386:J449" si="24">IF(G386="Não",0,H386)</f>
        <v>12443.99</v>
      </c>
      <c r="K386" s="29">
        <f t="shared" ref="K386:K449" si="25">IF(G386="Não",H386,0)</f>
        <v>0</v>
      </c>
      <c r="L386" s="24">
        <f t="shared" ref="L386:L449" si="26">MONTH(B386)</f>
        <v>11</v>
      </c>
      <c r="M386" s="24" t="str">
        <f>VLOOKUP(L386,mês!A:B,2,0)</f>
        <v>Novembro</v>
      </c>
      <c r="N386" s="24" t="str">
        <f t="shared" ref="N386:N449" si="27">LEFT(A386,SEARCH("-",A386)-1)</f>
        <v xml:space="preserve">RD </v>
      </c>
    </row>
    <row r="387" spans="1:14" ht="57" customHeight="1" x14ac:dyDescent="0.2">
      <c r="A387" s="24" t="s">
        <v>178</v>
      </c>
      <c r="B387" s="25">
        <v>45485</v>
      </c>
      <c r="C387" s="26">
        <v>18334</v>
      </c>
      <c r="D387" s="26" t="s">
        <v>161</v>
      </c>
      <c r="E387" s="27" t="s">
        <v>659</v>
      </c>
      <c r="F387" s="28" t="s">
        <v>660</v>
      </c>
      <c r="G387" s="26" t="s">
        <v>68</v>
      </c>
      <c r="H387" s="29">
        <v>1054.56</v>
      </c>
      <c r="J387" s="29">
        <f t="shared" si="24"/>
        <v>1054.56</v>
      </c>
      <c r="K387" s="29">
        <f t="shared" si="25"/>
        <v>0</v>
      </c>
      <c r="L387" s="24">
        <f t="shared" si="26"/>
        <v>7</v>
      </c>
      <c r="M387" s="24" t="str">
        <f>VLOOKUP(L387,mês!A:B,2,0)</f>
        <v>Julho</v>
      </c>
      <c r="N387" s="24" t="str">
        <f t="shared" si="27"/>
        <v xml:space="preserve">RD </v>
      </c>
    </row>
    <row r="388" spans="1:14" ht="57" customHeight="1" x14ac:dyDescent="0.2">
      <c r="A388" s="24" t="s">
        <v>178</v>
      </c>
      <c r="B388" s="25">
        <v>45490</v>
      </c>
      <c r="C388" s="26">
        <v>18342</v>
      </c>
      <c r="D388" s="26" t="s">
        <v>161</v>
      </c>
      <c r="E388" s="27" t="s">
        <v>661</v>
      </c>
      <c r="F388" s="28" t="s">
        <v>662</v>
      </c>
      <c r="G388" s="26" t="s">
        <v>68</v>
      </c>
      <c r="H388" s="29">
        <v>70</v>
      </c>
      <c r="J388" s="29">
        <f t="shared" si="24"/>
        <v>70</v>
      </c>
      <c r="K388" s="29">
        <f t="shared" si="25"/>
        <v>0</v>
      </c>
      <c r="L388" s="24">
        <f t="shared" si="26"/>
        <v>7</v>
      </c>
      <c r="M388" s="24" t="str">
        <f>VLOOKUP(L388,mês!A:B,2,0)</f>
        <v>Julho</v>
      </c>
      <c r="N388" s="24" t="str">
        <f t="shared" si="27"/>
        <v xml:space="preserve">RD </v>
      </c>
    </row>
    <row r="389" spans="1:14" ht="57" customHeight="1" x14ac:dyDescent="0.2">
      <c r="A389" s="24" t="s">
        <v>178</v>
      </c>
      <c r="B389" s="25">
        <v>45491</v>
      </c>
      <c r="C389" s="26">
        <v>18345</v>
      </c>
      <c r="D389" s="26" t="s">
        <v>161</v>
      </c>
      <c r="E389" s="27" t="s">
        <v>663</v>
      </c>
      <c r="F389" s="28" t="s">
        <v>664</v>
      </c>
      <c r="G389" s="26" t="s">
        <v>68</v>
      </c>
      <c r="H389" s="29">
        <v>70</v>
      </c>
      <c r="J389" s="29">
        <f t="shared" si="24"/>
        <v>70</v>
      </c>
      <c r="K389" s="29">
        <f t="shared" si="25"/>
        <v>0</v>
      </c>
      <c r="L389" s="24">
        <f t="shared" si="26"/>
        <v>7</v>
      </c>
      <c r="M389" s="24" t="str">
        <f>VLOOKUP(L389,mês!A:B,2,0)</f>
        <v>Julho</v>
      </c>
      <c r="N389" s="24" t="str">
        <f t="shared" si="27"/>
        <v xml:space="preserve">RD </v>
      </c>
    </row>
    <row r="390" spans="1:14" ht="57" customHeight="1" x14ac:dyDescent="0.2">
      <c r="A390" s="24" t="s">
        <v>178</v>
      </c>
      <c r="B390" s="25">
        <v>45492</v>
      </c>
      <c r="C390" s="26">
        <v>18346</v>
      </c>
      <c r="D390" s="26" t="s">
        <v>161</v>
      </c>
      <c r="E390" s="27" t="s">
        <v>665</v>
      </c>
      <c r="F390" s="28" t="s">
        <v>666</v>
      </c>
      <c r="G390" s="26" t="s">
        <v>68</v>
      </c>
      <c r="H390" s="29">
        <v>67.099999999999994</v>
      </c>
      <c r="J390" s="29">
        <f t="shared" si="24"/>
        <v>67.099999999999994</v>
      </c>
      <c r="K390" s="29">
        <f t="shared" si="25"/>
        <v>0</v>
      </c>
      <c r="L390" s="24">
        <f t="shared" si="26"/>
        <v>7</v>
      </c>
      <c r="M390" s="24" t="str">
        <f>VLOOKUP(L390,mês!A:B,2,0)</f>
        <v>Julho</v>
      </c>
      <c r="N390" s="24" t="str">
        <f t="shared" si="27"/>
        <v xml:space="preserve">RD </v>
      </c>
    </row>
    <row r="391" spans="1:14" ht="57" customHeight="1" x14ac:dyDescent="0.2">
      <c r="A391" s="24" t="s">
        <v>178</v>
      </c>
      <c r="B391" s="25">
        <v>45504</v>
      </c>
      <c r="C391" s="26">
        <v>18374</v>
      </c>
      <c r="D391" s="26" t="s">
        <v>161</v>
      </c>
      <c r="E391" s="27" t="s">
        <v>659</v>
      </c>
      <c r="F391" s="28" t="s">
        <v>667</v>
      </c>
      <c r="G391" s="26" t="s">
        <v>68</v>
      </c>
      <c r="H391" s="29">
        <v>298.5</v>
      </c>
      <c r="J391" s="29">
        <f t="shared" si="24"/>
        <v>298.5</v>
      </c>
      <c r="K391" s="29">
        <f t="shared" si="25"/>
        <v>0</v>
      </c>
      <c r="L391" s="24">
        <f t="shared" si="26"/>
        <v>7</v>
      </c>
      <c r="M391" s="24" t="str">
        <f>VLOOKUP(L391,mês!A:B,2,0)</f>
        <v>Julho</v>
      </c>
      <c r="N391" s="24" t="str">
        <f t="shared" si="27"/>
        <v xml:space="preserve">RD </v>
      </c>
    </row>
    <row r="392" spans="1:14" ht="57" customHeight="1" x14ac:dyDescent="0.2">
      <c r="A392" s="24" t="s">
        <v>178</v>
      </c>
      <c r="B392" s="25">
        <v>45625</v>
      </c>
      <c r="C392" s="26">
        <v>18750</v>
      </c>
      <c r="D392" s="26" t="s">
        <v>668</v>
      </c>
      <c r="E392" s="27" t="s">
        <v>669</v>
      </c>
      <c r="F392" s="28" t="s">
        <v>670</v>
      </c>
      <c r="G392" s="26" t="s">
        <v>68</v>
      </c>
      <c r="H392" s="29">
        <v>100</v>
      </c>
      <c r="J392" s="29">
        <f t="shared" si="24"/>
        <v>100</v>
      </c>
      <c r="K392" s="29">
        <f t="shared" si="25"/>
        <v>0</v>
      </c>
      <c r="L392" s="24">
        <f t="shared" si="26"/>
        <v>11</v>
      </c>
      <c r="M392" s="24" t="str">
        <f>VLOOKUP(L392,mês!A:B,2,0)</f>
        <v>Novembro</v>
      </c>
      <c r="N392" s="24" t="str">
        <f t="shared" si="27"/>
        <v xml:space="preserve">RD </v>
      </c>
    </row>
    <row r="393" spans="1:14" ht="57" customHeight="1" x14ac:dyDescent="0.2">
      <c r="A393" s="24" t="s">
        <v>178</v>
      </c>
      <c r="B393" s="25">
        <v>45635</v>
      </c>
      <c r="C393" s="26">
        <v>18770</v>
      </c>
      <c r="D393" s="26" t="s">
        <v>161</v>
      </c>
      <c r="E393" s="27" t="s">
        <v>671</v>
      </c>
      <c r="F393" s="28" t="s">
        <v>672</v>
      </c>
      <c r="G393" s="26" t="s">
        <v>68</v>
      </c>
      <c r="H393" s="29">
        <v>97.9</v>
      </c>
      <c r="J393" s="29">
        <f t="shared" si="24"/>
        <v>97.9</v>
      </c>
      <c r="K393" s="29">
        <f t="shared" si="25"/>
        <v>0</v>
      </c>
      <c r="L393" s="24">
        <f t="shared" si="26"/>
        <v>12</v>
      </c>
      <c r="M393" s="24" t="str">
        <f>VLOOKUP(L393,mês!A:B,2,0)</f>
        <v>Dezembro</v>
      </c>
      <c r="N393" s="24" t="str">
        <f t="shared" si="27"/>
        <v xml:space="preserve">RD </v>
      </c>
    </row>
    <row r="394" spans="1:14" ht="57" customHeight="1" x14ac:dyDescent="0.2">
      <c r="A394" s="24" t="s">
        <v>178</v>
      </c>
      <c r="B394" s="25">
        <v>45636</v>
      </c>
      <c r="C394" s="26">
        <v>18776</v>
      </c>
      <c r="D394" s="26" t="s">
        <v>161</v>
      </c>
      <c r="E394" s="27" t="s">
        <v>659</v>
      </c>
      <c r="F394" s="28" t="s">
        <v>673</v>
      </c>
      <c r="G394" s="26" t="s">
        <v>68</v>
      </c>
      <c r="H394" s="29">
        <v>1602.62</v>
      </c>
      <c r="J394" s="29">
        <f t="shared" si="24"/>
        <v>1602.62</v>
      </c>
      <c r="K394" s="29">
        <f t="shared" si="25"/>
        <v>0</v>
      </c>
      <c r="L394" s="24">
        <f t="shared" si="26"/>
        <v>12</v>
      </c>
      <c r="M394" s="24" t="str">
        <f>VLOOKUP(L394,mês!A:B,2,0)</f>
        <v>Dezembro</v>
      </c>
      <c r="N394" s="24" t="str">
        <f t="shared" si="27"/>
        <v xml:space="preserve">RD </v>
      </c>
    </row>
    <row r="395" spans="1:14" ht="57" customHeight="1" x14ac:dyDescent="0.2">
      <c r="A395" s="24" t="s">
        <v>178</v>
      </c>
      <c r="B395" s="25">
        <v>45637</v>
      </c>
      <c r="C395" s="26">
        <v>18780</v>
      </c>
      <c r="D395" s="26" t="s">
        <v>161</v>
      </c>
      <c r="E395" s="27" t="s">
        <v>659</v>
      </c>
      <c r="F395" s="28" t="s">
        <v>674</v>
      </c>
      <c r="G395" s="26" t="s">
        <v>68</v>
      </c>
      <c r="H395" s="29">
        <v>233.2</v>
      </c>
      <c r="J395" s="29">
        <f t="shared" si="24"/>
        <v>233.2</v>
      </c>
      <c r="K395" s="29">
        <f t="shared" si="25"/>
        <v>0</v>
      </c>
      <c r="L395" s="24">
        <f t="shared" si="26"/>
        <v>12</v>
      </c>
      <c r="M395" s="24" t="str">
        <f>VLOOKUP(L395,mês!A:B,2,0)</f>
        <v>Dezembro</v>
      </c>
      <c r="N395" s="24" t="str">
        <f t="shared" si="27"/>
        <v xml:space="preserve">RD </v>
      </c>
    </row>
    <row r="396" spans="1:14" ht="57" customHeight="1" x14ac:dyDescent="0.2">
      <c r="A396" s="24" t="s">
        <v>178</v>
      </c>
      <c r="B396" s="25">
        <v>45637</v>
      </c>
      <c r="C396" s="26">
        <v>18781</v>
      </c>
      <c r="D396" s="26" t="s">
        <v>161</v>
      </c>
      <c r="E396" s="27" t="s">
        <v>675</v>
      </c>
      <c r="F396" s="28" t="s">
        <v>676</v>
      </c>
      <c r="G396" s="26" t="s">
        <v>68</v>
      </c>
      <c r="H396" s="29">
        <v>98.49</v>
      </c>
      <c r="J396" s="29">
        <f t="shared" si="24"/>
        <v>98.49</v>
      </c>
      <c r="K396" s="29">
        <f t="shared" si="25"/>
        <v>0</v>
      </c>
      <c r="L396" s="24">
        <f t="shared" si="26"/>
        <v>12</v>
      </c>
      <c r="M396" s="24" t="str">
        <f>VLOOKUP(L396,mês!A:B,2,0)</f>
        <v>Dezembro</v>
      </c>
      <c r="N396" s="24" t="str">
        <f t="shared" si="27"/>
        <v xml:space="preserve">RD </v>
      </c>
    </row>
    <row r="397" spans="1:14" ht="57" customHeight="1" x14ac:dyDescent="0.2">
      <c r="A397" s="24" t="s">
        <v>178</v>
      </c>
      <c r="B397" s="25">
        <v>45639</v>
      </c>
      <c r="C397" s="26">
        <v>18787</v>
      </c>
      <c r="D397" s="26" t="s">
        <v>81</v>
      </c>
      <c r="E397" s="27" t="s">
        <v>659</v>
      </c>
      <c r="F397" s="28" t="s">
        <v>677</v>
      </c>
      <c r="G397" s="26" t="s">
        <v>68</v>
      </c>
      <c r="H397" s="29">
        <v>657.14</v>
      </c>
      <c r="J397" s="29">
        <f t="shared" si="24"/>
        <v>657.14</v>
      </c>
      <c r="K397" s="29">
        <f t="shared" si="25"/>
        <v>0</v>
      </c>
      <c r="L397" s="24">
        <f t="shared" si="26"/>
        <v>12</v>
      </c>
      <c r="M397" s="24" t="str">
        <f>VLOOKUP(L397,mês!A:B,2,0)</f>
        <v>Dezembro</v>
      </c>
      <c r="N397" s="24" t="str">
        <f t="shared" si="27"/>
        <v xml:space="preserve">RD </v>
      </c>
    </row>
    <row r="398" spans="1:14" ht="57" customHeight="1" x14ac:dyDescent="0.2">
      <c r="A398" s="24" t="s">
        <v>178</v>
      </c>
      <c r="B398" s="25">
        <v>45642</v>
      </c>
      <c r="C398" s="26">
        <v>18793</v>
      </c>
      <c r="D398" s="26" t="s">
        <v>161</v>
      </c>
      <c r="E398" s="27" t="s">
        <v>678</v>
      </c>
      <c r="F398" s="28" t="s">
        <v>679</v>
      </c>
      <c r="G398" s="26" t="s">
        <v>68</v>
      </c>
      <c r="H398" s="29">
        <v>91.96</v>
      </c>
      <c r="J398" s="29">
        <f t="shared" si="24"/>
        <v>91.96</v>
      </c>
      <c r="K398" s="29">
        <f t="shared" si="25"/>
        <v>0</v>
      </c>
      <c r="L398" s="24">
        <f t="shared" si="26"/>
        <v>12</v>
      </c>
      <c r="M398" s="24" t="str">
        <f>VLOOKUP(L398,mês!A:B,2,0)</f>
        <v>Dezembro</v>
      </c>
      <c r="N398" s="24" t="str">
        <f t="shared" si="27"/>
        <v xml:space="preserve">RD </v>
      </c>
    </row>
    <row r="399" spans="1:14" ht="57" customHeight="1" x14ac:dyDescent="0.2">
      <c r="A399" s="24" t="s">
        <v>178</v>
      </c>
      <c r="B399" s="25">
        <v>45643</v>
      </c>
      <c r="C399" s="26">
        <v>18800</v>
      </c>
      <c r="D399" s="26" t="s">
        <v>161</v>
      </c>
      <c r="E399" s="27" t="s">
        <v>680</v>
      </c>
      <c r="F399" s="28" t="s">
        <v>681</v>
      </c>
      <c r="G399" s="26" t="s">
        <v>68</v>
      </c>
      <c r="H399" s="29">
        <v>100</v>
      </c>
      <c r="J399" s="29">
        <f t="shared" si="24"/>
        <v>100</v>
      </c>
      <c r="K399" s="29">
        <f t="shared" si="25"/>
        <v>0</v>
      </c>
      <c r="L399" s="24">
        <f t="shared" si="26"/>
        <v>12</v>
      </c>
      <c r="M399" s="24" t="str">
        <f>VLOOKUP(L399,mês!A:B,2,0)</f>
        <v>Dezembro</v>
      </c>
      <c r="N399" s="24" t="str">
        <f t="shared" si="27"/>
        <v xml:space="preserve">RD </v>
      </c>
    </row>
    <row r="400" spans="1:14" ht="57" customHeight="1" x14ac:dyDescent="0.2">
      <c r="A400" s="24" t="s">
        <v>185</v>
      </c>
      <c r="B400" s="25">
        <v>45299</v>
      </c>
      <c r="C400" s="26">
        <v>17729</v>
      </c>
      <c r="D400" s="26" t="s">
        <v>135</v>
      </c>
      <c r="E400" s="27" t="s">
        <v>682</v>
      </c>
      <c r="F400" s="28" t="s">
        <v>683</v>
      </c>
      <c r="G400" s="26" t="s">
        <v>68</v>
      </c>
      <c r="H400" s="29">
        <v>8.52</v>
      </c>
      <c r="J400" s="29">
        <f t="shared" si="24"/>
        <v>8.52</v>
      </c>
      <c r="K400" s="29">
        <f t="shared" si="25"/>
        <v>0</v>
      </c>
      <c r="L400" s="24">
        <f t="shared" si="26"/>
        <v>1</v>
      </c>
      <c r="M400" s="24" t="str">
        <f>VLOOKUP(L400,mês!A:B,2,0)</f>
        <v>Janeiro</v>
      </c>
      <c r="N400" s="24" t="str">
        <f t="shared" si="27"/>
        <v xml:space="preserve">Diretoria </v>
      </c>
    </row>
    <row r="401" spans="1:14" ht="57" customHeight="1" x14ac:dyDescent="0.2">
      <c r="A401" s="24" t="s">
        <v>185</v>
      </c>
      <c r="B401" s="25">
        <v>45301</v>
      </c>
      <c r="C401" s="26">
        <v>17741</v>
      </c>
      <c r="D401" s="26" t="s">
        <v>209</v>
      </c>
      <c r="E401" s="27" t="s">
        <v>684</v>
      </c>
      <c r="F401" s="28" t="s">
        <v>685</v>
      </c>
      <c r="G401" s="26" t="s">
        <v>68</v>
      </c>
      <c r="H401" s="29">
        <v>1000</v>
      </c>
      <c r="J401" s="29">
        <f t="shared" si="24"/>
        <v>1000</v>
      </c>
      <c r="K401" s="29">
        <f t="shared" si="25"/>
        <v>0</v>
      </c>
      <c r="L401" s="24">
        <f t="shared" si="26"/>
        <v>1</v>
      </c>
      <c r="M401" s="24" t="str">
        <f>VLOOKUP(L401,mês!A:B,2,0)</f>
        <v>Janeiro</v>
      </c>
      <c r="N401" s="24" t="str">
        <f t="shared" si="27"/>
        <v xml:space="preserve">Diretoria </v>
      </c>
    </row>
    <row r="402" spans="1:14" ht="57" customHeight="1" x14ac:dyDescent="0.2">
      <c r="A402" s="24" t="s">
        <v>185</v>
      </c>
      <c r="B402" s="25">
        <v>45301</v>
      </c>
      <c r="C402" s="26">
        <v>17743</v>
      </c>
      <c r="D402" s="26" t="s">
        <v>209</v>
      </c>
      <c r="E402" s="27" t="s">
        <v>686</v>
      </c>
      <c r="F402" s="28" t="s">
        <v>687</v>
      </c>
      <c r="G402" s="26" t="s">
        <v>68</v>
      </c>
      <c r="H402" s="29">
        <v>1214.28</v>
      </c>
      <c r="J402" s="29">
        <f t="shared" si="24"/>
        <v>1214.28</v>
      </c>
      <c r="K402" s="29">
        <f t="shared" si="25"/>
        <v>0</v>
      </c>
      <c r="L402" s="24">
        <f t="shared" si="26"/>
        <v>1</v>
      </c>
      <c r="M402" s="24" t="str">
        <f>VLOOKUP(L402,mês!A:B,2,0)</f>
        <v>Janeiro</v>
      </c>
      <c r="N402" s="24" t="str">
        <f t="shared" si="27"/>
        <v xml:space="preserve">Diretoria </v>
      </c>
    </row>
    <row r="403" spans="1:14" ht="57" customHeight="1" x14ac:dyDescent="0.2">
      <c r="A403" s="24" t="s">
        <v>185</v>
      </c>
      <c r="B403" s="25">
        <v>45301</v>
      </c>
      <c r="C403" s="26">
        <v>17744</v>
      </c>
      <c r="D403" s="26" t="s">
        <v>209</v>
      </c>
      <c r="E403" s="27" t="s">
        <v>688</v>
      </c>
      <c r="F403" s="28" t="s">
        <v>687</v>
      </c>
      <c r="G403" s="26" t="s">
        <v>68</v>
      </c>
      <c r="H403" s="29">
        <v>1214.28</v>
      </c>
      <c r="J403" s="29">
        <f t="shared" si="24"/>
        <v>1214.28</v>
      </c>
      <c r="K403" s="29">
        <f t="shared" si="25"/>
        <v>0</v>
      </c>
      <c r="L403" s="24">
        <f t="shared" si="26"/>
        <v>1</v>
      </c>
      <c r="M403" s="24" t="str">
        <f>VLOOKUP(L403,mês!A:B,2,0)</f>
        <v>Janeiro</v>
      </c>
      <c r="N403" s="24" t="str">
        <f t="shared" si="27"/>
        <v xml:space="preserve">Diretoria </v>
      </c>
    </row>
    <row r="404" spans="1:14" ht="57" customHeight="1" x14ac:dyDescent="0.2">
      <c r="A404" s="24" t="s">
        <v>185</v>
      </c>
      <c r="B404" s="25">
        <v>45301</v>
      </c>
      <c r="C404" s="26">
        <v>17745</v>
      </c>
      <c r="D404" s="26" t="s">
        <v>209</v>
      </c>
      <c r="E404" s="27" t="s">
        <v>689</v>
      </c>
      <c r="F404" s="28" t="s">
        <v>687</v>
      </c>
      <c r="G404" s="26" t="s">
        <v>68</v>
      </c>
      <c r="H404" s="29">
        <v>1214.28</v>
      </c>
      <c r="J404" s="29">
        <f t="shared" si="24"/>
        <v>1214.28</v>
      </c>
      <c r="K404" s="29">
        <f t="shared" si="25"/>
        <v>0</v>
      </c>
      <c r="L404" s="24">
        <f t="shared" si="26"/>
        <v>1</v>
      </c>
      <c r="M404" s="24" t="str">
        <f>VLOOKUP(L404,mês!A:B,2,0)</f>
        <v>Janeiro</v>
      </c>
      <c r="N404" s="24" t="str">
        <f t="shared" si="27"/>
        <v xml:space="preserve">Diretoria </v>
      </c>
    </row>
    <row r="405" spans="1:14" ht="57" customHeight="1" x14ac:dyDescent="0.2">
      <c r="A405" s="24" t="s">
        <v>185</v>
      </c>
      <c r="B405" s="25">
        <v>45302</v>
      </c>
      <c r="C405" s="26">
        <v>17730</v>
      </c>
      <c r="D405" s="26" t="s">
        <v>213</v>
      </c>
      <c r="E405" s="27" t="s">
        <v>690</v>
      </c>
      <c r="F405" s="28" t="s">
        <v>691</v>
      </c>
      <c r="G405" s="26" t="s">
        <v>68</v>
      </c>
      <c r="H405" s="29">
        <v>15.92</v>
      </c>
      <c r="J405" s="29">
        <f t="shared" si="24"/>
        <v>15.92</v>
      </c>
      <c r="K405" s="29">
        <f t="shared" si="25"/>
        <v>0</v>
      </c>
      <c r="L405" s="24">
        <f t="shared" si="26"/>
        <v>1</v>
      </c>
      <c r="M405" s="24" t="str">
        <f>VLOOKUP(L405,mês!A:B,2,0)</f>
        <v>Janeiro</v>
      </c>
      <c r="N405" s="24" t="str">
        <f t="shared" si="27"/>
        <v xml:space="preserve">Diretoria </v>
      </c>
    </row>
    <row r="406" spans="1:14" ht="57" customHeight="1" x14ac:dyDescent="0.2">
      <c r="A406" s="24" t="s">
        <v>185</v>
      </c>
      <c r="B406" s="25">
        <v>45302</v>
      </c>
      <c r="C406" s="26">
        <v>17750</v>
      </c>
      <c r="D406" s="26" t="s">
        <v>213</v>
      </c>
      <c r="E406" s="27" t="s">
        <v>245</v>
      </c>
      <c r="F406" s="28" t="s">
        <v>692</v>
      </c>
      <c r="G406" s="26" t="s">
        <v>68</v>
      </c>
      <c r="H406" s="29">
        <v>14400</v>
      </c>
      <c r="J406" s="29">
        <f t="shared" si="24"/>
        <v>14400</v>
      </c>
      <c r="K406" s="29">
        <f t="shared" si="25"/>
        <v>0</v>
      </c>
      <c r="L406" s="24">
        <f t="shared" si="26"/>
        <v>1</v>
      </c>
      <c r="M406" s="24" t="str">
        <f>VLOOKUP(L406,mês!A:B,2,0)</f>
        <v>Janeiro</v>
      </c>
      <c r="N406" s="24" t="str">
        <f t="shared" si="27"/>
        <v xml:space="preserve">Diretoria </v>
      </c>
    </row>
    <row r="407" spans="1:14" ht="57" customHeight="1" x14ac:dyDescent="0.2">
      <c r="A407" s="24" t="s">
        <v>185</v>
      </c>
      <c r="B407" s="25">
        <v>45302</v>
      </c>
      <c r="C407" s="26">
        <v>17751</v>
      </c>
      <c r="D407" s="26" t="s">
        <v>65</v>
      </c>
      <c r="E407" s="27" t="s">
        <v>103</v>
      </c>
      <c r="F407" s="28" t="s">
        <v>693</v>
      </c>
      <c r="G407" s="26" t="s">
        <v>68</v>
      </c>
      <c r="H407" s="29">
        <v>4640.0600000000004</v>
      </c>
      <c r="J407" s="29">
        <f t="shared" si="24"/>
        <v>4640.0600000000004</v>
      </c>
      <c r="K407" s="29">
        <f t="shared" si="25"/>
        <v>0</v>
      </c>
      <c r="L407" s="24">
        <f t="shared" si="26"/>
        <v>1</v>
      </c>
      <c r="M407" s="24" t="str">
        <f>VLOOKUP(L407,mês!A:B,2,0)</f>
        <v>Janeiro</v>
      </c>
      <c r="N407" s="24" t="str">
        <f t="shared" si="27"/>
        <v xml:space="preserve">Diretoria </v>
      </c>
    </row>
    <row r="408" spans="1:14" ht="57" customHeight="1" x14ac:dyDescent="0.2">
      <c r="A408" s="24" t="s">
        <v>185</v>
      </c>
      <c r="B408" s="25">
        <v>45302</v>
      </c>
      <c r="C408" s="26">
        <v>17747</v>
      </c>
      <c r="D408" s="26" t="s">
        <v>65</v>
      </c>
      <c r="E408" s="27" t="s">
        <v>239</v>
      </c>
      <c r="F408" s="28" t="s">
        <v>694</v>
      </c>
      <c r="G408" s="26" t="s">
        <v>68</v>
      </c>
      <c r="H408" s="29">
        <v>38059.85</v>
      </c>
      <c r="J408" s="29">
        <f t="shared" si="24"/>
        <v>38059.85</v>
      </c>
      <c r="K408" s="29">
        <f t="shared" si="25"/>
        <v>0</v>
      </c>
      <c r="L408" s="24">
        <f t="shared" si="26"/>
        <v>1</v>
      </c>
      <c r="M408" s="24" t="str">
        <f>VLOOKUP(L408,mês!A:B,2,0)</f>
        <v>Janeiro</v>
      </c>
      <c r="N408" s="24" t="str">
        <f t="shared" si="27"/>
        <v xml:space="preserve">Diretoria </v>
      </c>
    </row>
    <row r="409" spans="1:14" ht="57" customHeight="1" x14ac:dyDescent="0.2">
      <c r="A409" s="24" t="s">
        <v>185</v>
      </c>
      <c r="B409" s="25">
        <v>45306</v>
      </c>
      <c r="C409" s="26">
        <v>17758</v>
      </c>
      <c r="D409" s="26" t="s">
        <v>65</v>
      </c>
      <c r="E409" s="27" t="s">
        <v>78</v>
      </c>
      <c r="F409" s="28" t="s">
        <v>695</v>
      </c>
      <c r="G409" s="26" t="s">
        <v>68</v>
      </c>
      <c r="H409" s="29">
        <v>18</v>
      </c>
      <c r="J409" s="29">
        <f t="shared" si="24"/>
        <v>18</v>
      </c>
      <c r="K409" s="29">
        <f t="shared" si="25"/>
        <v>0</v>
      </c>
      <c r="L409" s="24">
        <f t="shared" si="26"/>
        <v>1</v>
      </c>
      <c r="M409" s="24" t="str">
        <f>VLOOKUP(L409,mês!A:B,2,0)</f>
        <v>Janeiro</v>
      </c>
      <c r="N409" s="24" t="str">
        <f t="shared" si="27"/>
        <v xml:space="preserve">Diretoria </v>
      </c>
    </row>
    <row r="410" spans="1:14" ht="57" customHeight="1" x14ac:dyDescent="0.2">
      <c r="A410" s="24" t="s">
        <v>185</v>
      </c>
      <c r="B410" s="25">
        <v>45306</v>
      </c>
      <c r="C410" s="26">
        <v>17759</v>
      </c>
      <c r="D410" s="26" t="s">
        <v>65</v>
      </c>
      <c r="E410" s="27" t="s">
        <v>78</v>
      </c>
      <c r="F410" s="28" t="s">
        <v>696</v>
      </c>
      <c r="G410" s="26" t="s">
        <v>68</v>
      </c>
      <c r="H410" s="29">
        <v>54</v>
      </c>
      <c r="J410" s="29">
        <f t="shared" si="24"/>
        <v>54</v>
      </c>
      <c r="K410" s="29">
        <f t="shared" si="25"/>
        <v>0</v>
      </c>
      <c r="L410" s="24">
        <f t="shared" si="26"/>
        <v>1</v>
      </c>
      <c r="M410" s="24" t="str">
        <f>VLOOKUP(L410,mês!A:B,2,0)</f>
        <v>Janeiro</v>
      </c>
      <c r="N410" s="24" t="str">
        <f t="shared" si="27"/>
        <v xml:space="preserve">Diretoria </v>
      </c>
    </row>
    <row r="411" spans="1:14" ht="57" customHeight="1" x14ac:dyDescent="0.2">
      <c r="A411" s="24" t="s">
        <v>185</v>
      </c>
      <c r="B411" s="25">
        <v>45306</v>
      </c>
      <c r="C411" s="26">
        <v>17774</v>
      </c>
      <c r="D411" s="26" t="s">
        <v>65</v>
      </c>
      <c r="E411" s="27" t="s">
        <v>78</v>
      </c>
      <c r="F411" s="28" t="s">
        <v>697</v>
      </c>
      <c r="G411" s="26" t="s">
        <v>68</v>
      </c>
      <c r="H411" s="29">
        <v>6972</v>
      </c>
      <c r="J411" s="29">
        <f t="shared" si="24"/>
        <v>6972</v>
      </c>
      <c r="K411" s="29">
        <f t="shared" si="25"/>
        <v>0</v>
      </c>
      <c r="L411" s="24">
        <f t="shared" si="26"/>
        <v>1</v>
      </c>
      <c r="M411" s="24" t="str">
        <f>VLOOKUP(L411,mês!A:B,2,0)</f>
        <v>Janeiro</v>
      </c>
      <c r="N411" s="24" t="str">
        <f t="shared" si="27"/>
        <v xml:space="preserve">Diretoria </v>
      </c>
    </row>
    <row r="412" spans="1:14" ht="57" customHeight="1" x14ac:dyDescent="0.2">
      <c r="A412" s="24" t="s">
        <v>185</v>
      </c>
      <c r="B412" s="25">
        <v>45306</v>
      </c>
      <c r="C412" s="26">
        <v>17760</v>
      </c>
      <c r="D412" s="26" t="s">
        <v>65</v>
      </c>
      <c r="E412" s="27" t="s">
        <v>78</v>
      </c>
      <c r="F412" s="28" t="s">
        <v>698</v>
      </c>
      <c r="G412" s="26" t="s">
        <v>68</v>
      </c>
      <c r="H412" s="29">
        <v>72</v>
      </c>
      <c r="J412" s="29">
        <f t="shared" si="24"/>
        <v>72</v>
      </c>
      <c r="K412" s="29">
        <f t="shared" si="25"/>
        <v>0</v>
      </c>
      <c r="L412" s="24">
        <f t="shared" si="26"/>
        <v>1</v>
      </c>
      <c r="M412" s="24" t="str">
        <f>VLOOKUP(L412,mês!A:B,2,0)</f>
        <v>Janeiro</v>
      </c>
      <c r="N412" s="24" t="str">
        <f t="shared" si="27"/>
        <v xml:space="preserve">Diretoria </v>
      </c>
    </row>
    <row r="413" spans="1:14" ht="57" customHeight="1" x14ac:dyDescent="0.2">
      <c r="A413" s="24" t="s">
        <v>185</v>
      </c>
      <c r="B413" s="25">
        <v>45306</v>
      </c>
      <c r="C413" s="26">
        <v>17761</v>
      </c>
      <c r="D413" s="26" t="s">
        <v>65</v>
      </c>
      <c r="E413" s="27" t="s">
        <v>78</v>
      </c>
      <c r="F413" s="28" t="s">
        <v>699</v>
      </c>
      <c r="G413" s="26" t="s">
        <v>68</v>
      </c>
      <c r="H413" s="29">
        <v>36</v>
      </c>
      <c r="J413" s="29">
        <f t="shared" si="24"/>
        <v>36</v>
      </c>
      <c r="K413" s="29">
        <f t="shared" si="25"/>
        <v>0</v>
      </c>
      <c r="L413" s="24">
        <f t="shared" si="26"/>
        <v>1</v>
      </c>
      <c r="M413" s="24" t="str">
        <f>VLOOKUP(L413,mês!A:B,2,0)</f>
        <v>Janeiro</v>
      </c>
      <c r="N413" s="24" t="str">
        <f t="shared" si="27"/>
        <v xml:space="preserve">Diretoria </v>
      </c>
    </row>
    <row r="414" spans="1:14" ht="57" customHeight="1" x14ac:dyDescent="0.2">
      <c r="A414" s="24" t="s">
        <v>185</v>
      </c>
      <c r="B414" s="25">
        <v>45306</v>
      </c>
      <c r="C414" s="26">
        <v>17762</v>
      </c>
      <c r="D414" s="26" t="s">
        <v>65</v>
      </c>
      <c r="E414" s="27" t="s">
        <v>78</v>
      </c>
      <c r="F414" s="28" t="s">
        <v>700</v>
      </c>
      <c r="G414" s="26" t="s">
        <v>68</v>
      </c>
      <c r="H414" s="29">
        <v>108</v>
      </c>
      <c r="J414" s="29">
        <f t="shared" si="24"/>
        <v>108</v>
      </c>
      <c r="K414" s="29">
        <f t="shared" si="25"/>
        <v>0</v>
      </c>
      <c r="L414" s="24">
        <f t="shared" si="26"/>
        <v>1</v>
      </c>
      <c r="M414" s="24" t="str">
        <f>VLOOKUP(L414,mês!A:B,2,0)</f>
        <v>Janeiro</v>
      </c>
      <c r="N414" s="24" t="str">
        <f t="shared" si="27"/>
        <v xml:space="preserve">Diretoria </v>
      </c>
    </row>
    <row r="415" spans="1:14" ht="57" customHeight="1" x14ac:dyDescent="0.2">
      <c r="A415" s="24" t="s">
        <v>185</v>
      </c>
      <c r="B415" s="25">
        <v>45306</v>
      </c>
      <c r="C415" s="26">
        <v>17763</v>
      </c>
      <c r="D415" s="26" t="s">
        <v>65</v>
      </c>
      <c r="E415" s="27" t="s">
        <v>78</v>
      </c>
      <c r="F415" s="28" t="s">
        <v>701</v>
      </c>
      <c r="G415" s="26" t="s">
        <v>68</v>
      </c>
      <c r="H415" s="29">
        <v>36</v>
      </c>
      <c r="J415" s="29">
        <f t="shared" si="24"/>
        <v>36</v>
      </c>
      <c r="K415" s="29">
        <f t="shared" si="25"/>
        <v>0</v>
      </c>
      <c r="L415" s="24">
        <f t="shared" si="26"/>
        <v>1</v>
      </c>
      <c r="M415" s="24" t="str">
        <f>VLOOKUP(L415,mês!A:B,2,0)</f>
        <v>Janeiro</v>
      </c>
      <c r="N415" s="24" t="str">
        <f t="shared" si="27"/>
        <v xml:space="preserve">Diretoria </v>
      </c>
    </row>
    <row r="416" spans="1:14" ht="57" customHeight="1" x14ac:dyDescent="0.2">
      <c r="A416" s="24" t="s">
        <v>185</v>
      </c>
      <c r="B416" s="25">
        <v>45306</v>
      </c>
      <c r="C416" s="26">
        <v>17764</v>
      </c>
      <c r="D416" s="26" t="s">
        <v>65</v>
      </c>
      <c r="E416" s="27" t="s">
        <v>78</v>
      </c>
      <c r="F416" s="28" t="s">
        <v>702</v>
      </c>
      <c r="G416" s="26" t="s">
        <v>68</v>
      </c>
      <c r="H416" s="29">
        <v>18</v>
      </c>
      <c r="J416" s="29">
        <f t="shared" si="24"/>
        <v>18</v>
      </c>
      <c r="K416" s="29">
        <f t="shared" si="25"/>
        <v>0</v>
      </c>
      <c r="L416" s="24">
        <f t="shared" si="26"/>
        <v>1</v>
      </c>
      <c r="M416" s="24" t="str">
        <f>VLOOKUP(L416,mês!A:B,2,0)</f>
        <v>Janeiro</v>
      </c>
      <c r="N416" s="24" t="str">
        <f t="shared" si="27"/>
        <v xml:space="preserve">Diretoria </v>
      </c>
    </row>
    <row r="417" spans="1:14" ht="57" customHeight="1" x14ac:dyDescent="0.2">
      <c r="A417" s="24" t="s">
        <v>185</v>
      </c>
      <c r="B417" s="25">
        <v>45306</v>
      </c>
      <c r="C417" s="26">
        <v>17765</v>
      </c>
      <c r="D417" s="26" t="s">
        <v>65</v>
      </c>
      <c r="E417" s="27" t="s">
        <v>78</v>
      </c>
      <c r="F417" s="28" t="s">
        <v>703</v>
      </c>
      <c r="G417" s="26" t="s">
        <v>68</v>
      </c>
      <c r="H417" s="29">
        <v>108</v>
      </c>
      <c r="J417" s="29">
        <f t="shared" si="24"/>
        <v>108</v>
      </c>
      <c r="K417" s="29">
        <f t="shared" si="25"/>
        <v>0</v>
      </c>
      <c r="L417" s="24">
        <f t="shared" si="26"/>
        <v>1</v>
      </c>
      <c r="M417" s="24" t="str">
        <f>VLOOKUP(L417,mês!A:B,2,0)</f>
        <v>Janeiro</v>
      </c>
      <c r="N417" s="24" t="str">
        <f t="shared" si="27"/>
        <v xml:space="preserve">Diretoria </v>
      </c>
    </row>
    <row r="418" spans="1:14" ht="57" customHeight="1" x14ac:dyDescent="0.2">
      <c r="A418" s="24" t="s">
        <v>185</v>
      </c>
      <c r="B418" s="25">
        <v>45306</v>
      </c>
      <c r="C418" s="26">
        <v>17766</v>
      </c>
      <c r="D418" s="26" t="s">
        <v>65</v>
      </c>
      <c r="E418" s="27" t="s">
        <v>78</v>
      </c>
      <c r="F418" s="28" t="s">
        <v>704</v>
      </c>
      <c r="G418" s="26" t="s">
        <v>68</v>
      </c>
      <c r="H418" s="29">
        <v>126</v>
      </c>
      <c r="J418" s="29">
        <f t="shared" si="24"/>
        <v>126</v>
      </c>
      <c r="K418" s="29">
        <f t="shared" si="25"/>
        <v>0</v>
      </c>
      <c r="L418" s="24">
        <f t="shared" si="26"/>
        <v>1</v>
      </c>
      <c r="M418" s="24" t="str">
        <f>VLOOKUP(L418,mês!A:B,2,0)</f>
        <v>Janeiro</v>
      </c>
      <c r="N418" s="24" t="str">
        <f t="shared" si="27"/>
        <v xml:space="preserve">Diretoria </v>
      </c>
    </row>
    <row r="419" spans="1:14" ht="57" customHeight="1" x14ac:dyDescent="0.2">
      <c r="A419" s="24" t="s">
        <v>185</v>
      </c>
      <c r="B419" s="25">
        <v>45306</v>
      </c>
      <c r="C419" s="26">
        <v>17767</v>
      </c>
      <c r="D419" s="26" t="s">
        <v>65</v>
      </c>
      <c r="E419" s="27" t="s">
        <v>78</v>
      </c>
      <c r="F419" s="28" t="s">
        <v>705</v>
      </c>
      <c r="G419" s="26" t="s">
        <v>68</v>
      </c>
      <c r="H419" s="29">
        <v>162</v>
      </c>
      <c r="J419" s="29">
        <f t="shared" si="24"/>
        <v>162</v>
      </c>
      <c r="K419" s="29">
        <f t="shared" si="25"/>
        <v>0</v>
      </c>
      <c r="L419" s="24">
        <f t="shared" si="26"/>
        <v>1</v>
      </c>
      <c r="M419" s="24" t="str">
        <f>VLOOKUP(L419,mês!A:B,2,0)</f>
        <v>Janeiro</v>
      </c>
      <c r="N419" s="24" t="str">
        <f t="shared" si="27"/>
        <v xml:space="preserve">Diretoria </v>
      </c>
    </row>
    <row r="420" spans="1:14" ht="57" customHeight="1" x14ac:dyDescent="0.2">
      <c r="A420" s="24" t="s">
        <v>185</v>
      </c>
      <c r="B420" s="25">
        <v>45306</v>
      </c>
      <c r="C420" s="26">
        <v>17768</v>
      </c>
      <c r="D420" s="26" t="s">
        <v>65</v>
      </c>
      <c r="E420" s="27" t="s">
        <v>78</v>
      </c>
      <c r="F420" s="28" t="s">
        <v>706</v>
      </c>
      <c r="G420" s="26" t="s">
        <v>68</v>
      </c>
      <c r="H420" s="29">
        <v>162</v>
      </c>
      <c r="J420" s="29">
        <f t="shared" si="24"/>
        <v>162</v>
      </c>
      <c r="K420" s="29">
        <f t="shared" si="25"/>
        <v>0</v>
      </c>
      <c r="L420" s="24">
        <f t="shared" si="26"/>
        <v>1</v>
      </c>
      <c r="M420" s="24" t="str">
        <f>VLOOKUP(L420,mês!A:B,2,0)</f>
        <v>Janeiro</v>
      </c>
      <c r="N420" s="24" t="str">
        <f t="shared" si="27"/>
        <v xml:space="preserve">Diretoria </v>
      </c>
    </row>
    <row r="421" spans="1:14" ht="57" customHeight="1" x14ac:dyDescent="0.2">
      <c r="A421" s="24" t="s">
        <v>185</v>
      </c>
      <c r="B421" s="25">
        <v>45306</v>
      </c>
      <c r="C421" s="26">
        <v>17769</v>
      </c>
      <c r="D421" s="26" t="s">
        <v>65</v>
      </c>
      <c r="E421" s="27" t="s">
        <v>78</v>
      </c>
      <c r="F421" s="28" t="s">
        <v>707</v>
      </c>
      <c r="G421" s="26" t="s">
        <v>68</v>
      </c>
      <c r="H421" s="29">
        <v>72</v>
      </c>
      <c r="J421" s="29">
        <f t="shared" si="24"/>
        <v>72</v>
      </c>
      <c r="K421" s="29">
        <f t="shared" si="25"/>
        <v>0</v>
      </c>
      <c r="L421" s="24">
        <f t="shared" si="26"/>
        <v>1</v>
      </c>
      <c r="M421" s="24" t="str">
        <f>VLOOKUP(L421,mês!A:B,2,0)</f>
        <v>Janeiro</v>
      </c>
      <c r="N421" s="24" t="str">
        <f t="shared" si="27"/>
        <v xml:space="preserve">Diretoria </v>
      </c>
    </row>
    <row r="422" spans="1:14" ht="57" customHeight="1" x14ac:dyDescent="0.2">
      <c r="A422" s="24" t="s">
        <v>185</v>
      </c>
      <c r="B422" s="25">
        <v>45306</v>
      </c>
      <c r="C422" s="26">
        <v>17770</v>
      </c>
      <c r="D422" s="26" t="s">
        <v>65</v>
      </c>
      <c r="E422" s="27" t="s">
        <v>78</v>
      </c>
      <c r="F422" s="28" t="s">
        <v>708</v>
      </c>
      <c r="G422" s="26" t="s">
        <v>68</v>
      </c>
      <c r="H422" s="29">
        <v>162</v>
      </c>
      <c r="J422" s="29">
        <f t="shared" si="24"/>
        <v>162</v>
      </c>
      <c r="K422" s="29">
        <f t="shared" si="25"/>
        <v>0</v>
      </c>
      <c r="L422" s="24">
        <f t="shared" si="26"/>
        <v>1</v>
      </c>
      <c r="M422" s="24" t="str">
        <f>VLOOKUP(L422,mês!A:B,2,0)</f>
        <v>Janeiro</v>
      </c>
      <c r="N422" s="24" t="str">
        <f t="shared" si="27"/>
        <v xml:space="preserve">Diretoria </v>
      </c>
    </row>
    <row r="423" spans="1:14" ht="57" customHeight="1" x14ac:dyDescent="0.2">
      <c r="A423" s="24" t="s">
        <v>185</v>
      </c>
      <c r="B423" s="25">
        <v>45306</v>
      </c>
      <c r="C423" s="26">
        <v>17771</v>
      </c>
      <c r="D423" s="26" t="s">
        <v>65</v>
      </c>
      <c r="E423" s="27" t="s">
        <v>78</v>
      </c>
      <c r="F423" s="28" t="s">
        <v>709</v>
      </c>
      <c r="G423" s="26" t="s">
        <v>68</v>
      </c>
      <c r="H423" s="29">
        <v>54</v>
      </c>
      <c r="J423" s="29">
        <f t="shared" si="24"/>
        <v>54</v>
      </c>
      <c r="K423" s="29">
        <f t="shared" si="25"/>
        <v>0</v>
      </c>
      <c r="L423" s="24">
        <f t="shared" si="26"/>
        <v>1</v>
      </c>
      <c r="M423" s="24" t="str">
        <f>VLOOKUP(L423,mês!A:B,2,0)</f>
        <v>Janeiro</v>
      </c>
      <c r="N423" s="24" t="str">
        <f t="shared" si="27"/>
        <v xml:space="preserve">Diretoria </v>
      </c>
    </row>
    <row r="424" spans="1:14" ht="57" customHeight="1" x14ac:dyDescent="0.2">
      <c r="A424" s="24" t="s">
        <v>185</v>
      </c>
      <c r="B424" s="25">
        <v>45306</v>
      </c>
      <c r="C424" s="26">
        <v>17772</v>
      </c>
      <c r="D424" s="26" t="s">
        <v>65</v>
      </c>
      <c r="E424" s="27" t="s">
        <v>78</v>
      </c>
      <c r="F424" s="28" t="s">
        <v>710</v>
      </c>
      <c r="G424" s="26" t="s">
        <v>68</v>
      </c>
      <c r="H424" s="29">
        <v>162</v>
      </c>
      <c r="J424" s="29">
        <f t="shared" si="24"/>
        <v>162</v>
      </c>
      <c r="K424" s="29">
        <f t="shared" si="25"/>
        <v>0</v>
      </c>
      <c r="L424" s="24">
        <f t="shared" si="26"/>
        <v>1</v>
      </c>
      <c r="M424" s="24" t="str">
        <f>VLOOKUP(L424,mês!A:B,2,0)</f>
        <v>Janeiro</v>
      </c>
      <c r="N424" s="24" t="str">
        <f t="shared" si="27"/>
        <v xml:space="preserve">Diretoria </v>
      </c>
    </row>
    <row r="425" spans="1:14" ht="57" customHeight="1" x14ac:dyDescent="0.2">
      <c r="A425" s="24" t="s">
        <v>185</v>
      </c>
      <c r="B425" s="25">
        <v>45306</v>
      </c>
      <c r="C425" s="26">
        <v>17773</v>
      </c>
      <c r="D425" s="26" t="s">
        <v>65</v>
      </c>
      <c r="E425" s="27" t="s">
        <v>78</v>
      </c>
      <c r="F425" s="28" t="s">
        <v>711</v>
      </c>
      <c r="G425" s="26" t="s">
        <v>68</v>
      </c>
      <c r="H425" s="29">
        <v>18</v>
      </c>
      <c r="J425" s="29">
        <f t="shared" si="24"/>
        <v>18</v>
      </c>
      <c r="K425" s="29">
        <f t="shared" si="25"/>
        <v>0</v>
      </c>
      <c r="L425" s="24">
        <f t="shared" si="26"/>
        <v>1</v>
      </c>
      <c r="M425" s="24" t="str">
        <f>VLOOKUP(L425,mês!A:B,2,0)</f>
        <v>Janeiro</v>
      </c>
      <c r="N425" s="24" t="str">
        <f t="shared" si="27"/>
        <v xml:space="preserve">Diretoria </v>
      </c>
    </row>
    <row r="426" spans="1:14" ht="57" customHeight="1" x14ac:dyDescent="0.2">
      <c r="A426" s="24" t="s">
        <v>185</v>
      </c>
      <c r="B426" s="25">
        <v>45307</v>
      </c>
      <c r="C426" s="26">
        <v>17776</v>
      </c>
      <c r="D426" s="26" t="s">
        <v>65</v>
      </c>
      <c r="E426" s="27" t="s">
        <v>712</v>
      </c>
      <c r="F426" s="28" t="s">
        <v>713</v>
      </c>
      <c r="G426" s="26" t="s">
        <v>68</v>
      </c>
      <c r="H426" s="29">
        <v>4556.6400000000003</v>
      </c>
      <c r="J426" s="29">
        <f t="shared" si="24"/>
        <v>4556.6400000000003</v>
      </c>
      <c r="K426" s="29">
        <f t="shared" si="25"/>
        <v>0</v>
      </c>
      <c r="L426" s="24">
        <f t="shared" si="26"/>
        <v>1</v>
      </c>
      <c r="M426" s="24" t="str">
        <f>VLOOKUP(L426,mês!A:B,2,0)</f>
        <v>Janeiro</v>
      </c>
      <c r="N426" s="24" t="str">
        <f t="shared" si="27"/>
        <v xml:space="preserve">Diretoria </v>
      </c>
    </row>
    <row r="427" spans="1:14" ht="57" customHeight="1" x14ac:dyDescent="0.2">
      <c r="A427" s="24" t="s">
        <v>185</v>
      </c>
      <c r="B427" s="25">
        <v>45307</v>
      </c>
      <c r="C427" s="26">
        <v>17778</v>
      </c>
      <c r="D427" s="26" t="s">
        <v>213</v>
      </c>
      <c r="E427" s="27" t="s">
        <v>216</v>
      </c>
      <c r="F427" s="28" t="s">
        <v>714</v>
      </c>
      <c r="G427" s="26" t="s">
        <v>68</v>
      </c>
      <c r="H427" s="29">
        <v>337408.08</v>
      </c>
      <c r="J427" s="29">
        <f t="shared" si="24"/>
        <v>337408.08</v>
      </c>
      <c r="K427" s="29">
        <f t="shared" si="25"/>
        <v>0</v>
      </c>
      <c r="L427" s="24">
        <f t="shared" si="26"/>
        <v>1</v>
      </c>
      <c r="M427" s="24" t="str">
        <f>VLOOKUP(L427,mês!A:B,2,0)</f>
        <v>Janeiro</v>
      </c>
      <c r="N427" s="24" t="str">
        <f t="shared" si="27"/>
        <v xml:space="preserve">Diretoria </v>
      </c>
    </row>
    <row r="428" spans="1:14" ht="57" customHeight="1" x14ac:dyDescent="0.2">
      <c r="A428" s="24" t="s">
        <v>185</v>
      </c>
      <c r="B428" s="25">
        <v>45308</v>
      </c>
      <c r="C428" s="26">
        <v>17779</v>
      </c>
      <c r="D428" s="26" t="s">
        <v>65</v>
      </c>
      <c r="E428" s="27" t="s">
        <v>78</v>
      </c>
      <c r="F428" s="28" t="s">
        <v>715</v>
      </c>
      <c r="G428" s="26" t="s">
        <v>68</v>
      </c>
      <c r="H428" s="29">
        <v>20328</v>
      </c>
      <c r="J428" s="29">
        <f t="shared" si="24"/>
        <v>20328</v>
      </c>
      <c r="K428" s="29">
        <f t="shared" si="25"/>
        <v>0</v>
      </c>
      <c r="L428" s="24">
        <f t="shared" si="26"/>
        <v>1</v>
      </c>
      <c r="M428" s="24" t="str">
        <f>VLOOKUP(L428,mês!A:B,2,0)</f>
        <v>Janeiro</v>
      </c>
      <c r="N428" s="24" t="str">
        <f t="shared" si="27"/>
        <v xml:space="preserve">Diretoria </v>
      </c>
    </row>
    <row r="429" spans="1:14" ht="57" customHeight="1" x14ac:dyDescent="0.2">
      <c r="A429" s="24" t="s">
        <v>185</v>
      </c>
      <c r="B429" s="25">
        <v>45308</v>
      </c>
      <c r="C429" s="26">
        <v>17780</v>
      </c>
      <c r="D429" s="26" t="s">
        <v>65</v>
      </c>
      <c r="E429" s="27" t="s">
        <v>78</v>
      </c>
      <c r="F429" s="28" t="s">
        <v>716</v>
      </c>
      <c r="G429" s="26" t="s">
        <v>68</v>
      </c>
      <c r="H429" s="29">
        <v>0</v>
      </c>
      <c r="J429" s="29">
        <f t="shared" si="24"/>
        <v>0</v>
      </c>
      <c r="K429" s="29">
        <f t="shared" si="25"/>
        <v>0</v>
      </c>
      <c r="L429" s="24">
        <f t="shared" si="26"/>
        <v>1</v>
      </c>
      <c r="M429" s="24" t="str">
        <f>VLOOKUP(L429,mês!A:B,2,0)</f>
        <v>Janeiro</v>
      </c>
      <c r="N429" s="24" t="str">
        <f t="shared" si="27"/>
        <v xml:space="preserve">Diretoria </v>
      </c>
    </row>
    <row r="430" spans="1:14" ht="57" customHeight="1" x14ac:dyDescent="0.2">
      <c r="A430" s="24" t="s">
        <v>185</v>
      </c>
      <c r="B430" s="25">
        <v>45308</v>
      </c>
      <c r="C430" s="26">
        <v>17784</v>
      </c>
      <c r="D430" s="26" t="s">
        <v>300</v>
      </c>
      <c r="E430" s="27" t="s">
        <v>717</v>
      </c>
      <c r="F430" s="28" t="s">
        <v>718</v>
      </c>
      <c r="G430" s="26" t="s">
        <v>68</v>
      </c>
      <c r="H430" s="29">
        <v>171.3</v>
      </c>
      <c r="J430" s="29">
        <f t="shared" si="24"/>
        <v>171.3</v>
      </c>
      <c r="K430" s="29">
        <f t="shared" si="25"/>
        <v>0</v>
      </c>
      <c r="L430" s="24">
        <f t="shared" si="26"/>
        <v>1</v>
      </c>
      <c r="M430" s="24" t="str">
        <f>VLOOKUP(L430,mês!A:B,2,0)</f>
        <v>Janeiro</v>
      </c>
      <c r="N430" s="24" t="str">
        <f t="shared" si="27"/>
        <v xml:space="preserve">Diretoria </v>
      </c>
    </row>
    <row r="431" spans="1:14" ht="57" customHeight="1" x14ac:dyDescent="0.2">
      <c r="A431" s="24" t="s">
        <v>185</v>
      </c>
      <c r="B431" s="25">
        <v>45313</v>
      </c>
      <c r="C431" s="26">
        <v>17788</v>
      </c>
      <c r="D431" s="26" t="s">
        <v>81</v>
      </c>
      <c r="E431" s="27" t="s">
        <v>690</v>
      </c>
      <c r="F431" s="28" t="s">
        <v>719</v>
      </c>
      <c r="G431" s="26" t="s">
        <v>720</v>
      </c>
      <c r="H431" s="29">
        <v>0</v>
      </c>
      <c r="J431" s="29">
        <f t="shared" si="24"/>
        <v>0</v>
      </c>
      <c r="K431" s="29">
        <f t="shared" si="25"/>
        <v>0</v>
      </c>
      <c r="L431" s="24">
        <f t="shared" si="26"/>
        <v>1</v>
      </c>
      <c r="M431" s="24" t="str">
        <f>VLOOKUP(L431,mês!A:B,2,0)</f>
        <v>Janeiro</v>
      </c>
      <c r="N431" s="24" t="str">
        <f t="shared" si="27"/>
        <v xml:space="preserve">Diretoria </v>
      </c>
    </row>
    <row r="432" spans="1:14" ht="57" customHeight="1" x14ac:dyDescent="0.2">
      <c r="A432" s="24" t="s">
        <v>185</v>
      </c>
      <c r="B432" s="25">
        <v>45314</v>
      </c>
      <c r="C432" s="26">
        <v>17794</v>
      </c>
      <c r="D432" s="26" t="s">
        <v>161</v>
      </c>
      <c r="E432" s="27" t="s">
        <v>721</v>
      </c>
      <c r="F432" s="28" t="s">
        <v>722</v>
      </c>
      <c r="G432" s="26" t="s">
        <v>68</v>
      </c>
      <c r="H432" s="29">
        <v>275.5</v>
      </c>
      <c r="J432" s="29">
        <f t="shared" si="24"/>
        <v>275.5</v>
      </c>
      <c r="K432" s="29">
        <f t="shared" si="25"/>
        <v>0</v>
      </c>
      <c r="L432" s="24">
        <f t="shared" si="26"/>
        <v>1</v>
      </c>
      <c r="M432" s="24" t="str">
        <f>VLOOKUP(L432,mês!A:B,2,0)</f>
        <v>Janeiro</v>
      </c>
      <c r="N432" s="24" t="str">
        <f t="shared" si="27"/>
        <v xml:space="preserve">Diretoria </v>
      </c>
    </row>
    <row r="433" spans="1:14" ht="57" customHeight="1" x14ac:dyDescent="0.2">
      <c r="A433" s="24" t="s">
        <v>185</v>
      </c>
      <c r="B433" s="25">
        <v>45320</v>
      </c>
      <c r="C433" s="26">
        <v>17810</v>
      </c>
      <c r="D433" s="26" t="s">
        <v>213</v>
      </c>
      <c r="E433" s="27" t="s">
        <v>723</v>
      </c>
      <c r="F433" s="28" t="s">
        <v>724</v>
      </c>
      <c r="G433" s="26" t="s">
        <v>68</v>
      </c>
      <c r="H433" s="29">
        <v>2550.4299999999998</v>
      </c>
      <c r="J433" s="29">
        <f t="shared" si="24"/>
        <v>2550.4299999999998</v>
      </c>
      <c r="K433" s="29">
        <f t="shared" si="25"/>
        <v>0</v>
      </c>
      <c r="L433" s="24">
        <f t="shared" si="26"/>
        <v>1</v>
      </c>
      <c r="M433" s="24" t="str">
        <f>VLOOKUP(L433,mês!A:B,2,0)</f>
        <v>Janeiro</v>
      </c>
      <c r="N433" s="24" t="str">
        <f t="shared" si="27"/>
        <v xml:space="preserve">Diretoria </v>
      </c>
    </row>
    <row r="434" spans="1:14" ht="57" customHeight="1" x14ac:dyDescent="0.2">
      <c r="A434" s="24" t="s">
        <v>185</v>
      </c>
      <c r="B434" s="25">
        <v>45320</v>
      </c>
      <c r="C434" s="26">
        <v>17812</v>
      </c>
      <c r="D434" s="26" t="s">
        <v>65</v>
      </c>
      <c r="E434" s="27" t="s">
        <v>725</v>
      </c>
      <c r="F434" s="28" t="s">
        <v>726</v>
      </c>
      <c r="G434" s="26" t="s">
        <v>68</v>
      </c>
      <c r="H434" s="29">
        <v>0</v>
      </c>
      <c r="J434" s="29">
        <f t="shared" si="24"/>
        <v>0</v>
      </c>
      <c r="K434" s="29">
        <f t="shared" si="25"/>
        <v>0</v>
      </c>
      <c r="L434" s="24">
        <f t="shared" si="26"/>
        <v>1</v>
      </c>
      <c r="M434" s="24" t="str">
        <f>VLOOKUP(L434,mês!A:B,2,0)</f>
        <v>Janeiro</v>
      </c>
      <c r="N434" s="24" t="str">
        <f t="shared" si="27"/>
        <v xml:space="preserve">Diretoria </v>
      </c>
    </row>
    <row r="435" spans="1:14" ht="57" customHeight="1" x14ac:dyDescent="0.2">
      <c r="A435" s="24" t="s">
        <v>185</v>
      </c>
      <c r="B435" s="25">
        <v>45321</v>
      </c>
      <c r="C435" s="26">
        <v>17811</v>
      </c>
      <c r="D435" s="26" t="s">
        <v>727</v>
      </c>
      <c r="E435" s="27" t="s">
        <v>728</v>
      </c>
      <c r="F435" s="28" t="s">
        <v>729</v>
      </c>
      <c r="G435" s="26" t="s">
        <v>68</v>
      </c>
      <c r="H435" s="29">
        <v>285</v>
      </c>
      <c r="J435" s="29">
        <f t="shared" si="24"/>
        <v>285</v>
      </c>
      <c r="K435" s="29">
        <f t="shared" si="25"/>
        <v>0</v>
      </c>
      <c r="L435" s="24">
        <f t="shared" si="26"/>
        <v>1</v>
      </c>
      <c r="M435" s="24" t="str">
        <f>VLOOKUP(L435,mês!A:B,2,0)</f>
        <v>Janeiro</v>
      </c>
      <c r="N435" s="24" t="str">
        <f t="shared" si="27"/>
        <v xml:space="preserve">Diretoria </v>
      </c>
    </row>
    <row r="436" spans="1:14" ht="57" customHeight="1" x14ac:dyDescent="0.2">
      <c r="A436" s="24" t="s">
        <v>185</v>
      </c>
      <c r="B436" s="25">
        <v>45321</v>
      </c>
      <c r="C436" s="26">
        <v>17815</v>
      </c>
      <c r="D436" s="26" t="s">
        <v>65</v>
      </c>
      <c r="E436" s="27" t="s">
        <v>78</v>
      </c>
      <c r="F436" s="28" t="s">
        <v>730</v>
      </c>
      <c r="G436" s="26" t="s">
        <v>68</v>
      </c>
      <c r="H436" s="29">
        <v>19224</v>
      </c>
      <c r="J436" s="29">
        <f t="shared" si="24"/>
        <v>19224</v>
      </c>
      <c r="K436" s="29">
        <f t="shared" si="25"/>
        <v>0</v>
      </c>
      <c r="L436" s="24">
        <f t="shared" si="26"/>
        <v>1</v>
      </c>
      <c r="M436" s="24" t="str">
        <f>VLOOKUP(L436,mês!A:B,2,0)</f>
        <v>Janeiro</v>
      </c>
      <c r="N436" s="24" t="str">
        <f t="shared" si="27"/>
        <v xml:space="preserve">Diretoria </v>
      </c>
    </row>
    <row r="437" spans="1:14" ht="57" customHeight="1" x14ac:dyDescent="0.2">
      <c r="A437" s="24" t="s">
        <v>185</v>
      </c>
      <c r="B437" s="25">
        <v>45321</v>
      </c>
      <c r="C437" s="26">
        <v>17816</v>
      </c>
      <c r="D437" s="26" t="s">
        <v>65</v>
      </c>
      <c r="E437" s="27" t="s">
        <v>78</v>
      </c>
      <c r="F437" s="28" t="s">
        <v>731</v>
      </c>
      <c r="G437" s="26" t="s">
        <v>68</v>
      </c>
      <c r="H437" s="29">
        <v>19224</v>
      </c>
      <c r="J437" s="29">
        <f t="shared" si="24"/>
        <v>19224</v>
      </c>
      <c r="K437" s="29">
        <f t="shared" si="25"/>
        <v>0</v>
      </c>
      <c r="L437" s="24">
        <f t="shared" si="26"/>
        <v>1</v>
      </c>
      <c r="M437" s="24" t="str">
        <f>VLOOKUP(L437,mês!A:B,2,0)</f>
        <v>Janeiro</v>
      </c>
      <c r="N437" s="24" t="str">
        <f t="shared" si="27"/>
        <v xml:space="preserve">Diretoria </v>
      </c>
    </row>
    <row r="438" spans="1:14" ht="57" customHeight="1" x14ac:dyDescent="0.2">
      <c r="A438" s="24" t="s">
        <v>185</v>
      </c>
      <c r="B438" s="25">
        <v>45324</v>
      </c>
      <c r="C438" s="26">
        <v>17795</v>
      </c>
      <c r="D438" s="26" t="s">
        <v>213</v>
      </c>
      <c r="E438" s="27" t="s">
        <v>732</v>
      </c>
      <c r="F438" s="28" t="s">
        <v>733</v>
      </c>
      <c r="G438" s="26" t="s">
        <v>68</v>
      </c>
      <c r="H438" s="29">
        <v>15.92</v>
      </c>
      <c r="J438" s="29">
        <f t="shared" si="24"/>
        <v>15.92</v>
      </c>
      <c r="K438" s="29">
        <f t="shared" si="25"/>
        <v>0</v>
      </c>
      <c r="L438" s="24">
        <f t="shared" si="26"/>
        <v>2</v>
      </c>
      <c r="M438" s="24" t="str">
        <f>VLOOKUP(L438,mês!A:B,2,0)</f>
        <v>Fevereiro</v>
      </c>
      <c r="N438" s="24" t="str">
        <f t="shared" si="27"/>
        <v xml:space="preserve">Diretoria </v>
      </c>
    </row>
    <row r="439" spans="1:14" ht="57" customHeight="1" x14ac:dyDescent="0.2">
      <c r="A439" s="24" t="s">
        <v>185</v>
      </c>
      <c r="B439" s="25">
        <v>45324</v>
      </c>
      <c r="C439" s="26">
        <v>17813</v>
      </c>
      <c r="D439" s="26" t="s">
        <v>150</v>
      </c>
      <c r="E439" s="27" t="s">
        <v>732</v>
      </c>
      <c r="F439" s="28" t="s">
        <v>734</v>
      </c>
      <c r="G439" s="26" t="s">
        <v>68</v>
      </c>
      <c r="H439" s="29">
        <v>15.92</v>
      </c>
      <c r="J439" s="29">
        <f t="shared" si="24"/>
        <v>15.92</v>
      </c>
      <c r="K439" s="29">
        <f t="shared" si="25"/>
        <v>0</v>
      </c>
      <c r="L439" s="24">
        <f t="shared" si="26"/>
        <v>2</v>
      </c>
      <c r="M439" s="24" t="str">
        <f>VLOOKUP(L439,mês!A:B,2,0)</f>
        <v>Fevereiro</v>
      </c>
      <c r="N439" s="24" t="str">
        <f t="shared" si="27"/>
        <v xml:space="preserve">Diretoria </v>
      </c>
    </row>
    <row r="440" spans="1:14" ht="57" customHeight="1" x14ac:dyDescent="0.2">
      <c r="A440" s="24" t="s">
        <v>185</v>
      </c>
      <c r="B440" s="25">
        <v>45324</v>
      </c>
      <c r="C440" s="26">
        <v>17834</v>
      </c>
      <c r="D440" s="26" t="s">
        <v>65</v>
      </c>
      <c r="E440" s="27" t="s">
        <v>735</v>
      </c>
      <c r="F440" s="28" t="s">
        <v>736</v>
      </c>
      <c r="G440" s="26" t="s">
        <v>68</v>
      </c>
      <c r="H440" s="29">
        <v>1985.2</v>
      </c>
      <c r="J440" s="29">
        <f t="shared" si="24"/>
        <v>1985.2</v>
      </c>
      <c r="K440" s="29">
        <f t="shared" si="25"/>
        <v>0</v>
      </c>
      <c r="L440" s="24">
        <f t="shared" si="26"/>
        <v>2</v>
      </c>
      <c r="M440" s="24" t="str">
        <f>VLOOKUP(L440,mês!A:B,2,0)</f>
        <v>Fevereiro</v>
      </c>
      <c r="N440" s="24" t="str">
        <f t="shared" si="27"/>
        <v xml:space="preserve">Diretoria </v>
      </c>
    </row>
    <row r="441" spans="1:14" ht="57" customHeight="1" x14ac:dyDescent="0.2">
      <c r="A441" s="24" t="s">
        <v>185</v>
      </c>
      <c r="B441" s="25">
        <v>45324</v>
      </c>
      <c r="C441" s="26">
        <v>17841</v>
      </c>
      <c r="D441" s="26" t="s">
        <v>65</v>
      </c>
      <c r="E441" s="27" t="s">
        <v>69</v>
      </c>
      <c r="F441" s="28" t="s">
        <v>737</v>
      </c>
      <c r="G441" s="26" t="s">
        <v>68</v>
      </c>
      <c r="H441" s="29">
        <v>18830.099999999999</v>
      </c>
      <c r="J441" s="29">
        <f t="shared" si="24"/>
        <v>18830.099999999999</v>
      </c>
      <c r="K441" s="29">
        <f t="shared" si="25"/>
        <v>0</v>
      </c>
      <c r="L441" s="24">
        <f t="shared" si="26"/>
        <v>2</v>
      </c>
      <c r="M441" s="24" t="str">
        <f>VLOOKUP(L441,mês!A:B,2,0)</f>
        <v>Fevereiro</v>
      </c>
      <c r="N441" s="24" t="str">
        <f t="shared" si="27"/>
        <v xml:space="preserve">Diretoria </v>
      </c>
    </row>
    <row r="442" spans="1:14" ht="57" customHeight="1" x14ac:dyDescent="0.2">
      <c r="A442" s="24" t="s">
        <v>185</v>
      </c>
      <c r="B442" s="25">
        <v>45327</v>
      </c>
      <c r="C442" s="26">
        <v>17846</v>
      </c>
      <c r="D442" s="26" t="s">
        <v>65</v>
      </c>
      <c r="E442" s="27" t="s">
        <v>78</v>
      </c>
      <c r="F442" s="28" t="s">
        <v>738</v>
      </c>
      <c r="G442" s="26" t="s">
        <v>68</v>
      </c>
      <c r="H442" s="29">
        <v>19224</v>
      </c>
      <c r="J442" s="29">
        <f t="shared" si="24"/>
        <v>19224</v>
      </c>
      <c r="K442" s="29">
        <f t="shared" si="25"/>
        <v>0</v>
      </c>
      <c r="L442" s="24">
        <f t="shared" si="26"/>
        <v>2</v>
      </c>
      <c r="M442" s="24" t="str">
        <f>VLOOKUP(L442,mês!A:B,2,0)</f>
        <v>Fevereiro</v>
      </c>
      <c r="N442" s="24" t="str">
        <f t="shared" si="27"/>
        <v xml:space="preserve">Diretoria </v>
      </c>
    </row>
    <row r="443" spans="1:14" ht="57" customHeight="1" x14ac:dyDescent="0.2">
      <c r="A443" s="24" t="s">
        <v>185</v>
      </c>
      <c r="B443" s="25">
        <v>45327</v>
      </c>
      <c r="C443" s="26">
        <v>17847</v>
      </c>
      <c r="D443" s="26" t="s">
        <v>65</v>
      </c>
      <c r="E443" s="27" t="s">
        <v>78</v>
      </c>
      <c r="F443" s="28" t="s">
        <v>739</v>
      </c>
      <c r="G443" s="26" t="s">
        <v>68</v>
      </c>
      <c r="H443" s="29">
        <v>19224</v>
      </c>
      <c r="J443" s="29">
        <f t="shared" si="24"/>
        <v>19224</v>
      </c>
      <c r="K443" s="29">
        <f t="shared" si="25"/>
        <v>0</v>
      </c>
      <c r="L443" s="24">
        <f t="shared" si="26"/>
        <v>2</v>
      </c>
      <c r="M443" s="24" t="str">
        <f>VLOOKUP(L443,mês!A:B,2,0)</f>
        <v>Fevereiro</v>
      </c>
      <c r="N443" s="24" t="str">
        <f t="shared" si="27"/>
        <v xml:space="preserve">Diretoria </v>
      </c>
    </row>
    <row r="444" spans="1:14" ht="57" customHeight="1" x14ac:dyDescent="0.2">
      <c r="A444" s="24" t="s">
        <v>185</v>
      </c>
      <c r="B444" s="25">
        <v>45327</v>
      </c>
      <c r="C444" s="26">
        <v>17848</v>
      </c>
      <c r="D444" s="26" t="s">
        <v>65</v>
      </c>
      <c r="E444" s="27" t="s">
        <v>78</v>
      </c>
      <c r="F444" s="28" t="s">
        <v>740</v>
      </c>
      <c r="G444" s="26" t="s">
        <v>68</v>
      </c>
      <c r="H444" s="29">
        <v>0</v>
      </c>
      <c r="J444" s="29">
        <f t="shared" si="24"/>
        <v>0</v>
      </c>
      <c r="K444" s="29">
        <f t="shared" si="25"/>
        <v>0</v>
      </c>
      <c r="L444" s="24">
        <f t="shared" si="26"/>
        <v>2</v>
      </c>
      <c r="M444" s="24" t="str">
        <f>VLOOKUP(L444,mês!A:B,2,0)</f>
        <v>Fevereiro</v>
      </c>
      <c r="N444" s="24" t="str">
        <f t="shared" si="27"/>
        <v xml:space="preserve">Diretoria </v>
      </c>
    </row>
    <row r="445" spans="1:14" ht="57" customHeight="1" x14ac:dyDescent="0.2">
      <c r="A445" s="24" t="s">
        <v>185</v>
      </c>
      <c r="B445" s="25">
        <v>45327</v>
      </c>
      <c r="C445" s="26">
        <v>17849</v>
      </c>
      <c r="D445" s="26" t="s">
        <v>741</v>
      </c>
      <c r="E445" s="27" t="s">
        <v>732</v>
      </c>
      <c r="F445" s="28" t="s">
        <v>742</v>
      </c>
      <c r="G445" s="26" t="s">
        <v>68</v>
      </c>
      <c r="H445" s="29">
        <v>10.23</v>
      </c>
      <c r="J445" s="29">
        <f t="shared" si="24"/>
        <v>10.23</v>
      </c>
      <c r="K445" s="29">
        <f t="shared" si="25"/>
        <v>0</v>
      </c>
      <c r="L445" s="24">
        <f t="shared" si="26"/>
        <v>2</v>
      </c>
      <c r="M445" s="24" t="str">
        <f>VLOOKUP(L445,mês!A:B,2,0)</f>
        <v>Fevereiro</v>
      </c>
      <c r="N445" s="24" t="str">
        <f t="shared" si="27"/>
        <v xml:space="preserve">Diretoria </v>
      </c>
    </row>
    <row r="446" spans="1:14" ht="57" customHeight="1" x14ac:dyDescent="0.2">
      <c r="A446" s="24" t="s">
        <v>185</v>
      </c>
      <c r="B446" s="25">
        <v>45327</v>
      </c>
      <c r="C446" s="26">
        <v>17852</v>
      </c>
      <c r="D446" s="26" t="s">
        <v>65</v>
      </c>
      <c r="E446" s="27" t="s">
        <v>69</v>
      </c>
      <c r="F446" s="28" t="s">
        <v>274</v>
      </c>
      <c r="G446" s="26" t="s">
        <v>68</v>
      </c>
      <c r="H446" s="29">
        <v>18830.099999999999</v>
      </c>
      <c r="J446" s="29">
        <f t="shared" si="24"/>
        <v>18830.099999999999</v>
      </c>
      <c r="K446" s="29">
        <f t="shared" si="25"/>
        <v>0</v>
      </c>
      <c r="L446" s="24">
        <f t="shared" si="26"/>
        <v>2</v>
      </c>
      <c r="M446" s="24" t="str">
        <f>VLOOKUP(L446,mês!A:B,2,0)</f>
        <v>Fevereiro</v>
      </c>
      <c r="N446" s="24" t="str">
        <f t="shared" si="27"/>
        <v xml:space="preserve">Diretoria </v>
      </c>
    </row>
    <row r="447" spans="1:14" ht="57" customHeight="1" x14ac:dyDescent="0.2">
      <c r="A447" s="24" t="s">
        <v>185</v>
      </c>
      <c r="B447" s="25">
        <v>45328</v>
      </c>
      <c r="C447" s="26">
        <v>17829</v>
      </c>
      <c r="D447" s="26" t="s">
        <v>135</v>
      </c>
      <c r="E447" s="27" t="s">
        <v>682</v>
      </c>
      <c r="F447" s="28" t="s">
        <v>743</v>
      </c>
      <c r="G447" s="26" t="s">
        <v>68</v>
      </c>
      <c r="H447" s="29">
        <v>24.72</v>
      </c>
      <c r="J447" s="29">
        <f t="shared" si="24"/>
        <v>24.72</v>
      </c>
      <c r="K447" s="29">
        <f t="shared" si="25"/>
        <v>0</v>
      </c>
      <c r="L447" s="24">
        <f t="shared" si="26"/>
        <v>2</v>
      </c>
      <c r="M447" s="24" t="str">
        <f>VLOOKUP(L447,mês!A:B,2,0)</f>
        <v>Fevereiro</v>
      </c>
      <c r="N447" s="24" t="str">
        <f t="shared" si="27"/>
        <v xml:space="preserve">Diretoria </v>
      </c>
    </row>
    <row r="448" spans="1:14" ht="57" customHeight="1" x14ac:dyDescent="0.2">
      <c r="A448" s="24" t="s">
        <v>185</v>
      </c>
      <c r="B448" s="25">
        <v>45328</v>
      </c>
      <c r="C448" s="26">
        <v>17835</v>
      </c>
      <c r="D448" s="26" t="s">
        <v>135</v>
      </c>
      <c r="E448" s="27" t="s">
        <v>682</v>
      </c>
      <c r="F448" s="28" t="s">
        <v>744</v>
      </c>
      <c r="G448" s="26" t="s">
        <v>68</v>
      </c>
      <c r="H448" s="29">
        <v>180.5</v>
      </c>
      <c r="J448" s="29">
        <f t="shared" si="24"/>
        <v>180.5</v>
      </c>
      <c r="K448" s="29">
        <f t="shared" si="25"/>
        <v>0</v>
      </c>
      <c r="L448" s="24">
        <f t="shared" si="26"/>
        <v>2</v>
      </c>
      <c r="M448" s="24" t="str">
        <f>VLOOKUP(L448,mês!A:B,2,0)</f>
        <v>Fevereiro</v>
      </c>
      <c r="N448" s="24" t="str">
        <f t="shared" si="27"/>
        <v xml:space="preserve">Diretoria </v>
      </c>
    </row>
    <row r="449" spans="1:14" ht="57" customHeight="1" x14ac:dyDescent="0.2">
      <c r="A449" s="24" t="s">
        <v>185</v>
      </c>
      <c r="B449" s="25">
        <v>45328</v>
      </c>
      <c r="C449" s="26">
        <v>17857</v>
      </c>
      <c r="D449" s="26" t="s">
        <v>65</v>
      </c>
      <c r="E449" s="27" t="s">
        <v>78</v>
      </c>
      <c r="F449" s="28" t="s">
        <v>745</v>
      </c>
      <c r="G449" s="26" t="s">
        <v>68</v>
      </c>
      <c r="H449" s="29">
        <v>11214</v>
      </c>
      <c r="J449" s="29">
        <f t="shared" si="24"/>
        <v>11214</v>
      </c>
      <c r="K449" s="29">
        <f t="shared" si="25"/>
        <v>0</v>
      </c>
      <c r="L449" s="24">
        <f t="shared" si="26"/>
        <v>2</v>
      </c>
      <c r="M449" s="24" t="str">
        <f>VLOOKUP(L449,mês!A:B,2,0)</f>
        <v>Fevereiro</v>
      </c>
      <c r="N449" s="24" t="str">
        <f t="shared" si="27"/>
        <v xml:space="preserve">Diretoria </v>
      </c>
    </row>
    <row r="450" spans="1:14" ht="57" customHeight="1" x14ac:dyDescent="0.2">
      <c r="A450" s="24" t="s">
        <v>185</v>
      </c>
      <c r="B450" s="25">
        <v>45328</v>
      </c>
      <c r="C450" s="26">
        <v>17856</v>
      </c>
      <c r="D450" s="26" t="s">
        <v>65</v>
      </c>
      <c r="E450" s="27" t="s">
        <v>242</v>
      </c>
      <c r="F450" s="28" t="s">
        <v>746</v>
      </c>
      <c r="G450" s="26" t="s">
        <v>68</v>
      </c>
      <c r="H450" s="29">
        <v>22400</v>
      </c>
      <c r="J450" s="29">
        <f t="shared" ref="J450:J513" si="28">IF(G450="Não",0,H450)</f>
        <v>22400</v>
      </c>
      <c r="K450" s="29">
        <f t="shared" ref="K450:K513" si="29">IF(G450="Não",H450,0)</f>
        <v>0</v>
      </c>
      <c r="L450" s="24">
        <f t="shared" ref="L450:L513" si="30">MONTH(B450)</f>
        <v>2</v>
      </c>
      <c r="M450" s="24" t="str">
        <f>VLOOKUP(L450,mês!A:B,2,0)</f>
        <v>Fevereiro</v>
      </c>
      <c r="N450" s="24" t="str">
        <f t="shared" ref="N450:N513" si="31">LEFT(A450,SEARCH("-",A450)-1)</f>
        <v xml:space="preserve">Diretoria </v>
      </c>
    </row>
    <row r="451" spans="1:14" ht="57" customHeight="1" x14ac:dyDescent="0.2">
      <c r="A451" s="24" t="s">
        <v>185</v>
      </c>
      <c r="B451" s="25">
        <v>45330</v>
      </c>
      <c r="C451" s="26">
        <v>17861</v>
      </c>
      <c r="D451" s="26" t="s">
        <v>213</v>
      </c>
      <c r="E451" s="27" t="s">
        <v>747</v>
      </c>
      <c r="F451" s="28" t="s">
        <v>748</v>
      </c>
      <c r="G451" s="26" t="s">
        <v>68</v>
      </c>
      <c r="H451" s="29">
        <v>1600</v>
      </c>
      <c r="J451" s="29">
        <f t="shared" si="28"/>
        <v>1600</v>
      </c>
      <c r="K451" s="29">
        <f t="shared" si="29"/>
        <v>0</v>
      </c>
      <c r="L451" s="24">
        <f t="shared" si="30"/>
        <v>2</v>
      </c>
      <c r="M451" s="24" t="str">
        <f>VLOOKUP(L451,mês!A:B,2,0)</f>
        <v>Fevereiro</v>
      </c>
      <c r="N451" s="24" t="str">
        <f t="shared" si="31"/>
        <v xml:space="preserve">Diretoria </v>
      </c>
    </row>
    <row r="452" spans="1:14" ht="57" customHeight="1" x14ac:dyDescent="0.2">
      <c r="A452" s="24" t="s">
        <v>185</v>
      </c>
      <c r="B452" s="25">
        <v>45330</v>
      </c>
      <c r="C452" s="26">
        <v>17862</v>
      </c>
      <c r="D452" s="26" t="s">
        <v>209</v>
      </c>
      <c r="E452" s="27" t="s">
        <v>749</v>
      </c>
      <c r="F452" s="28" t="s">
        <v>750</v>
      </c>
      <c r="G452" s="26" t="s">
        <v>68</v>
      </c>
      <c r="H452" s="29">
        <v>998.2</v>
      </c>
      <c r="J452" s="29">
        <f t="shared" si="28"/>
        <v>998.2</v>
      </c>
      <c r="K452" s="29">
        <f t="shared" si="29"/>
        <v>0</v>
      </c>
      <c r="L452" s="24">
        <f t="shared" si="30"/>
        <v>2</v>
      </c>
      <c r="M452" s="24" t="str">
        <f>VLOOKUP(L452,mês!A:B,2,0)</f>
        <v>Fevereiro</v>
      </c>
      <c r="N452" s="24" t="str">
        <f t="shared" si="31"/>
        <v xml:space="preserve">Diretoria </v>
      </c>
    </row>
    <row r="453" spans="1:14" ht="57" customHeight="1" x14ac:dyDescent="0.2">
      <c r="A453" s="24" t="s">
        <v>185</v>
      </c>
      <c r="B453" s="25">
        <v>45330</v>
      </c>
      <c r="C453" s="26">
        <v>17863</v>
      </c>
      <c r="D453" s="26" t="s">
        <v>65</v>
      </c>
      <c r="E453" s="27" t="s">
        <v>751</v>
      </c>
      <c r="F453" s="28" t="s">
        <v>752</v>
      </c>
      <c r="G453" s="26" t="s">
        <v>68</v>
      </c>
      <c r="H453" s="29">
        <v>41.9</v>
      </c>
      <c r="J453" s="29">
        <f t="shared" si="28"/>
        <v>41.9</v>
      </c>
      <c r="K453" s="29">
        <f t="shared" si="29"/>
        <v>0</v>
      </c>
      <c r="L453" s="24">
        <f t="shared" si="30"/>
        <v>2</v>
      </c>
      <c r="M453" s="24" t="str">
        <f>VLOOKUP(L453,mês!A:B,2,0)</f>
        <v>Fevereiro</v>
      </c>
      <c r="N453" s="24" t="str">
        <f t="shared" si="31"/>
        <v xml:space="preserve">Diretoria </v>
      </c>
    </row>
    <row r="454" spans="1:14" ht="57" customHeight="1" x14ac:dyDescent="0.2">
      <c r="A454" s="24" t="s">
        <v>185</v>
      </c>
      <c r="B454" s="25">
        <v>45330</v>
      </c>
      <c r="C454" s="26">
        <v>17870</v>
      </c>
      <c r="D454" s="26" t="s">
        <v>477</v>
      </c>
      <c r="E454" s="27" t="s">
        <v>753</v>
      </c>
      <c r="F454" s="28" t="s">
        <v>754</v>
      </c>
      <c r="G454" s="26" t="s">
        <v>68</v>
      </c>
      <c r="H454" s="29">
        <v>438.94</v>
      </c>
      <c r="J454" s="29">
        <f t="shared" si="28"/>
        <v>438.94</v>
      </c>
      <c r="K454" s="29">
        <f t="shared" si="29"/>
        <v>0</v>
      </c>
      <c r="L454" s="24">
        <f t="shared" si="30"/>
        <v>2</v>
      </c>
      <c r="M454" s="24" t="str">
        <f>VLOOKUP(L454,mês!A:B,2,0)</f>
        <v>Fevereiro</v>
      </c>
      <c r="N454" s="24" t="str">
        <f t="shared" si="31"/>
        <v xml:space="preserve">Diretoria </v>
      </c>
    </row>
    <row r="455" spans="1:14" ht="57" customHeight="1" x14ac:dyDescent="0.2">
      <c r="A455" s="24" t="s">
        <v>185</v>
      </c>
      <c r="B455" s="25">
        <v>45331</v>
      </c>
      <c r="C455" s="26">
        <v>17873</v>
      </c>
      <c r="D455" s="26" t="s">
        <v>325</v>
      </c>
      <c r="E455" s="27" t="s">
        <v>755</v>
      </c>
      <c r="F455" s="28" t="s">
        <v>756</v>
      </c>
      <c r="G455" s="26" t="s">
        <v>68</v>
      </c>
      <c r="H455" s="29">
        <v>4200</v>
      </c>
      <c r="J455" s="29">
        <f t="shared" si="28"/>
        <v>4200</v>
      </c>
      <c r="K455" s="29">
        <f t="shared" si="29"/>
        <v>0</v>
      </c>
      <c r="L455" s="24">
        <f t="shared" si="30"/>
        <v>2</v>
      </c>
      <c r="M455" s="24" t="str">
        <f>VLOOKUP(L455,mês!A:B,2,0)</f>
        <v>Fevereiro</v>
      </c>
      <c r="N455" s="24" t="str">
        <f t="shared" si="31"/>
        <v xml:space="preserve">Diretoria </v>
      </c>
    </row>
    <row r="456" spans="1:14" ht="57" customHeight="1" x14ac:dyDescent="0.2">
      <c r="A456" s="24" t="s">
        <v>185</v>
      </c>
      <c r="B456" s="25">
        <v>45331</v>
      </c>
      <c r="C456" s="26">
        <v>17876</v>
      </c>
      <c r="D456" s="26" t="s">
        <v>325</v>
      </c>
      <c r="E456" s="27" t="s">
        <v>755</v>
      </c>
      <c r="F456" s="28" t="s">
        <v>757</v>
      </c>
      <c r="G456" s="26" t="s">
        <v>68</v>
      </c>
      <c r="H456" s="29">
        <v>4200</v>
      </c>
      <c r="J456" s="29">
        <f t="shared" si="28"/>
        <v>4200</v>
      </c>
      <c r="K456" s="29">
        <f t="shared" si="29"/>
        <v>0</v>
      </c>
      <c r="L456" s="24">
        <f t="shared" si="30"/>
        <v>2</v>
      </c>
      <c r="M456" s="24" t="str">
        <f>VLOOKUP(L456,mês!A:B,2,0)</f>
        <v>Fevereiro</v>
      </c>
      <c r="N456" s="24" t="str">
        <f t="shared" si="31"/>
        <v xml:space="preserve">Diretoria </v>
      </c>
    </row>
    <row r="457" spans="1:14" ht="57" customHeight="1" x14ac:dyDescent="0.2">
      <c r="A457" s="24" t="s">
        <v>185</v>
      </c>
      <c r="B457" s="25">
        <v>45331</v>
      </c>
      <c r="C457" s="26">
        <v>17874</v>
      </c>
      <c r="D457" s="26" t="s">
        <v>325</v>
      </c>
      <c r="E457" s="27" t="s">
        <v>755</v>
      </c>
      <c r="F457" s="28" t="s">
        <v>758</v>
      </c>
      <c r="G457" s="26" t="s">
        <v>68</v>
      </c>
      <c r="H457" s="29">
        <v>4200</v>
      </c>
      <c r="J457" s="29">
        <f t="shared" si="28"/>
        <v>4200</v>
      </c>
      <c r="K457" s="29">
        <f t="shared" si="29"/>
        <v>0</v>
      </c>
      <c r="L457" s="24">
        <f t="shared" si="30"/>
        <v>2</v>
      </c>
      <c r="M457" s="24" t="str">
        <f>VLOOKUP(L457,mês!A:B,2,0)</f>
        <v>Fevereiro</v>
      </c>
      <c r="N457" s="24" t="str">
        <f t="shared" si="31"/>
        <v xml:space="preserve">Diretoria </v>
      </c>
    </row>
    <row r="458" spans="1:14" ht="57" customHeight="1" x14ac:dyDescent="0.2">
      <c r="A458" s="24" t="s">
        <v>185</v>
      </c>
      <c r="B458" s="25">
        <v>45331</v>
      </c>
      <c r="C458" s="26">
        <v>17875</v>
      </c>
      <c r="D458" s="26" t="s">
        <v>325</v>
      </c>
      <c r="E458" s="27" t="s">
        <v>755</v>
      </c>
      <c r="F458" s="28" t="s">
        <v>759</v>
      </c>
      <c r="G458" s="26" t="s">
        <v>68</v>
      </c>
      <c r="H458" s="29">
        <v>4200</v>
      </c>
      <c r="J458" s="29">
        <f t="shared" si="28"/>
        <v>4200</v>
      </c>
      <c r="K458" s="29">
        <f t="shared" si="29"/>
        <v>0</v>
      </c>
      <c r="L458" s="24">
        <f t="shared" si="30"/>
        <v>2</v>
      </c>
      <c r="M458" s="24" t="str">
        <f>VLOOKUP(L458,mês!A:B,2,0)</f>
        <v>Fevereiro</v>
      </c>
      <c r="N458" s="24" t="str">
        <f t="shared" si="31"/>
        <v xml:space="preserve">Diretoria </v>
      </c>
    </row>
    <row r="459" spans="1:14" ht="57" customHeight="1" x14ac:dyDescent="0.2">
      <c r="A459" s="24" t="s">
        <v>185</v>
      </c>
      <c r="B459" s="25">
        <v>45331</v>
      </c>
      <c r="C459" s="26">
        <v>17877</v>
      </c>
      <c r="D459" s="26" t="s">
        <v>325</v>
      </c>
      <c r="E459" s="27" t="s">
        <v>755</v>
      </c>
      <c r="F459" s="28" t="s">
        <v>760</v>
      </c>
      <c r="G459" s="26" t="s">
        <v>68</v>
      </c>
      <c r="H459" s="29">
        <v>4200</v>
      </c>
      <c r="J459" s="29">
        <f t="shared" si="28"/>
        <v>4200</v>
      </c>
      <c r="K459" s="29">
        <f t="shared" si="29"/>
        <v>0</v>
      </c>
      <c r="L459" s="24">
        <f t="shared" si="30"/>
        <v>2</v>
      </c>
      <c r="M459" s="24" t="str">
        <f>VLOOKUP(L459,mês!A:B,2,0)</f>
        <v>Fevereiro</v>
      </c>
      <c r="N459" s="24" t="str">
        <f t="shared" si="31"/>
        <v xml:space="preserve">Diretoria </v>
      </c>
    </row>
    <row r="460" spans="1:14" ht="57" customHeight="1" x14ac:dyDescent="0.2">
      <c r="A460" s="24" t="s">
        <v>185</v>
      </c>
      <c r="B460" s="25">
        <v>45337</v>
      </c>
      <c r="C460" s="26">
        <v>17879</v>
      </c>
      <c r="D460" s="26" t="s">
        <v>668</v>
      </c>
      <c r="E460" s="27" t="s">
        <v>761</v>
      </c>
      <c r="F460" s="28" t="s">
        <v>762</v>
      </c>
      <c r="G460" s="26" t="s">
        <v>68</v>
      </c>
      <c r="H460" s="29">
        <v>231.1</v>
      </c>
      <c r="J460" s="29">
        <f t="shared" si="28"/>
        <v>231.1</v>
      </c>
      <c r="K460" s="29">
        <f t="shared" si="29"/>
        <v>0</v>
      </c>
      <c r="L460" s="24">
        <f t="shared" si="30"/>
        <v>2</v>
      </c>
      <c r="M460" s="24" t="str">
        <f>VLOOKUP(L460,mês!A:B,2,0)</f>
        <v>Fevereiro</v>
      </c>
      <c r="N460" s="24" t="str">
        <f t="shared" si="31"/>
        <v xml:space="preserve">Diretoria </v>
      </c>
    </row>
    <row r="461" spans="1:14" ht="57" customHeight="1" x14ac:dyDescent="0.2">
      <c r="A461" s="24" t="s">
        <v>185</v>
      </c>
      <c r="B461" s="25">
        <v>45337</v>
      </c>
      <c r="C461" s="26">
        <v>17881</v>
      </c>
      <c r="D461" s="26" t="s">
        <v>213</v>
      </c>
      <c r="E461" s="27" t="s">
        <v>763</v>
      </c>
      <c r="F461" s="28" t="s">
        <v>764</v>
      </c>
      <c r="G461" s="26" t="s">
        <v>68</v>
      </c>
      <c r="H461" s="29">
        <v>185</v>
      </c>
      <c r="J461" s="29">
        <f t="shared" si="28"/>
        <v>185</v>
      </c>
      <c r="K461" s="29">
        <f t="shared" si="29"/>
        <v>0</v>
      </c>
      <c r="L461" s="24">
        <f t="shared" si="30"/>
        <v>2</v>
      </c>
      <c r="M461" s="24" t="str">
        <f>VLOOKUP(L461,mês!A:B,2,0)</f>
        <v>Fevereiro</v>
      </c>
      <c r="N461" s="24" t="str">
        <f t="shared" si="31"/>
        <v xml:space="preserve">Diretoria </v>
      </c>
    </row>
    <row r="462" spans="1:14" ht="57" customHeight="1" x14ac:dyDescent="0.2">
      <c r="A462" s="24" t="s">
        <v>185</v>
      </c>
      <c r="B462" s="25">
        <v>45337</v>
      </c>
      <c r="C462" s="26">
        <v>17882</v>
      </c>
      <c r="D462" s="26" t="s">
        <v>213</v>
      </c>
      <c r="E462" s="27" t="s">
        <v>572</v>
      </c>
      <c r="F462" s="28" t="s">
        <v>765</v>
      </c>
      <c r="G462" s="26" t="s">
        <v>68</v>
      </c>
      <c r="H462" s="29">
        <v>60</v>
      </c>
      <c r="J462" s="29">
        <f t="shared" si="28"/>
        <v>60</v>
      </c>
      <c r="K462" s="29">
        <f t="shared" si="29"/>
        <v>0</v>
      </c>
      <c r="L462" s="24">
        <f t="shared" si="30"/>
        <v>2</v>
      </c>
      <c r="M462" s="24" t="str">
        <f>VLOOKUP(L462,mês!A:B,2,0)</f>
        <v>Fevereiro</v>
      </c>
      <c r="N462" s="24" t="str">
        <f t="shared" si="31"/>
        <v xml:space="preserve">Diretoria </v>
      </c>
    </row>
    <row r="463" spans="1:14" ht="57" customHeight="1" x14ac:dyDescent="0.2">
      <c r="A463" s="24" t="s">
        <v>185</v>
      </c>
      <c r="B463" s="25">
        <v>45338</v>
      </c>
      <c r="C463" s="26">
        <v>17884</v>
      </c>
      <c r="D463" s="26" t="s">
        <v>766</v>
      </c>
      <c r="E463" s="27" t="s">
        <v>767</v>
      </c>
      <c r="F463" s="28" t="s">
        <v>768</v>
      </c>
      <c r="G463" s="26" t="s">
        <v>68</v>
      </c>
      <c r="H463" s="29">
        <v>10623</v>
      </c>
      <c r="J463" s="29">
        <f t="shared" si="28"/>
        <v>10623</v>
      </c>
      <c r="K463" s="29">
        <f t="shared" si="29"/>
        <v>0</v>
      </c>
      <c r="L463" s="24">
        <f t="shared" si="30"/>
        <v>2</v>
      </c>
      <c r="M463" s="24" t="str">
        <f>VLOOKUP(L463,mês!A:B,2,0)</f>
        <v>Fevereiro</v>
      </c>
      <c r="N463" s="24" t="str">
        <f t="shared" si="31"/>
        <v xml:space="preserve">Diretoria </v>
      </c>
    </row>
    <row r="464" spans="1:14" ht="57" customHeight="1" x14ac:dyDescent="0.2">
      <c r="A464" s="24" t="s">
        <v>185</v>
      </c>
      <c r="B464" s="25">
        <v>45341</v>
      </c>
      <c r="C464" s="26">
        <v>17889</v>
      </c>
      <c r="D464" s="26" t="s">
        <v>65</v>
      </c>
      <c r="E464" s="27" t="s">
        <v>547</v>
      </c>
      <c r="F464" s="28" t="s">
        <v>769</v>
      </c>
      <c r="G464" s="26" t="s">
        <v>68</v>
      </c>
      <c r="H464" s="29">
        <v>1850.6</v>
      </c>
      <c r="J464" s="29">
        <f t="shared" si="28"/>
        <v>1850.6</v>
      </c>
      <c r="K464" s="29">
        <f t="shared" si="29"/>
        <v>0</v>
      </c>
      <c r="L464" s="24">
        <f t="shared" si="30"/>
        <v>2</v>
      </c>
      <c r="M464" s="24" t="str">
        <f>VLOOKUP(L464,mês!A:B,2,0)</f>
        <v>Fevereiro</v>
      </c>
      <c r="N464" s="24" t="str">
        <f t="shared" si="31"/>
        <v xml:space="preserve">Diretoria </v>
      </c>
    </row>
    <row r="465" spans="1:14" ht="57" customHeight="1" x14ac:dyDescent="0.2">
      <c r="A465" s="24" t="s">
        <v>185</v>
      </c>
      <c r="B465" s="25">
        <v>45341</v>
      </c>
      <c r="C465" s="26">
        <v>17890</v>
      </c>
      <c r="D465" s="26" t="s">
        <v>65</v>
      </c>
      <c r="E465" s="27" t="s">
        <v>712</v>
      </c>
      <c r="F465" s="28" t="s">
        <v>770</v>
      </c>
      <c r="G465" s="26" t="s">
        <v>68</v>
      </c>
      <c r="H465" s="29">
        <v>1229.69</v>
      </c>
      <c r="J465" s="29">
        <f t="shared" si="28"/>
        <v>1229.69</v>
      </c>
      <c r="K465" s="29">
        <f t="shared" si="29"/>
        <v>0</v>
      </c>
      <c r="L465" s="24">
        <f t="shared" si="30"/>
        <v>2</v>
      </c>
      <c r="M465" s="24" t="str">
        <f>VLOOKUP(L465,mês!A:B,2,0)</f>
        <v>Fevereiro</v>
      </c>
      <c r="N465" s="24" t="str">
        <f t="shared" si="31"/>
        <v xml:space="preserve">Diretoria </v>
      </c>
    </row>
    <row r="466" spans="1:14" ht="57" customHeight="1" x14ac:dyDescent="0.2">
      <c r="A466" s="24" t="s">
        <v>185</v>
      </c>
      <c r="B466" s="25">
        <v>45343</v>
      </c>
      <c r="C466" s="26">
        <v>17894</v>
      </c>
      <c r="D466" s="26" t="s">
        <v>209</v>
      </c>
      <c r="E466" s="27" t="s">
        <v>771</v>
      </c>
      <c r="F466" s="28" t="s">
        <v>772</v>
      </c>
      <c r="G466" s="26" t="s">
        <v>68</v>
      </c>
      <c r="H466" s="29">
        <v>928.57</v>
      </c>
      <c r="J466" s="29">
        <f t="shared" si="28"/>
        <v>928.57</v>
      </c>
      <c r="K466" s="29">
        <f t="shared" si="29"/>
        <v>0</v>
      </c>
      <c r="L466" s="24">
        <f t="shared" si="30"/>
        <v>2</v>
      </c>
      <c r="M466" s="24" t="str">
        <f>VLOOKUP(L466,mês!A:B,2,0)</f>
        <v>Fevereiro</v>
      </c>
      <c r="N466" s="24" t="str">
        <f t="shared" si="31"/>
        <v xml:space="preserve">Diretoria </v>
      </c>
    </row>
    <row r="467" spans="1:14" ht="57" customHeight="1" x14ac:dyDescent="0.2">
      <c r="A467" s="24" t="s">
        <v>185</v>
      </c>
      <c r="B467" s="25">
        <v>45343</v>
      </c>
      <c r="C467" s="26">
        <v>17899</v>
      </c>
      <c r="D467" s="26" t="s">
        <v>65</v>
      </c>
      <c r="E467" s="27" t="s">
        <v>773</v>
      </c>
      <c r="F467" s="28" t="s">
        <v>774</v>
      </c>
      <c r="G467" s="26" t="s">
        <v>68</v>
      </c>
      <c r="H467" s="29">
        <v>2121.6</v>
      </c>
      <c r="J467" s="29">
        <f t="shared" si="28"/>
        <v>2121.6</v>
      </c>
      <c r="K467" s="29">
        <f t="shared" si="29"/>
        <v>0</v>
      </c>
      <c r="L467" s="24">
        <f t="shared" si="30"/>
        <v>2</v>
      </c>
      <c r="M467" s="24" t="str">
        <f>VLOOKUP(L467,mês!A:B,2,0)</f>
        <v>Fevereiro</v>
      </c>
      <c r="N467" s="24" t="str">
        <f t="shared" si="31"/>
        <v xml:space="preserve">Diretoria </v>
      </c>
    </row>
    <row r="468" spans="1:14" ht="57" customHeight="1" x14ac:dyDescent="0.2">
      <c r="A468" s="24" t="s">
        <v>185</v>
      </c>
      <c r="B468" s="25">
        <v>45343</v>
      </c>
      <c r="C468" s="26">
        <v>17901</v>
      </c>
      <c r="D468" s="26" t="s">
        <v>65</v>
      </c>
      <c r="E468" s="27" t="s">
        <v>773</v>
      </c>
      <c r="F468" s="28" t="s">
        <v>775</v>
      </c>
      <c r="G468" s="26" t="s">
        <v>68</v>
      </c>
      <c r="H468" s="29">
        <v>2386.8000000000002</v>
      </c>
      <c r="J468" s="29">
        <f t="shared" si="28"/>
        <v>2386.8000000000002</v>
      </c>
      <c r="K468" s="29">
        <f t="shared" si="29"/>
        <v>0</v>
      </c>
      <c r="L468" s="24">
        <f t="shared" si="30"/>
        <v>2</v>
      </c>
      <c r="M468" s="24" t="str">
        <f>VLOOKUP(L468,mês!A:B,2,0)</f>
        <v>Fevereiro</v>
      </c>
      <c r="N468" s="24" t="str">
        <f t="shared" si="31"/>
        <v xml:space="preserve">Diretoria </v>
      </c>
    </row>
    <row r="469" spans="1:14" ht="57" customHeight="1" x14ac:dyDescent="0.2">
      <c r="A469" s="24" t="s">
        <v>185</v>
      </c>
      <c r="B469" s="25">
        <v>45343</v>
      </c>
      <c r="C469" s="26">
        <v>17893</v>
      </c>
      <c r="D469" s="26" t="s">
        <v>209</v>
      </c>
      <c r="E469" s="27" t="s">
        <v>773</v>
      </c>
      <c r="F469" s="28" t="s">
        <v>776</v>
      </c>
      <c r="G469" s="26" t="s">
        <v>68</v>
      </c>
      <c r="H469" s="29">
        <v>2828.8</v>
      </c>
      <c r="J469" s="29">
        <f t="shared" si="28"/>
        <v>2828.8</v>
      </c>
      <c r="K469" s="29">
        <f t="shared" si="29"/>
        <v>0</v>
      </c>
      <c r="L469" s="24">
        <f t="shared" si="30"/>
        <v>2</v>
      </c>
      <c r="M469" s="24" t="str">
        <f>VLOOKUP(L469,mês!A:B,2,0)</f>
        <v>Fevereiro</v>
      </c>
      <c r="N469" s="24" t="str">
        <f t="shared" si="31"/>
        <v xml:space="preserve">Diretoria </v>
      </c>
    </row>
    <row r="470" spans="1:14" ht="57" customHeight="1" x14ac:dyDescent="0.2">
      <c r="A470" s="24" t="s">
        <v>185</v>
      </c>
      <c r="B470" s="25">
        <v>45343</v>
      </c>
      <c r="C470" s="26">
        <v>17900</v>
      </c>
      <c r="D470" s="26" t="s">
        <v>65</v>
      </c>
      <c r="E470" s="27" t="s">
        <v>773</v>
      </c>
      <c r="F470" s="28" t="s">
        <v>777</v>
      </c>
      <c r="G470" s="26" t="s">
        <v>68</v>
      </c>
      <c r="H470" s="29">
        <v>2700</v>
      </c>
      <c r="J470" s="29">
        <f t="shared" si="28"/>
        <v>2700</v>
      </c>
      <c r="K470" s="29">
        <f t="shared" si="29"/>
        <v>0</v>
      </c>
      <c r="L470" s="24">
        <f t="shared" si="30"/>
        <v>2</v>
      </c>
      <c r="M470" s="24" t="str">
        <f>VLOOKUP(L470,mês!A:B,2,0)</f>
        <v>Fevereiro</v>
      </c>
      <c r="N470" s="24" t="str">
        <f t="shared" si="31"/>
        <v xml:space="preserve">Diretoria </v>
      </c>
    </row>
    <row r="471" spans="1:14" ht="57" customHeight="1" x14ac:dyDescent="0.2">
      <c r="A471" s="24" t="s">
        <v>185</v>
      </c>
      <c r="B471" s="25">
        <v>45344</v>
      </c>
      <c r="C471" s="26">
        <v>17891</v>
      </c>
      <c r="D471" s="26" t="s">
        <v>135</v>
      </c>
      <c r="E471" s="27" t="s">
        <v>682</v>
      </c>
      <c r="F471" s="28" t="s">
        <v>778</v>
      </c>
      <c r="G471" s="26" t="s">
        <v>68</v>
      </c>
      <c r="H471" s="29">
        <v>180.5</v>
      </c>
      <c r="J471" s="29">
        <f t="shared" si="28"/>
        <v>180.5</v>
      </c>
      <c r="K471" s="29">
        <f t="shared" si="29"/>
        <v>0</v>
      </c>
      <c r="L471" s="24">
        <f t="shared" si="30"/>
        <v>2</v>
      </c>
      <c r="M471" s="24" t="str">
        <f>VLOOKUP(L471,mês!A:B,2,0)</f>
        <v>Fevereiro</v>
      </c>
      <c r="N471" s="24" t="str">
        <f t="shared" si="31"/>
        <v xml:space="preserve">Diretoria </v>
      </c>
    </row>
    <row r="472" spans="1:14" ht="57" customHeight="1" x14ac:dyDescent="0.2">
      <c r="A472" s="24" t="s">
        <v>185</v>
      </c>
      <c r="B472" s="25">
        <v>45344</v>
      </c>
      <c r="C472" s="26">
        <v>17908</v>
      </c>
      <c r="D472" s="26" t="s">
        <v>433</v>
      </c>
      <c r="E472" s="27" t="s">
        <v>755</v>
      </c>
      <c r="F472" s="28" t="s">
        <v>779</v>
      </c>
      <c r="G472" s="26" t="s">
        <v>68</v>
      </c>
      <c r="H472" s="29">
        <v>2100</v>
      </c>
      <c r="J472" s="29">
        <f t="shared" si="28"/>
        <v>2100</v>
      </c>
      <c r="K472" s="29">
        <f t="shared" si="29"/>
        <v>0</v>
      </c>
      <c r="L472" s="24">
        <f t="shared" si="30"/>
        <v>2</v>
      </c>
      <c r="M472" s="24" t="str">
        <f>VLOOKUP(L472,mês!A:B,2,0)</f>
        <v>Fevereiro</v>
      </c>
      <c r="N472" s="24" t="str">
        <f t="shared" si="31"/>
        <v xml:space="preserve">Diretoria </v>
      </c>
    </row>
    <row r="473" spans="1:14" ht="57" customHeight="1" x14ac:dyDescent="0.2">
      <c r="A473" s="24" t="s">
        <v>185</v>
      </c>
      <c r="B473" s="25">
        <v>45351</v>
      </c>
      <c r="C473" s="26">
        <v>17933</v>
      </c>
      <c r="D473" s="26" t="s">
        <v>213</v>
      </c>
      <c r="E473" s="27" t="s">
        <v>572</v>
      </c>
      <c r="F473" s="28" t="s">
        <v>780</v>
      </c>
      <c r="G473" s="26" t="s">
        <v>68</v>
      </c>
      <c r="H473" s="29">
        <v>240</v>
      </c>
      <c r="J473" s="29">
        <f t="shared" si="28"/>
        <v>240</v>
      </c>
      <c r="K473" s="29">
        <f t="shared" si="29"/>
        <v>0</v>
      </c>
      <c r="L473" s="24">
        <f t="shared" si="30"/>
        <v>2</v>
      </c>
      <c r="M473" s="24" t="str">
        <f>VLOOKUP(L473,mês!A:B,2,0)</f>
        <v>Fevereiro</v>
      </c>
      <c r="N473" s="24" t="str">
        <f t="shared" si="31"/>
        <v xml:space="preserve">Diretoria </v>
      </c>
    </row>
    <row r="474" spans="1:14" ht="57" customHeight="1" x14ac:dyDescent="0.2">
      <c r="A474" s="24" t="s">
        <v>185</v>
      </c>
      <c r="B474" s="25">
        <v>45351</v>
      </c>
      <c r="C474" s="26">
        <v>17936</v>
      </c>
      <c r="D474" s="26" t="s">
        <v>213</v>
      </c>
      <c r="E474" s="27" t="s">
        <v>781</v>
      </c>
      <c r="F474" s="28" t="s">
        <v>782</v>
      </c>
      <c r="G474" s="26" t="s">
        <v>68</v>
      </c>
      <c r="H474" s="29">
        <v>130</v>
      </c>
      <c r="J474" s="29">
        <f t="shared" si="28"/>
        <v>130</v>
      </c>
      <c r="K474" s="29">
        <f t="shared" si="29"/>
        <v>0</v>
      </c>
      <c r="L474" s="24">
        <f t="shared" si="30"/>
        <v>2</v>
      </c>
      <c r="M474" s="24" t="str">
        <f>VLOOKUP(L474,mês!A:B,2,0)</f>
        <v>Fevereiro</v>
      </c>
      <c r="N474" s="24" t="str">
        <f t="shared" si="31"/>
        <v xml:space="preserve">Diretoria </v>
      </c>
    </row>
    <row r="475" spans="1:14" ht="57" customHeight="1" x14ac:dyDescent="0.2">
      <c r="A475" s="24" t="s">
        <v>185</v>
      </c>
      <c r="B475" s="25">
        <v>45352</v>
      </c>
      <c r="C475" s="26">
        <v>17932</v>
      </c>
      <c r="D475" s="26" t="s">
        <v>65</v>
      </c>
      <c r="E475" s="27" t="s">
        <v>735</v>
      </c>
      <c r="F475" s="28" t="s">
        <v>783</v>
      </c>
      <c r="G475" s="26" t="s">
        <v>68</v>
      </c>
      <c r="H475" s="29">
        <v>1471.66</v>
      </c>
      <c r="J475" s="29">
        <f t="shared" si="28"/>
        <v>1471.66</v>
      </c>
      <c r="K475" s="29">
        <f t="shared" si="29"/>
        <v>0</v>
      </c>
      <c r="L475" s="24">
        <f t="shared" si="30"/>
        <v>3</v>
      </c>
      <c r="M475" s="24" t="str">
        <f>VLOOKUP(L475,mês!A:B,2,0)</f>
        <v>Março</v>
      </c>
      <c r="N475" s="24" t="str">
        <f t="shared" si="31"/>
        <v xml:space="preserve">Diretoria </v>
      </c>
    </row>
    <row r="476" spans="1:14" ht="57" customHeight="1" x14ac:dyDescent="0.2">
      <c r="A476" s="24" t="s">
        <v>185</v>
      </c>
      <c r="B476" s="25">
        <v>45355</v>
      </c>
      <c r="C476" s="26">
        <v>17958</v>
      </c>
      <c r="D476" s="26" t="s">
        <v>65</v>
      </c>
      <c r="E476" s="27" t="s">
        <v>239</v>
      </c>
      <c r="F476" s="28" t="s">
        <v>784</v>
      </c>
      <c r="G476" s="26" t="s">
        <v>68</v>
      </c>
      <c r="H476" s="29">
        <v>148237.81</v>
      </c>
      <c r="J476" s="29">
        <f t="shared" si="28"/>
        <v>148237.81</v>
      </c>
      <c r="K476" s="29">
        <f t="shared" si="29"/>
        <v>0</v>
      </c>
      <c r="L476" s="24">
        <f t="shared" si="30"/>
        <v>3</v>
      </c>
      <c r="M476" s="24" t="str">
        <f>VLOOKUP(L476,mês!A:B,2,0)</f>
        <v>Março</v>
      </c>
      <c r="N476" s="24" t="str">
        <f t="shared" si="31"/>
        <v xml:space="preserve">Diretoria </v>
      </c>
    </row>
    <row r="477" spans="1:14" ht="57" customHeight="1" x14ac:dyDescent="0.2">
      <c r="A477" s="24" t="s">
        <v>185</v>
      </c>
      <c r="B477" s="25">
        <v>45355</v>
      </c>
      <c r="C477" s="26">
        <v>17955</v>
      </c>
      <c r="D477" s="26" t="s">
        <v>668</v>
      </c>
      <c r="E477" s="27" t="s">
        <v>785</v>
      </c>
      <c r="F477" s="28" t="s">
        <v>786</v>
      </c>
      <c r="G477" s="26" t="s">
        <v>68</v>
      </c>
      <c r="H477" s="29">
        <v>1680</v>
      </c>
      <c r="J477" s="29">
        <f t="shared" si="28"/>
        <v>1680</v>
      </c>
      <c r="K477" s="29">
        <f t="shared" si="29"/>
        <v>0</v>
      </c>
      <c r="L477" s="24">
        <f t="shared" si="30"/>
        <v>3</v>
      </c>
      <c r="M477" s="24" t="str">
        <f>VLOOKUP(L477,mês!A:B,2,0)</f>
        <v>Março</v>
      </c>
      <c r="N477" s="24" t="str">
        <f t="shared" si="31"/>
        <v xml:space="preserve">Diretoria </v>
      </c>
    </row>
    <row r="478" spans="1:14" ht="57" customHeight="1" x14ac:dyDescent="0.2">
      <c r="A478" s="24" t="s">
        <v>185</v>
      </c>
      <c r="B478" s="25">
        <v>45355</v>
      </c>
      <c r="C478" s="26">
        <v>17957</v>
      </c>
      <c r="D478" s="26" t="s">
        <v>766</v>
      </c>
      <c r="E478" s="27" t="s">
        <v>787</v>
      </c>
      <c r="F478" s="28" t="s">
        <v>788</v>
      </c>
      <c r="G478" s="26" t="s">
        <v>68</v>
      </c>
      <c r="H478" s="29">
        <v>1138</v>
      </c>
      <c r="J478" s="29">
        <f t="shared" si="28"/>
        <v>1138</v>
      </c>
      <c r="K478" s="29">
        <f t="shared" si="29"/>
        <v>0</v>
      </c>
      <c r="L478" s="24">
        <f t="shared" si="30"/>
        <v>3</v>
      </c>
      <c r="M478" s="24" t="str">
        <f>VLOOKUP(L478,mês!A:B,2,0)</f>
        <v>Março</v>
      </c>
      <c r="N478" s="24" t="str">
        <f t="shared" si="31"/>
        <v xml:space="preserve">Diretoria </v>
      </c>
    </row>
    <row r="479" spans="1:14" ht="57" customHeight="1" x14ac:dyDescent="0.2">
      <c r="A479" s="24" t="s">
        <v>185</v>
      </c>
      <c r="B479" s="25">
        <v>45357</v>
      </c>
      <c r="C479" s="26">
        <v>17966</v>
      </c>
      <c r="D479" s="26" t="s">
        <v>300</v>
      </c>
      <c r="E479" s="27" t="s">
        <v>789</v>
      </c>
      <c r="F479" s="28" t="s">
        <v>790</v>
      </c>
      <c r="G479" s="26" t="s">
        <v>68</v>
      </c>
      <c r="H479" s="29">
        <v>3182.9</v>
      </c>
      <c r="J479" s="29">
        <f t="shared" si="28"/>
        <v>3182.9</v>
      </c>
      <c r="K479" s="29">
        <f t="shared" si="29"/>
        <v>0</v>
      </c>
      <c r="L479" s="24">
        <f t="shared" si="30"/>
        <v>3</v>
      </c>
      <c r="M479" s="24" t="str">
        <f>VLOOKUP(L479,mês!A:B,2,0)</f>
        <v>Março</v>
      </c>
      <c r="N479" s="24" t="str">
        <f t="shared" si="31"/>
        <v xml:space="preserve">Diretoria </v>
      </c>
    </row>
    <row r="480" spans="1:14" ht="57" customHeight="1" x14ac:dyDescent="0.2">
      <c r="A480" s="24" t="s">
        <v>185</v>
      </c>
      <c r="B480" s="25">
        <v>45357</v>
      </c>
      <c r="C480" s="26">
        <v>17967</v>
      </c>
      <c r="D480" s="26" t="s">
        <v>65</v>
      </c>
      <c r="E480" s="27" t="s">
        <v>791</v>
      </c>
      <c r="F480" s="28" t="s">
        <v>792</v>
      </c>
      <c r="G480" s="26" t="s">
        <v>68</v>
      </c>
      <c r="H480" s="29">
        <v>496</v>
      </c>
      <c r="J480" s="29">
        <f t="shared" si="28"/>
        <v>496</v>
      </c>
      <c r="K480" s="29">
        <f t="shared" si="29"/>
        <v>0</v>
      </c>
      <c r="L480" s="24">
        <f t="shared" si="30"/>
        <v>3</v>
      </c>
      <c r="M480" s="24" t="str">
        <f>VLOOKUP(L480,mês!A:B,2,0)</f>
        <v>Março</v>
      </c>
      <c r="N480" s="24" t="str">
        <f t="shared" si="31"/>
        <v xml:space="preserve">Diretoria </v>
      </c>
    </row>
    <row r="481" spans="1:14" ht="57" customHeight="1" x14ac:dyDescent="0.2">
      <c r="A481" s="24" t="s">
        <v>185</v>
      </c>
      <c r="B481" s="25">
        <v>45358</v>
      </c>
      <c r="C481" s="26">
        <v>17970</v>
      </c>
      <c r="D481" s="26" t="s">
        <v>209</v>
      </c>
      <c r="E481" s="27" t="s">
        <v>598</v>
      </c>
      <c r="F481" s="28" t="s">
        <v>793</v>
      </c>
      <c r="G481" s="26" t="s">
        <v>68</v>
      </c>
      <c r="H481" s="29">
        <v>2239.81</v>
      </c>
      <c r="J481" s="29">
        <f t="shared" si="28"/>
        <v>2239.81</v>
      </c>
      <c r="K481" s="29">
        <f t="shared" si="29"/>
        <v>0</v>
      </c>
      <c r="L481" s="24">
        <f t="shared" si="30"/>
        <v>3</v>
      </c>
      <c r="M481" s="24" t="str">
        <f>VLOOKUP(L481,mês!A:B,2,0)</f>
        <v>Março</v>
      </c>
      <c r="N481" s="24" t="str">
        <f t="shared" si="31"/>
        <v xml:space="preserve">Diretoria </v>
      </c>
    </row>
    <row r="482" spans="1:14" ht="57" customHeight="1" x14ac:dyDescent="0.2">
      <c r="A482" s="24" t="s">
        <v>185</v>
      </c>
      <c r="B482" s="25">
        <v>45359</v>
      </c>
      <c r="C482" s="26">
        <v>17975</v>
      </c>
      <c r="D482" s="26" t="s">
        <v>213</v>
      </c>
      <c r="E482" s="27" t="s">
        <v>794</v>
      </c>
      <c r="F482" s="28" t="s">
        <v>795</v>
      </c>
      <c r="G482" s="26" t="s">
        <v>68</v>
      </c>
      <c r="H482" s="29">
        <v>60.7</v>
      </c>
      <c r="J482" s="29">
        <f t="shared" si="28"/>
        <v>60.7</v>
      </c>
      <c r="K482" s="29">
        <f t="shared" si="29"/>
        <v>0</v>
      </c>
      <c r="L482" s="24">
        <f t="shared" si="30"/>
        <v>3</v>
      </c>
      <c r="M482" s="24" t="str">
        <f>VLOOKUP(L482,mês!A:B,2,0)</f>
        <v>Março</v>
      </c>
      <c r="N482" s="24" t="str">
        <f t="shared" si="31"/>
        <v xml:space="preserve">Diretoria </v>
      </c>
    </row>
    <row r="483" spans="1:14" ht="57" customHeight="1" x14ac:dyDescent="0.2">
      <c r="A483" s="24" t="s">
        <v>185</v>
      </c>
      <c r="B483" s="25">
        <v>45359</v>
      </c>
      <c r="C483" s="26">
        <v>17976</v>
      </c>
      <c r="D483" s="26" t="s">
        <v>766</v>
      </c>
      <c r="E483" s="27" t="s">
        <v>787</v>
      </c>
      <c r="F483" s="28" t="s">
        <v>796</v>
      </c>
      <c r="G483" s="26" t="s">
        <v>68</v>
      </c>
      <c r="H483" s="29">
        <v>442.5</v>
      </c>
      <c r="J483" s="29">
        <f t="shared" si="28"/>
        <v>442.5</v>
      </c>
      <c r="K483" s="29">
        <f t="shared" si="29"/>
        <v>0</v>
      </c>
      <c r="L483" s="24">
        <f t="shared" si="30"/>
        <v>3</v>
      </c>
      <c r="M483" s="24" t="str">
        <f>VLOOKUP(L483,mês!A:B,2,0)</f>
        <v>Março</v>
      </c>
      <c r="N483" s="24" t="str">
        <f t="shared" si="31"/>
        <v xml:space="preserve">Diretoria </v>
      </c>
    </row>
    <row r="484" spans="1:14" ht="57" customHeight="1" x14ac:dyDescent="0.2">
      <c r="A484" s="24" t="s">
        <v>185</v>
      </c>
      <c r="B484" s="25">
        <v>45363</v>
      </c>
      <c r="C484" s="26">
        <v>17979</v>
      </c>
      <c r="D484" s="26" t="s">
        <v>65</v>
      </c>
      <c r="E484" s="27" t="s">
        <v>547</v>
      </c>
      <c r="F484" s="28" t="s">
        <v>797</v>
      </c>
      <c r="G484" s="26" t="s">
        <v>68</v>
      </c>
      <c r="H484" s="29">
        <v>5714.17</v>
      </c>
      <c r="J484" s="29">
        <f t="shared" si="28"/>
        <v>5714.17</v>
      </c>
      <c r="K484" s="29">
        <f t="shared" si="29"/>
        <v>0</v>
      </c>
      <c r="L484" s="24">
        <f t="shared" si="30"/>
        <v>3</v>
      </c>
      <c r="M484" s="24" t="str">
        <f>VLOOKUP(L484,mês!A:B,2,0)</f>
        <v>Março</v>
      </c>
      <c r="N484" s="24" t="str">
        <f t="shared" si="31"/>
        <v xml:space="preserve">Diretoria </v>
      </c>
    </row>
    <row r="485" spans="1:14" ht="57" customHeight="1" x14ac:dyDescent="0.2">
      <c r="A485" s="24" t="s">
        <v>185</v>
      </c>
      <c r="B485" s="25">
        <v>45366</v>
      </c>
      <c r="C485" s="26">
        <v>17977</v>
      </c>
      <c r="D485" s="26" t="s">
        <v>81</v>
      </c>
      <c r="E485" s="27" t="s">
        <v>732</v>
      </c>
      <c r="F485" s="28" t="s">
        <v>798</v>
      </c>
      <c r="G485" s="26" t="s">
        <v>68</v>
      </c>
      <c r="H485" s="29">
        <v>24.72</v>
      </c>
      <c r="J485" s="29">
        <f t="shared" si="28"/>
        <v>24.72</v>
      </c>
      <c r="K485" s="29">
        <f t="shared" si="29"/>
        <v>0</v>
      </c>
      <c r="L485" s="24">
        <f t="shared" si="30"/>
        <v>3</v>
      </c>
      <c r="M485" s="24" t="str">
        <f>VLOOKUP(L485,mês!A:B,2,0)</f>
        <v>Março</v>
      </c>
      <c r="N485" s="24" t="str">
        <f t="shared" si="31"/>
        <v xml:space="preserve">Diretoria </v>
      </c>
    </row>
    <row r="486" spans="1:14" ht="57" customHeight="1" x14ac:dyDescent="0.2">
      <c r="A486" s="24" t="s">
        <v>185</v>
      </c>
      <c r="B486" s="25">
        <v>45366</v>
      </c>
      <c r="C486" s="26">
        <v>17981</v>
      </c>
      <c r="D486" s="26" t="s">
        <v>150</v>
      </c>
      <c r="E486" s="27" t="s">
        <v>732</v>
      </c>
      <c r="F486" s="28" t="s">
        <v>799</v>
      </c>
      <c r="G486" s="26" t="s">
        <v>68</v>
      </c>
      <c r="H486" s="29">
        <v>150</v>
      </c>
      <c r="J486" s="29">
        <f t="shared" si="28"/>
        <v>150</v>
      </c>
      <c r="K486" s="29">
        <f t="shared" si="29"/>
        <v>0</v>
      </c>
      <c r="L486" s="24">
        <f t="shared" si="30"/>
        <v>3</v>
      </c>
      <c r="M486" s="24" t="str">
        <f>VLOOKUP(L486,mês!A:B,2,0)</f>
        <v>Março</v>
      </c>
      <c r="N486" s="24" t="str">
        <f t="shared" si="31"/>
        <v xml:space="preserve">Diretoria </v>
      </c>
    </row>
    <row r="487" spans="1:14" ht="57" customHeight="1" x14ac:dyDescent="0.2">
      <c r="A487" s="24" t="s">
        <v>185</v>
      </c>
      <c r="B487" s="25">
        <v>45366</v>
      </c>
      <c r="C487" s="26">
        <v>17986</v>
      </c>
      <c r="D487" s="26" t="s">
        <v>325</v>
      </c>
      <c r="E487" s="27" t="s">
        <v>800</v>
      </c>
      <c r="F487" s="28" t="s">
        <v>801</v>
      </c>
      <c r="G487" s="26" t="s">
        <v>68</v>
      </c>
      <c r="H487" s="29">
        <v>140</v>
      </c>
      <c r="J487" s="29">
        <f t="shared" si="28"/>
        <v>140</v>
      </c>
      <c r="K487" s="29">
        <f t="shared" si="29"/>
        <v>0</v>
      </c>
      <c r="L487" s="24">
        <f t="shared" si="30"/>
        <v>3</v>
      </c>
      <c r="M487" s="24" t="str">
        <f>VLOOKUP(L487,mês!A:B,2,0)</f>
        <v>Março</v>
      </c>
      <c r="N487" s="24" t="str">
        <f t="shared" si="31"/>
        <v xml:space="preserve">Diretoria </v>
      </c>
    </row>
    <row r="488" spans="1:14" ht="57" customHeight="1" x14ac:dyDescent="0.2">
      <c r="A488" s="24" t="s">
        <v>185</v>
      </c>
      <c r="B488" s="25">
        <v>45366</v>
      </c>
      <c r="C488" s="26">
        <v>17987</v>
      </c>
      <c r="D488" s="26" t="s">
        <v>153</v>
      </c>
      <c r="E488" s="27" t="s">
        <v>802</v>
      </c>
      <c r="F488" s="28" t="s">
        <v>803</v>
      </c>
      <c r="G488" s="26" t="s">
        <v>68</v>
      </c>
      <c r="H488" s="29">
        <v>132</v>
      </c>
      <c r="J488" s="29">
        <f t="shared" si="28"/>
        <v>132</v>
      </c>
      <c r="K488" s="29">
        <f t="shared" si="29"/>
        <v>0</v>
      </c>
      <c r="L488" s="24">
        <f t="shared" si="30"/>
        <v>3</v>
      </c>
      <c r="M488" s="24" t="str">
        <f>VLOOKUP(L488,mês!A:B,2,0)</f>
        <v>Março</v>
      </c>
      <c r="N488" s="24" t="str">
        <f t="shared" si="31"/>
        <v xml:space="preserve">Diretoria </v>
      </c>
    </row>
    <row r="489" spans="1:14" ht="57" customHeight="1" x14ac:dyDescent="0.2">
      <c r="A489" s="24" t="s">
        <v>185</v>
      </c>
      <c r="B489" s="25">
        <v>45369</v>
      </c>
      <c r="C489" s="26">
        <v>17991</v>
      </c>
      <c r="D489" s="26" t="s">
        <v>209</v>
      </c>
      <c r="E489" s="27" t="s">
        <v>749</v>
      </c>
      <c r="F489" s="28" t="s">
        <v>804</v>
      </c>
      <c r="G489" s="26" t="s">
        <v>68</v>
      </c>
      <c r="H489" s="29">
        <v>160</v>
      </c>
      <c r="J489" s="29">
        <f t="shared" si="28"/>
        <v>160</v>
      </c>
      <c r="K489" s="29">
        <f t="shared" si="29"/>
        <v>0</v>
      </c>
      <c r="L489" s="24">
        <f t="shared" si="30"/>
        <v>3</v>
      </c>
      <c r="M489" s="24" t="str">
        <f>VLOOKUP(L489,mês!A:B,2,0)</f>
        <v>Março</v>
      </c>
      <c r="N489" s="24" t="str">
        <f t="shared" si="31"/>
        <v xml:space="preserve">Diretoria </v>
      </c>
    </row>
    <row r="490" spans="1:14" ht="57" customHeight="1" x14ac:dyDescent="0.2">
      <c r="A490" s="24" t="s">
        <v>185</v>
      </c>
      <c r="B490" s="25">
        <v>45369</v>
      </c>
      <c r="C490" s="26">
        <v>17992</v>
      </c>
      <c r="D490" s="26" t="s">
        <v>65</v>
      </c>
      <c r="E490" s="27" t="s">
        <v>78</v>
      </c>
      <c r="F490" s="28" t="s">
        <v>805</v>
      </c>
      <c r="G490" s="26" t="s">
        <v>68</v>
      </c>
      <c r="H490" s="29">
        <v>19224</v>
      </c>
      <c r="J490" s="29">
        <f t="shared" si="28"/>
        <v>19224</v>
      </c>
      <c r="K490" s="29">
        <f t="shared" si="29"/>
        <v>0</v>
      </c>
      <c r="L490" s="24">
        <f t="shared" si="30"/>
        <v>3</v>
      </c>
      <c r="M490" s="24" t="str">
        <f>VLOOKUP(L490,mês!A:B,2,0)</f>
        <v>Março</v>
      </c>
      <c r="N490" s="24" t="str">
        <f t="shared" si="31"/>
        <v xml:space="preserve">Diretoria </v>
      </c>
    </row>
    <row r="491" spans="1:14" ht="57" customHeight="1" x14ac:dyDescent="0.2">
      <c r="A491" s="24" t="s">
        <v>185</v>
      </c>
      <c r="B491" s="25">
        <v>45369</v>
      </c>
      <c r="C491" s="26">
        <v>17993</v>
      </c>
      <c r="D491" s="26" t="s">
        <v>65</v>
      </c>
      <c r="E491" s="27" t="s">
        <v>78</v>
      </c>
      <c r="F491" s="28" t="s">
        <v>806</v>
      </c>
      <c r="G491" s="26" t="s">
        <v>68</v>
      </c>
      <c r="H491" s="29">
        <v>19224</v>
      </c>
      <c r="J491" s="29">
        <f t="shared" si="28"/>
        <v>19224</v>
      </c>
      <c r="K491" s="29">
        <f t="shared" si="29"/>
        <v>0</v>
      </c>
      <c r="L491" s="24">
        <f t="shared" si="30"/>
        <v>3</v>
      </c>
      <c r="M491" s="24" t="str">
        <f>VLOOKUP(L491,mês!A:B,2,0)</f>
        <v>Março</v>
      </c>
      <c r="N491" s="24" t="str">
        <f t="shared" si="31"/>
        <v xml:space="preserve">Diretoria </v>
      </c>
    </row>
    <row r="492" spans="1:14" ht="57" customHeight="1" x14ac:dyDescent="0.2">
      <c r="A492" s="24" t="s">
        <v>185</v>
      </c>
      <c r="B492" s="25">
        <v>45371</v>
      </c>
      <c r="C492" s="26">
        <v>17995</v>
      </c>
      <c r="D492" s="26" t="s">
        <v>65</v>
      </c>
      <c r="E492" s="27" t="s">
        <v>807</v>
      </c>
      <c r="F492" s="28" t="s">
        <v>808</v>
      </c>
      <c r="G492" s="26" t="s">
        <v>68</v>
      </c>
      <c r="H492" s="29">
        <v>62.9</v>
      </c>
      <c r="J492" s="29">
        <f t="shared" si="28"/>
        <v>62.9</v>
      </c>
      <c r="K492" s="29">
        <f t="shared" si="29"/>
        <v>0</v>
      </c>
      <c r="L492" s="24">
        <f t="shared" si="30"/>
        <v>3</v>
      </c>
      <c r="M492" s="24" t="str">
        <f>VLOOKUP(L492,mês!A:B,2,0)</f>
        <v>Março</v>
      </c>
      <c r="N492" s="24" t="str">
        <f t="shared" si="31"/>
        <v xml:space="preserve">Diretoria </v>
      </c>
    </row>
    <row r="493" spans="1:14" ht="57" customHeight="1" x14ac:dyDescent="0.2">
      <c r="A493" s="24" t="s">
        <v>185</v>
      </c>
      <c r="B493" s="25">
        <v>45371</v>
      </c>
      <c r="C493" s="26">
        <v>17998</v>
      </c>
      <c r="D493" s="26" t="s">
        <v>65</v>
      </c>
      <c r="E493" s="27" t="s">
        <v>809</v>
      </c>
      <c r="F493" s="28" t="s">
        <v>810</v>
      </c>
      <c r="G493" s="26" t="s">
        <v>68</v>
      </c>
      <c r="H493" s="29">
        <v>5600</v>
      </c>
      <c r="J493" s="29">
        <f t="shared" si="28"/>
        <v>5600</v>
      </c>
      <c r="K493" s="29">
        <f t="shared" si="29"/>
        <v>0</v>
      </c>
      <c r="L493" s="24">
        <f t="shared" si="30"/>
        <v>3</v>
      </c>
      <c r="M493" s="24" t="str">
        <f>VLOOKUP(L493,mês!A:B,2,0)</f>
        <v>Março</v>
      </c>
      <c r="N493" s="24" t="str">
        <f t="shared" si="31"/>
        <v xml:space="preserve">Diretoria </v>
      </c>
    </row>
    <row r="494" spans="1:14" ht="57" customHeight="1" x14ac:dyDescent="0.2">
      <c r="A494" s="24" t="s">
        <v>185</v>
      </c>
      <c r="B494" s="25">
        <v>45376</v>
      </c>
      <c r="C494" s="26">
        <v>18006</v>
      </c>
      <c r="D494" s="26" t="s">
        <v>153</v>
      </c>
      <c r="E494" s="27" t="s">
        <v>811</v>
      </c>
      <c r="F494" s="28" t="s">
        <v>812</v>
      </c>
      <c r="G494" s="26" t="s">
        <v>68</v>
      </c>
      <c r="H494" s="29">
        <v>248</v>
      </c>
      <c r="J494" s="29">
        <f t="shared" si="28"/>
        <v>248</v>
      </c>
      <c r="K494" s="29">
        <f t="shared" si="29"/>
        <v>0</v>
      </c>
      <c r="L494" s="24">
        <f t="shared" si="30"/>
        <v>3</v>
      </c>
      <c r="M494" s="24" t="str">
        <f>VLOOKUP(L494,mês!A:B,2,0)</f>
        <v>Março</v>
      </c>
      <c r="N494" s="24" t="str">
        <f t="shared" si="31"/>
        <v xml:space="preserve">Diretoria </v>
      </c>
    </row>
    <row r="495" spans="1:14" ht="57" customHeight="1" x14ac:dyDescent="0.2">
      <c r="A495" s="24" t="s">
        <v>185</v>
      </c>
      <c r="B495" s="25">
        <v>45376</v>
      </c>
      <c r="C495" s="26">
        <v>18013</v>
      </c>
      <c r="D495" s="26" t="s">
        <v>766</v>
      </c>
      <c r="E495" s="27" t="s">
        <v>813</v>
      </c>
      <c r="F495" s="28" t="s">
        <v>814</v>
      </c>
      <c r="G495" s="26" t="s">
        <v>68</v>
      </c>
      <c r="H495" s="29">
        <v>18047.04</v>
      </c>
      <c r="J495" s="29">
        <f t="shared" si="28"/>
        <v>18047.04</v>
      </c>
      <c r="K495" s="29">
        <f t="shared" si="29"/>
        <v>0</v>
      </c>
      <c r="L495" s="24">
        <f t="shared" si="30"/>
        <v>3</v>
      </c>
      <c r="M495" s="24" t="str">
        <f>VLOOKUP(L495,mês!A:B,2,0)</f>
        <v>Março</v>
      </c>
      <c r="N495" s="24" t="str">
        <f t="shared" si="31"/>
        <v xml:space="preserve">Diretoria </v>
      </c>
    </row>
    <row r="496" spans="1:14" ht="57" customHeight="1" x14ac:dyDescent="0.2">
      <c r="A496" s="24" t="s">
        <v>185</v>
      </c>
      <c r="B496" s="25">
        <v>45377</v>
      </c>
      <c r="C496" s="26">
        <v>18018</v>
      </c>
      <c r="D496" s="26" t="s">
        <v>81</v>
      </c>
      <c r="E496" s="27" t="s">
        <v>815</v>
      </c>
      <c r="F496" s="28" t="s">
        <v>816</v>
      </c>
      <c r="G496" s="26" t="s">
        <v>68</v>
      </c>
      <c r="H496" s="29">
        <v>862</v>
      </c>
      <c r="J496" s="29">
        <f t="shared" si="28"/>
        <v>862</v>
      </c>
      <c r="K496" s="29">
        <f t="shared" si="29"/>
        <v>0</v>
      </c>
      <c r="L496" s="24">
        <f t="shared" si="30"/>
        <v>3</v>
      </c>
      <c r="M496" s="24" t="str">
        <f>VLOOKUP(L496,mês!A:B,2,0)</f>
        <v>Março</v>
      </c>
      <c r="N496" s="24" t="str">
        <f t="shared" si="31"/>
        <v xml:space="preserve">Diretoria </v>
      </c>
    </row>
    <row r="497" spans="1:14" ht="57" customHeight="1" x14ac:dyDescent="0.2">
      <c r="A497" s="24" t="s">
        <v>185</v>
      </c>
      <c r="B497" s="25">
        <v>45383</v>
      </c>
      <c r="C497" s="26">
        <v>18042</v>
      </c>
      <c r="D497" s="26" t="s">
        <v>65</v>
      </c>
      <c r="E497" s="27" t="s">
        <v>735</v>
      </c>
      <c r="F497" s="28" t="s">
        <v>817</v>
      </c>
      <c r="G497" s="26" t="s">
        <v>68</v>
      </c>
      <c r="H497" s="29">
        <v>1751.56</v>
      </c>
      <c r="J497" s="29">
        <f t="shared" si="28"/>
        <v>1751.56</v>
      </c>
      <c r="K497" s="29">
        <f t="shared" si="29"/>
        <v>0</v>
      </c>
      <c r="L497" s="24">
        <f t="shared" si="30"/>
        <v>4</v>
      </c>
      <c r="M497" s="24" t="str">
        <f>VLOOKUP(L497,mês!A:B,2,0)</f>
        <v>Abril</v>
      </c>
      <c r="N497" s="24" t="str">
        <f t="shared" si="31"/>
        <v xml:space="preserve">Diretoria </v>
      </c>
    </row>
    <row r="498" spans="1:14" ht="57" customHeight="1" x14ac:dyDescent="0.2">
      <c r="A498" s="24" t="s">
        <v>185</v>
      </c>
      <c r="B498" s="25">
        <v>45383</v>
      </c>
      <c r="C498" s="26">
        <v>18043</v>
      </c>
      <c r="D498" s="26" t="s">
        <v>65</v>
      </c>
      <c r="E498" s="27" t="s">
        <v>735</v>
      </c>
      <c r="F498" s="28" t="s">
        <v>818</v>
      </c>
      <c r="G498" s="26" t="s">
        <v>68</v>
      </c>
      <c r="H498" s="29">
        <v>108.47</v>
      </c>
      <c r="J498" s="29">
        <f t="shared" si="28"/>
        <v>108.47</v>
      </c>
      <c r="K498" s="29">
        <f t="shared" si="29"/>
        <v>0</v>
      </c>
      <c r="L498" s="24">
        <f t="shared" si="30"/>
        <v>4</v>
      </c>
      <c r="M498" s="24" t="str">
        <f>VLOOKUP(L498,mês!A:B,2,0)</f>
        <v>Abril</v>
      </c>
      <c r="N498" s="24" t="str">
        <f t="shared" si="31"/>
        <v xml:space="preserve">Diretoria </v>
      </c>
    </row>
    <row r="499" spans="1:14" ht="57" customHeight="1" x14ac:dyDescent="0.2">
      <c r="A499" s="24" t="s">
        <v>185</v>
      </c>
      <c r="B499" s="25">
        <v>45384</v>
      </c>
      <c r="C499" s="26">
        <v>18016</v>
      </c>
      <c r="D499" s="26" t="s">
        <v>213</v>
      </c>
      <c r="E499" s="27" t="s">
        <v>819</v>
      </c>
      <c r="F499" s="28" t="s">
        <v>820</v>
      </c>
      <c r="G499" s="26" t="s">
        <v>68</v>
      </c>
      <c r="H499" s="29">
        <v>1630</v>
      </c>
      <c r="J499" s="29">
        <f t="shared" si="28"/>
        <v>1630</v>
      </c>
      <c r="K499" s="29">
        <f t="shared" si="29"/>
        <v>0</v>
      </c>
      <c r="L499" s="24">
        <f t="shared" si="30"/>
        <v>4</v>
      </c>
      <c r="M499" s="24" t="str">
        <f>VLOOKUP(L499,mês!A:B,2,0)</f>
        <v>Abril</v>
      </c>
      <c r="N499" s="24" t="str">
        <f t="shared" si="31"/>
        <v xml:space="preserve">Diretoria </v>
      </c>
    </row>
    <row r="500" spans="1:14" ht="57" customHeight="1" x14ac:dyDescent="0.2">
      <c r="A500" s="24" t="s">
        <v>185</v>
      </c>
      <c r="B500" s="25">
        <v>45385</v>
      </c>
      <c r="C500" s="26">
        <v>18053</v>
      </c>
      <c r="D500" s="26" t="s">
        <v>213</v>
      </c>
      <c r="E500" s="27" t="s">
        <v>821</v>
      </c>
      <c r="F500" s="28" t="s">
        <v>822</v>
      </c>
      <c r="G500" s="26" t="s">
        <v>68</v>
      </c>
      <c r="H500" s="29">
        <v>922.5</v>
      </c>
      <c r="J500" s="29">
        <f t="shared" si="28"/>
        <v>922.5</v>
      </c>
      <c r="K500" s="29">
        <f t="shared" si="29"/>
        <v>0</v>
      </c>
      <c r="L500" s="24">
        <f t="shared" si="30"/>
        <v>4</v>
      </c>
      <c r="M500" s="24" t="str">
        <f>VLOOKUP(L500,mês!A:B,2,0)</f>
        <v>Abril</v>
      </c>
      <c r="N500" s="24" t="str">
        <f t="shared" si="31"/>
        <v xml:space="preserve">Diretoria </v>
      </c>
    </row>
    <row r="501" spans="1:14" ht="57" customHeight="1" x14ac:dyDescent="0.2">
      <c r="A501" s="24" t="s">
        <v>185</v>
      </c>
      <c r="B501" s="25">
        <v>45386</v>
      </c>
      <c r="C501" s="26">
        <v>18055</v>
      </c>
      <c r="D501" s="26" t="s">
        <v>65</v>
      </c>
      <c r="E501" s="27" t="s">
        <v>547</v>
      </c>
      <c r="F501" s="28" t="s">
        <v>823</v>
      </c>
      <c r="G501" s="26" t="s">
        <v>68</v>
      </c>
      <c r="H501" s="29">
        <v>377.2</v>
      </c>
      <c r="J501" s="29">
        <f t="shared" si="28"/>
        <v>377.2</v>
      </c>
      <c r="K501" s="29">
        <f t="shared" si="29"/>
        <v>0</v>
      </c>
      <c r="L501" s="24">
        <f t="shared" si="30"/>
        <v>4</v>
      </c>
      <c r="M501" s="24" t="str">
        <f>VLOOKUP(L501,mês!A:B,2,0)</f>
        <v>Abril</v>
      </c>
      <c r="N501" s="24" t="str">
        <f t="shared" si="31"/>
        <v xml:space="preserve">Diretoria </v>
      </c>
    </row>
    <row r="502" spans="1:14" ht="57" customHeight="1" x14ac:dyDescent="0.2">
      <c r="A502" s="24" t="s">
        <v>185</v>
      </c>
      <c r="B502" s="25">
        <v>45386</v>
      </c>
      <c r="C502" s="26">
        <v>18056</v>
      </c>
      <c r="D502" s="26" t="s">
        <v>65</v>
      </c>
      <c r="E502" s="27" t="s">
        <v>78</v>
      </c>
      <c r="F502" s="28" t="s">
        <v>824</v>
      </c>
      <c r="G502" s="26" t="s">
        <v>68</v>
      </c>
      <c r="H502" s="29">
        <v>13944</v>
      </c>
      <c r="J502" s="29">
        <f t="shared" si="28"/>
        <v>13944</v>
      </c>
      <c r="K502" s="29">
        <f t="shared" si="29"/>
        <v>0</v>
      </c>
      <c r="L502" s="24">
        <f t="shared" si="30"/>
        <v>4</v>
      </c>
      <c r="M502" s="24" t="str">
        <f>VLOOKUP(L502,mês!A:B,2,0)</f>
        <v>Abril</v>
      </c>
      <c r="N502" s="24" t="str">
        <f t="shared" si="31"/>
        <v xml:space="preserve">Diretoria </v>
      </c>
    </row>
    <row r="503" spans="1:14" ht="57" customHeight="1" x14ac:dyDescent="0.2">
      <c r="A503" s="24" t="s">
        <v>185</v>
      </c>
      <c r="B503" s="25">
        <v>45387</v>
      </c>
      <c r="C503" s="26">
        <v>18059</v>
      </c>
      <c r="D503" s="26" t="s">
        <v>65</v>
      </c>
      <c r="E503" s="27" t="s">
        <v>825</v>
      </c>
      <c r="F503" s="28" t="s">
        <v>826</v>
      </c>
      <c r="G503" s="26" t="s">
        <v>68</v>
      </c>
      <c r="H503" s="29">
        <v>163957.07999999999</v>
      </c>
      <c r="J503" s="29">
        <f t="shared" si="28"/>
        <v>163957.07999999999</v>
      </c>
      <c r="K503" s="29">
        <f t="shared" si="29"/>
        <v>0</v>
      </c>
      <c r="L503" s="24">
        <f t="shared" si="30"/>
        <v>4</v>
      </c>
      <c r="M503" s="24" t="str">
        <f>VLOOKUP(L503,mês!A:B,2,0)</f>
        <v>Abril</v>
      </c>
      <c r="N503" s="24" t="str">
        <f t="shared" si="31"/>
        <v xml:space="preserve">Diretoria </v>
      </c>
    </row>
    <row r="504" spans="1:14" ht="57" customHeight="1" x14ac:dyDescent="0.2">
      <c r="A504" s="24" t="s">
        <v>185</v>
      </c>
      <c r="B504" s="25">
        <v>45387</v>
      </c>
      <c r="C504" s="26">
        <v>18060</v>
      </c>
      <c r="D504" s="26" t="s">
        <v>65</v>
      </c>
      <c r="E504" s="27" t="s">
        <v>825</v>
      </c>
      <c r="F504" s="28" t="s">
        <v>827</v>
      </c>
      <c r="G504" s="26" t="s">
        <v>68</v>
      </c>
      <c r="H504" s="29">
        <v>1380</v>
      </c>
      <c r="J504" s="29">
        <f t="shared" si="28"/>
        <v>1380</v>
      </c>
      <c r="K504" s="29">
        <f t="shared" si="29"/>
        <v>0</v>
      </c>
      <c r="L504" s="24">
        <f t="shared" si="30"/>
        <v>4</v>
      </c>
      <c r="M504" s="24" t="str">
        <f>VLOOKUP(L504,mês!A:B,2,0)</f>
        <v>Abril</v>
      </c>
      <c r="N504" s="24" t="str">
        <f t="shared" si="31"/>
        <v xml:space="preserve">Diretoria </v>
      </c>
    </row>
    <row r="505" spans="1:14" ht="57" customHeight="1" x14ac:dyDescent="0.2">
      <c r="A505" s="24" t="s">
        <v>185</v>
      </c>
      <c r="B505" s="25">
        <v>45390</v>
      </c>
      <c r="C505" s="26">
        <v>18062</v>
      </c>
      <c r="D505" s="26" t="s">
        <v>65</v>
      </c>
      <c r="E505" s="27" t="s">
        <v>252</v>
      </c>
      <c r="F505" s="28" t="s">
        <v>828</v>
      </c>
      <c r="G505" s="26" t="s">
        <v>68</v>
      </c>
      <c r="H505" s="29">
        <v>222.07</v>
      </c>
      <c r="J505" s="29">
        <f t="shared" si="28"/>
        <v>222.07</v>
      </c>
      <c r="K505" s="29">
        <f t="shared" si="29"/>
        <v>0</v>
      </c>
      <c r="L505" s="24">
        <f t="shared" si="30"/>
        <v>4</v>
      </c>
      <c r="M505" s="24" t="str">
        <f>VLOOKUP(L505,mês!A:B,2,0)</f>
        <v>Abril</v>
      </c>
      <c r="N505" s="24" t="str">
        <f t="shared" si="31"/>
        <v xml:space="preserve">Diretoria </v>
      </c>
    </row>
    <row r="506" spans="1:14" ht="57" customHeight="1" x14ac:dyDescent="0.2">
      <c r="A506" s="24" t="s">
        <v>185</v>
      </c>
      <c r="B506" s="25">
        <v>45392</v>
      </c>
      <c r="C506" s="26">
        <v>18065</v>
      </c>
      <c r="D506" s="26" t="s">
        <v>156</v>
      </c>
      <c r="E506" s="27" t="s">
        <v>732</v>
      </c>
      <c r="F506" s="28" t="s">
        <v>829</v>
      </c>
      <c r="G506" s="26" t="s">
        <v>68</v>
      </c>
      <c r="H506" s="29">
        <v>8.91</v>
      </c>
      <c r="J506" s="29">
        <f t="shared" si="28"/>
        <v>8.91</v>
      </c>
      <c r="K506" s="29">
        <f t="shared" si="29"/>
        <v>0</v>
      </c>
      <c r="L506" s="24">
        <f t="shared" si="30"/>
        <v>4</v>
      </c>
      <c r="M506" s="24" t="str">
        <f>VLOOKUP(L506,mês!A:B,2,0)</f>
        <v>Abril</v>
      </c>
      <c r="N506" s="24" t="str">
        <f t="shared" si="31"/>
        <v xml:space="preserve">Diretoria </v>
      </c>
    </row>
    <row r="507" spans="1:14" ht="57" customHeight="1" x14ac:dyDescent="0.2">
      <c r="A507" s="24" t="s">
        <v>185</v>
      </c>
      <c r="B507" s="25">
        <v>45394</v>
      </c>
      <c r="C507" s="26">
        <v>18075</v>
      </c>
      <c r="D507" s="26" t="s">
        <v>150</v>
      </c>
      <c r="E507" s="27" t="s">
        <v>830</v>
      </c>
      <c r="F507" s="28" t="s">
        <v>831</v>
      </c>
      <c r="G507" s="26" t="s">
        <v>68</v>
      </c>
      <c r="H507" s="29">
        <v>226.3</v>
      </c>
      <c r="J507" s="29">
        <f t="shared" si="28"/>
        <v>226.3</v>
      </c>
      <c r="K507" s="29">
        <f t="shared" si="29"/>
        <v>0</v>
      </c>
      <c r="L507" s="24">
        <f t="shared" si="30"/>
        <v>4</v>
      </c>
      <c r="M507" s="24" t="str">
        <f>VLOOKUP(L507,mês!A:B,2,0)</f>
        <v>Abril</v>
      </c>
      <c r="N507" s="24" t="str">
        <f t="shared" si="31"/>
        <v xml:space="preserve">Diretoria </v>
      </c>
    </row>
    <row r="508" spans="1:14" ht="57" customHeight="1" x14ac:dyDescent="0.2">
      <c r="A508" s="24" t="s">
        <v>185</v>
      </c>
      <c r="B508" s="25">
        <v>45394</v>
      </c>
      <c r="C508" s="26">
        <v>18076</v>
      </c>
      <c r="D508" s="26" t="s">
        <v>65</v>
      </c>
      <c r="E508" s="27" t="s">
        <v>712</v>
      </c>
      <c r="F508" s="28" t="s">
        <v>832</v>
      </c>
      <c r="G508" s="26" t="s">
        <v>68</v>
      </c>
      <c r="H508" s="29">
        <v>1598</v>
      </c>
      <c r="J508" s="29">
        <f t="shared" si="28"/>
        <v>1598</v>
      </c>
      <c r="K508" s="29">
        <f t="shared" si="29"/>
        <v>0</v>
      </c>
      <c r="L508" s="24">
        <f t="shared" si="30"/>
        <v>4</v>
      </c>
      <c r="M508" s="24" t="str">
        <f>VLOOKUP(L508,mês!A:B,2,0)</f>
        <v>Abril</v>
      </c>
      <c r="N508" s="24" t="str">
        <f t="shared" si="31"/>
        <v xml:space="preserve">Diretoria </v>
      </c>
    </row>
    <row r="509" spans="1:14" ht="57" customHeight="1" x14ac:dyDescent="0.2">
      <c r="A509" s="24" t="s">
        <v>185</v>
      </c>
      <c r="B509" s="25">
        <v>45394</v>
      </c>
      <c r="C509" s="26">
        <v>18079</v>
      </c>
      <c r="D509" s="26" t="s">
        <v>65</v>
      </c>
      <c r="E509" s="27" t="s">
        <v>242</v>
      </c>
      <c r="F509" s="28" t="s">
        <v>833</v>
      </c>
      <c r="G509" s="26" t="s">
        <v>68</v>
      </c>
      <c r="H509" s="29">
        <v>21951.919999999998</v>
      </c>
      <c r="J509" s="29">
        <f t="shared" si="28"/>
        <v>21951.919999999998</v>
      </c>
      <c r="K509" s="29">
        <f t="shared" si="29"/>
        <v>0</v>
      </c>
      <c r="L509" s="24">
        <f t="shared" si="30"/>
        <v>4</v>
      </c>
      <c r="M509" s="24" t="str">
        <f>VLOOKUP(L509,mês!A:B,2,0)</f>
        <v>Abril</v>
      </c>
      <c r="N509" s="24" t="str">
        <f t="shared" si="31"/>
        <v xml:space="preserve">Diretoria </v>
      </c>
    </row>
    <row r="510" spans="1:14" ht="57" customHeight="1" x14ac:dyDescent="0.2">
      <c r="A510" s="24" t="s">
        <v>185</v>
      </c>
      <c r="B510" s="25">
        <v>45394</v>
      </c>
      <c r="C510" s="26">
        <v>18080</v>
      </c>
      <c r="D510" s="26" t="s">
        <v>65</v>
      </c>
      <c r="E510" s="27" t="s">
        <v>242</v>
      </c>
      <c r="F510" s="28" t="s">
        <v>834</v>
      </c>
      <c r="G510" s="26" t="s">
        <v>68</v>
      </c>
      <c r="H510" s="29">
        <v>43903.839999999997</v>
      </c>
      <c r="J510" s="29">
        <f t="shared" si="28"/>
        <v>43903.839999999997</v>
      </c>
      <c r="K510" s="29">
        <f t="shared" si="29"/>
        <v>0</v>
      </c>
      <c r="L510" s="24">
        <f t="shared" si="30"/>
        <v>4</v>
      </c>
      <c r="M510" s="24" t="str">
        <f>VLOOKUP(L510,mês!A:B,2,0)</f>
        <v>Abril</v>
      </c>
      <c r="N510" s="24" t="str">
        <f t="shared" si="31"/>
        <v xml:space="preserve">Diretoria </v>
      </c>
    </row>
    <row r="511" spans="1:14" ht="57" customHeight="1" x14ac:dyDescent="0.2">
      <c r="A511" s="24" t="s">
        <v>185</v>
      </c>
      <c r="B511" s="25">
        <v>45398</v>
      </c>
      <c r="C511" s="26">
        <v>18084</v>
      </c>
      <c r="D511" s="26" t="s">
        <v>209</v>
      </c>
      <c r="E511" s="27" t="s">
        <v>749</v>
      </c>
      <c r="F511" s="28" t="s">
        <v>835</v>
      </c>
      <c r="G511" s="26" t="s">
        <v>68</v>
      </c>
      <c r="H511" s="29">
        <v>385.98</v>
      </c>
      <c r="J511" s="29">
        <f t="shared" si="28"/>
        <v>385.98</v>
      </c>
      <c r="K511" s="29">
        <f t="shared" si="29"/>
        <v>0</v>
      </c>
      <c r="L511" s="24">
        <f t="shared" si="30"/>
        <v>4</v>
      </c>
      <c r="M511" s="24" t="str">
        <f>VLOOKUP(L511,mês!A:B,2,0)</f>
        <v>Abril</v>
      </c>
      <c r="N511" s="24" t="str">
        <f t="shared" si="31"/>
        <v xml:space="preserve">Diretoria </v>
      </c>
    </row>
    <row r="512" spans="1:14" ht="57" customHeight="1" x14ac:dyDescent="0.2">
      <c r="A512" s="24" t="s">
        <v>185</v>
      </c>
      <c r="B512" s="25">
        <v>45399</v>
      </c>
      <c r="C512" s="26">
        <v>18082</v>
      </c>
      <c r="D512" s="26" t="s">
        <v>65</v>
      </c>
      <c r="E512" s="27" t="s">
        <v>836</v>
      </c>
      <c r="F512" s="28" t="s">
        <v>837</v>
      </c>
      <c r="G512" s="26" t="s">
        <v>68</v>
      </c>
      <c r="H512" s="29">
        <v>613.58000000000004</v>
      </c>
      <c r="J512" s="29">
        <f t="shared" si="28"/>
        <v>613.58000000000004</v>
      </c>
      <c r="K512" s="29">
        <f t="shared" si="29"/>
        <v>0</v>
      </c>
      <c r="L512" s="24">
        <f t="shared" si="30"/>
        <v>4</v>
      </c>
      <c r="M512" s="24" t="str">
        <f>VLOOKUP(L512,mês!A:B,2,0)</f>
        <v>Abril</v>
      </c>
      <c r="N512" s="24" t="str">
        <f t="shared" si="31"/>
        <v xml:space="preserve">Diretoria </v>
      </c>
    </row>
    <row r="513" spans="1:14" ht="57" customHeight="1" x14ac:dyDescent="0.2">
      <c r="A513" s="24" t="s">
        <v>185</v>
      </c>
      <c r="B513" s="25">
        <v>45399</v>
      </c>
      <c r="C513" s="26">
        <v>18083</v>
      </c>
      <c r="D513" s="26" t="s">
        <v>838</v>
      </c>
      <c r="E513" s="27" t="s">
        <v>839</v>
      </c>
      <c r="F513" s="28" t="s">
        <v>840</v>
      </c>
      <c r="G513" s="26" t="s">
        <v>68</v>
      </c>
      <c r="H513" s="29">
        <v>210</v>
      </c>
      <c r="J513" s="29">
        <f t="shared" si="28"/>
        <v>210</v>
      </c>
      <c r="K513" s="29">
        <f t="shared" si="29"/>
        <v>0</v>
      </c>
      <c r="L513" s="24">
        <f t="shared" si="30"/>
        <v>4</v>
      </c>
      <c r="M513" s="24" t="str">
        <f>VLOOKUP(L513,mês!A:B,2,0)</f>
        <v>Abril</v>
      </c>
      <c r="N513" s="24" t="str">
        <f t="shared" si="31"/>
        <v xml:space="preserve">Diretoria </v>
      </c>
    </row>
    <row r="514" spans="1:14" ht="57" customHeight="1" x14ac:dyDescent="0.2">
      <c r="A514" s="24" t="s">
        <v>185</v>
      </c>
      <c r="B514" s="25">
        <v>45400</v>
      </c>
      <c r="C514" s="26">
        <v>18086</v>
      </c>
      <c r="D514" s="26" t="s">
        <v>65</v>
      </c>
      <c r="E514" s="27" t="s">
        <v>463</v>
      </c>
      <c r="F514" s="28" t="s">
        <v>841</v>
      </c>
      <c r="G514" s="26" t="s">
        <v>68</v>
      </c>
      <c r="H514" s="29">
        <v>1803.36</v>
      </c>
      <c r="J514" s="29">
        <f t="shared" ref="J514:J577" si="32">IF(G514="Não",0,H514)</f>
        <v>1803.36</v>
      </c>
      <c r="K514" s="29">
        <f t="shared" ref="K514:K577" si="33">IF(G514="Não",H514,0)</f>
        <v>0</v>
      </c>
      <c r="L514" s="24">
        <f t="shared" ref="L514:L577" si="34">MONTH(B514)</f>
        <v>4</v>
      </c>
      <c r="M514" s="24" t="str">
        <f>VLOOKUP(L514,mês!A:B,2,0)</f>
        <v>Abril</v>
      </c>
      <c r="N514" s="24" t="str">
        <f t="shared" ref="N514:N577" si="35">LEFT(A514,SEARCH("-",A514)-1)</f>
        <v xml:space="preserve">Diretoria </v>
      </c>
    </row>
    <row r="515" spans="1:14" ht="57" customHeight="1" x14ac:dyDescent="0.2">
      <c r="A515" s="24" t="s">
        <v>185</v>
      </c>
      <c r="B515" s="25">
        <v>45401</v>
      </c>
      <c r="C515" s="26">
        <v>18047</v>
      </c>
      <c r="D515" s="26" t="s">
        <v>135</v>
      </c>
      <c r="E515" s="27" t="s">
        <v>682</v>
      </c>
      <c r="F515" s="28" t="s">
        <v>842</v>
      </c>
      <c r="G515" s="26" t="s">
        <v>68</v>
      </c>
      <c r="H515" s="29">
        <v>25.86</v>
      </c>
      <c r="J515" s="29">
        <f t="shared" si="32"/>
        <v>25.86</v>
      </c>
      <c r="K515" s="29">
        <f t="shared" si="33"/>
        <v>0</v>
      </c>
      <c r="L515" s="24">
        <f t="shared" si="34"/>
        <v>4</v>
      </c>
      <c r="M515" s="24" t="str">
        <f>VLOOKUP(L515,mês!A:B,2,0)</f>
        <v>Abril</v>
      </c>
      <c r="N515" s="24" t="str">
        <f t="shared" si="35"/>
        <v xml:space="preserve">Diretoria </v>
      </c>
    </row>
    <row r="516" spans="1:14" ht="57" customHeight="1" x14ac:dyDescent="0.2">
      <c r="A516" s="24" t="s">
        <v>185</v>
      </c>
      <c r="B516" s="25">
        <v>45401</v>
      </c>
      <c r="C516" s="26">
        <v>18085</v>
      </c>
      <c r="D516" s="26" t="s">
        <v>81</v>
      </c>
      <c r="E516" s="27" t="s">
        <v>732</v>
      </c>
      <c r="F516" s="28" t="s">
        <v>843</v>
      </c>
      <c r="G516" s="26" t="s">
        <v>68</v>
      </c>
      <c r="H516" s="29">
        <v>26.95</v>
      </c>
      <c r="J516" s="29">
        <f t="shared" si="32"/>
        <v>26.95</v>
      </c>
      <c r="K516" s="29">
        <f t="shared" si="33"/>
        <v>0</v>
      </c>
      <c r="L516" s="24">
        <f t="shared" si="34"/>
        <v>4</v>
      </c>
      <c r="M516" s="24" t="str">
        <f>VLOOKUP(L516,mês!A:B,2,0)</f>
        <v>Abril</v>
      </c>
      <c r="N516" s="24" t="str">
        <f t="shared" si="35"/>
        <v xml:space="preserve">Diretoria </v>
      </c>
    </row>
    <row r="517" spans="1:14" ht="57" customHeight="1" x14ac:dyDescent="0.2">
      <c r="A517" s="24" t="s">
        <v>185</v>
      </c>
      <c r="B517" s="25">
        <v>45401</v>
      </c>
      <c r="C517" s="26">
        <v>18091</v>
      </c>
      <c r="D517" s="26" t="s">
        <v>209</v>
      </c>
      <c r="E517" s="27" t="s">
        <v>91</v>
      </c>
      <c r="F517" s="28" t="s">
        <v>844</v>
      </c>
      <c r="G517" s="26" t="s">
        <v>68</v>
      </c>
      <c r="H517" s="29">
        <v>2785.71</v>
      </c>
      <c r="J517" s="29">
        <f t="shared" si="32"/>
        <v>2785.71</v>
      </c>
      <c r="K517" s="29">
        <f t="shared" si="33"/>
        <v>0</v>
      </c>
      <c r="L517" s="24">
        <f t="shared" si="34"/>
        <v>4</v>
      </c>
      <c r="M517" s="24" t="str">
        <f>VLOOKUP(L517,mês!A:B,2,0)</f>
        <v>Abril</v>
      </c>
      <c r="N517" s="24" t="str">
        <f t="shared" si="35"/>
        <v xml:space="preserve">Diretoria </v>
      </c>
    </row>
    <row r="518" spans="1:14" ht="57" customHeight="1" x14ac:dyDescent="0.2">
      <c r="A518" s="24" t="s">
        <v>185</v>
      </c>
      <c r="B518" s="25">
        <v>45401</v>
      </c>
      <c r="C518" s="26">
        <v>18092</v>
      </c>
      <c r="D518" s="26" t="s">
        <v>209</v>
      </c>
      <c r="E518" s="27" t="s">
        <v>845</v>
      </c>
      <c r="F518" s="28" t="s">
        <v>846</v>
      </c>
      <c r="G518" s="26" t="s">
        <v>68</v>
      </c>
      <c r="H518" s="29">
        <v>8719.84</v>
      </c>
      <c r="J518" s="29">
        <f t="shared" si="32"/>
        <v>8719.84</v>
      </c>
      <c r="K518" s="29">
        <f t="shared" si="33"/>
        <v>0</v>
      </c>
      <c r="L518" s="24">
        <f t="shared" si="34"/>
        <v>4</v>
      </c>
      <c r="M518" s="24" t="str">
        <f>VLOOKUP(L518,mês!A:B,2,0)</f>
        <v>Abril</v>
      </c>
      <c r="N518" s="24" t="str">
        <f t="shared" si="35"/>
        <v xml:space="preserve">Diretoria </v>
      </c>
    </row>
    <row r="519" spans="1:14" ht="57" customHeight="1" x14ac:dyDescent="0.2">
      <c r="A519" s="24" t="s">
        <v>185</v>
      </c>
      <c r="B519" s="25">
        <v>45405</v>
      </c>
      <c r="C519" s="26">
        <v>18099</v>
      </c>
      <c r="D519" s="26" t="s">
        <v>65</v>
      </c>
      <c r="E519" s="27" t="s">
        <v>847</v>
      </c>
      <c r="F519" s="28" t="s">
        <v>848</v>
      </c>
      <c r="G519" s="26" t="s">
        <v>68</v>
      </c>
      <c r="H519" s="29">
        <v>215</v>
      </c>
      <c r="J519" s="29">
        <f t="shared" si="32"/>
        <v>215</v>
      </c>
      <c r="K519" s="29">
        <f t="shared" si="33"/>
        <v>0</v>
      </c>
      <c r="L519" s="24">
        <f t="shared" si="34"/>
        <v>4</v>
      </c>
      <c r="M519" s="24" t="str">
        <f>VLOOKUP(L519,mês!A:B,2,0)</f>
        <v>Abril</v>
      </c>
      <c r="N519" s="24" t="str">
        <f t="shared" si="35"/>
        <v xml:space="preserve">Diretoria </v>
      </c>
    </row>
    <row r="520" spans="1:14" ht="57" customHeight="1" x14ac:dyDescent="0.2">
      <c r="A520" s="24" t="s">
        <v>185</v>
      </c>
      <c r="B520" s="25">
        <v>45405</v>
      </c>
      <c r="C520" s="26">
        <v>18100</v>
      </c>
      <c r="D520" s="26" t="s">
        <v>65</v>
      </c>
      <c r="E520" s="27" t="s">
        <v>791</v>
      </c>
      <c r="F520" s="28" t="s">
        <v>849</v>
      </c>
      <c r="G520" s="26" t="s">
        <v>68</v>
      </c>
      <c r="H520" s="29">
        <v>620</v>
      </c>
      <c r="J520" s="29">
        <f t="shared" si="32"/>
        <v>620</v>
      </c>
      <c r="K520" s="29">
        <f t="shared" si="33"/>
        <v>0</v>
      </c>
      <c r="L520" s="24">
        <f t="shared" si="34"/>
        <v>4</v>
      </c>
      <c r="M520" s="24" t="str">
        <f>VLOOKUP(L520,mês!A:B,2,0)</f>
        <v>Abril</v>
      </c>
      <c r="N520" s="24" t="str">
        <f t="shared" si="35"/>
        <v xml:space="preserve">Diretoria </v>
      </c>
    </row>
    <row r="521" spans="1:14" ht="57" customHeight="1" x14ac:dyDescent="0.2">
      <c r="A521" s="24" t="s">
        <v>185</v>
      </c>
      <c r="B521" s="25">
        <v>45405</v>
      </c>
      <c r="C521" s="26">
        <v>18101</v>
      </c>
      <c r="D521" s="26" t="s">
        <v>65</v>
      </c>
      <c r="E521" s="27" t="s">
        <v>69</v>
      </c>
      <c r="F521" s="28" t="s">
        <v>276</v>
      </c>
      <c r="G521" s="26" t="s">
        <v>68</v>
      </c>
      <c r="H521" s="29">
        <v>13200</v>
      </c>
      <c r="J521" s="29">
        <f t="shared" si="32"/>
        <v>13200</v>
      </c>
      <c r="K521" s="29">
        <f t="shared" si="33"/>
        <v>0</v>
      </c>
      <c r="L521" s="24">
        <f t="shared" si="34"/>
        <v>4</v>
      </c>
      <c r="M521" s="24" t="str">
        <f>VLOOKUP(L521,mês!A:B,2,0)</f>
        <v>Abril</v>
      </c>
      <c r="N521" s="24" t="str">
        <f t="shared" si="35"/>
        <v xml:space="preserve">Diretoria </v>
      </c>
    </row>
    <row r="522" spans="1:14" ht="57" customHeight="1" x14ac:dyDescent="0.2">
      <c r="A522" s="24" t="s">
        <v>185</v>
      </c>
      <c r="B522" s="25">
        <v>45406</v>
      </c>
      <c r="C522" s="26">
        <v>18106</v>
      </c>
      <c r="D522" s="26" t="s">
        <v>65</v>
      </c>
      <c r="E522" s="27" t="s">
        <v>850</v>
      </c>
      <c r="F522" s="28" t="s">
        <v>851</v>
      </c>
      <c r="G522" s="26" t="s">
        <v>68</v>
      </c>
      <c r="H522" s="29">
        <v>2312</v>
      </c>
      <c r="J522" s="29">
        <f t="shared" si="32"/>
        <v>2312</v>
      </c>
      <c r="K522" s="29">
        <f t="shared" si="33"/>
        <v>0</v>
      </c>
      <c r="L522" s="24">
        <f t="shared" si="34"/>
        <v>4</v>
      </c>
      <c r="M522" s="24" t="str">
        <f>VLOOKUP(L522,mês!A:B,2,0)</f>
        <v>Abril</v>
      </c>
      <c r="N522" s="24" t="str">
        <f t="shared" si="35"/>
        <v xml:space="preserve">Diretoria </v>
      </c>
    </row>
    <row r="523" spans="1:14" ht="57" customHeight="1" x14ac:dyDescent="0.2">
      <c r="A523" s="24" t="s">
        <v>185</v>
      </c>
      <c r="B523" s="25">
        <v>45406</v>
      </c>
      <c r="C523" s="26">
        <v>18107</v>
      </c>
      <c r="D523" s="26" t="s">
        <v>65</v>
      </c>
      <c r="E523" s="27" t="s">
        <v>242</v>
      </c>
      <c r="F523" s="28" t="s">
        <v>852</v>
      </c>
      <c r="G523" s="26" t="s">
        <v>68</v>
      </c>
      <c r="H523" s="29">
        <v>4146.4799999999996</v>
      </c>
      <c r="J523" s="29">
        <f t="shared" si="32"/>
        <v>4146.4799999999996</v>
      </c>
      <c r="K523" s="29">
        <f t="shared" si="33"/>
        <v>0</v>
      </c>
      <c r="L523" s="24">
        <f t="shared" si="34"/>
        <v>4</v>
      </c>
      <c r="M523" s="24" t="str">
        <f>VLOOKUP(L523,mês!A:B,2,0)</f>
        <v>Abril</v>
      </c>
      <c r="N523" s="24" t="str">
        <f t="shared" si="35"/>
        <v xml:space="preserve">Diretoria </v>
      </c>
    </row>
    <row r="524" spans="1:14" ht="57" customHeight="1" x14ac:dyDescent="0.2">
      <c r="A524" s="24" t="s">
        <v>185</v>
      </c>
      <c r="B524" s="25">
        <v>45408</v>
      </c>
      <c r="C524" s="26">
        <v>18112</v>
      </c>
      <c r="D524" s="26" t="s">
        <v>153</v>
      </c>
      <c r="E524" s="27" t="s">
        <v>853</v>
      </c>
      <c r="F524" s="28" t="s">
        <v>854</v>
      </c>
      <c r="G524" s="26" t="s">
        <v>68</v>
      </c>
      <c r="H524" s="29">
        <v>167.8</v>
      </c>
      <c r="J524" s="29">
        <f t="shared" si="32"/>
        <v>167.8</v>
      </c>
      <c r="K524" s="29">
        <f t="shared" si="33"/>
        <v>0</v>
      </c>
      <c r="L524" s="24">
        <f t="shared" si="34"/>
        <v>4</v>
      </c>
      <c r="M524" s="24" t="str">
        <f>VLOOKUP(L524,mês!A:B,2,0)</f>
        <v>Abril</v>
      </c>
      <c r="N524" s="24" t="str">
        <f t="shared" si="35"/>
        <v xml:space="preserve">Diretoria </v>
      </c>
    </row>
    <row r="525" spans="1:14" ht="57" customHeight="1" x14ac:dyDescent="0.2">
      <c r="A525" s="24" t="s">
        <v>185</v>
      </c>
      <c r="B525" s="25">
        <v>45411</v>
      </c>
      <c r="C525" s="26">
        <v>18122</v>
      </c>
      <c r="D525" s="26" t="s">
        <v>65</v>
      </c>
      <c r="E525" s="27" t="s">
        <v>78</v>
      </c>
      <c r="F525" s="28" t="s">
        <v>855</v>
      </c>
      <c r="G525" s="26" t="s">
        <v>68</v>
      </c>
      <c r="H525" s="29">
        <v>1104</v>
      </c>
      <c r="J525" s="29">
        <f t="shared" si="32"/>
        <v>1104</v>
      </c>
      <c r="K525" s="29">
        <f t="shared" si="33"/>
        <v>0</v>
      </c>
      <c r="L525" s="24">
        <f t="shared" si="34"/>
        <v>4</v>
      </c>
      <c r="M525" s="24" t="str">
        <f>VLOOKUP(L525,mês!A:B,2,0)</f>
        <v>Abril</v>
      </c>
      <c r="N525" s="24" t="str">
        <f t="shared" si="35"/>
        <v xml:space="preserve">Diretoria </v>
      </c>
    </row>
    <row r="526" spans="1:14" ht="57" customHeight="1" x14ac:dyDescent="0.2">
      <c r="A526" s="24" t="s">
        <v>185</v>
      </c>
      <c r="B526" s="25">
        <v>45411</v>
      </c>
      <c r="C526" s="26">
        <v>18124</v>
      </c>
      <c r="D526" s="26" t="s">
        <v>65</v>
      </c>
      <c r="E526" s="27" t="s">
        <v>103</v>
      </c>
      <c r="F526" s="28" t="s">
        <v>856</v>
      </c>
      <c r="G526" s="26" t="s">
        <v>68</v>
      </c>
      <c r="H526" s="29">
        <v>264.41000000000003</v>
      </c>
      <c r="J526" s="29">
        <f t="shared" si="32"/>
        <v>264.41000000000003</v>
      </c>
      <c r="K526" s="29">
        <f t="shared" si="33"/>
        <v>0</v>
      </c>
      <c r="L526" s="24">
        <f t="shared" si="34"/>
        <v>4</v>
      </c>
      <c r="M526" s="24" t="str">
        <f>VLOOKUP(L526,mês!A:B,2,0)</f>
        <v>Abril</v>
      </c>
      <c r="N526" s="24" t="str">
        <f t="shared" si="35"/>
        <v xml:space="preserve">Diretoria </v>
      </c>
    </row>
    <row r="527" spans="1:14" ht="57" customHeight="1" x14ac:dyDescent="0.2">
      <c r="A527" s="24" t="s">
        <v>185</v>
      </c>
      <c r="B527" s="25">
        <v>45411</v>
      </c>
      <c r="C527" s="26">
        <v>18131</v>
      </c>
      <c r="D527" s="26" t="s">
        <v>65</v>
      </c>
      <c r="E527" s="27" t="s">
        <v>712</v>
      </c>
      <c r="F527" s="28" t="s">
        <v>857</v>
      </c>
      <c r="G527" s="26" t="s">
        <v>68</v>
      </c>
      <c r="H527" s="29">
        <v>1229.69</v>
      </c>
      <c r="J527" s="29">
        <f t="shared" si="32"/>
        <v>1229.69</v>
      </c>
      <c r="K527" s="29">
        <f t="shared" si="33"/>
        <v>0</v>
      </c>
      <c r="L527" s="24">
        <f t="shared" si="34"/>
        <v>4</v>
      </c>
      <c r="M527" s="24" t="str">
        <f>VLOOKUP(L527,mês!A:B,2,0)</f>
        <v>Abril</v>
      </c>
      <c r="N527" s="24" t="str">
        <f t="shared" si="35"/>
        <v xml:space="preserve">Diretoria </v>
      </c>
    </row>
    <row r="528" spans="1:14" ht="57" customHeight="1" x14ac:dyDescent="0.2">
      <c r="A528" s="24" t="s">
        <v>185</v>
      </c>
      <c r="B528" s="25">
        <v>45414</v>
      </c>
      <c r="C528" s="26">
        <v>18136</v>
      </c>
      <c r="D528" s="26" t="s">
        <v>858</v>
      </c>
      <c r="E528" s="27" t="s">
        <v>735</v>
      </c>
      <c r="F528" s="28" t="s">
        <v>859</v>
      </c>
      <c r="G528" s="26" t="s">
        <v>68</v>
      </c>
      <c r="H528" s="29">
        <v>1948.8</v>
      </c>
      <c r="J528" s="29">
        <f t="shared" si="32"/>
        <v>1948.8</v>
      </c>
      <c r="K528" s="29">
        <f t="shared" si="33"/>
        <v>0</v>
      </c>
      <c r="L528" s="24">
        <f t="shared" si="34"/>
        <v>5</v>
      </c>
      <c r="M528" s="24" t="str">
        <f>VLOOKUP(L528,mês!A:B,2,0)</f>
        <v>Maio</v>
      </c>
      <c r="N528" s="24" t="str">
        <f t="shared" si="35"/>
        <v xml:space="preserve">Diretoria </v>
      </c>
    </row>
    <row r="529" spans="1:14" ht="57" customHeight="1" x14ac:dyDescent="0.2">
      <c r="A529" s="24" t="s">
        <v>185</v>
      </c>
      <c r="B529" s="25">
        <v>45418</v>
      </c>
      <c r="C529" s="26">
        <v>18139</v>
      </c>
      <c r="D529" s="26" t="s">
        <v>65</v>
      </c>
      <c r="E529" s="27" t="s">
        <v>78</v>
      </c>
      <c r="F529" s="28" t="s">
        <v>860</v>
      </c>
      <c r="G529" s="26" t="s">
        <v>68</v>
      </c>
      <c r="H529" s="29">
        <v>20328</v>
      </c>
      <c r="J529" s="29">
        <f t="shared" si="32"/>
        <v>20328</v>
      </c>
      <c r="K529" s="29">
        <f t="shared" si="33"/>
        <v>0</v>
      </c>
      <c r="L529" s="24">
        <f t="shared" si="34"/>
        <v>5</v>
      </c>
      <c r="M529" s="24" t="str">
        <f>VLOOKUP(L529,mês!A:B,2,0)</f>
        <v>Maio</v>
      </c>
      <c r="N529" s="24" t="str">
        <f t="shared" si="35"/>
        <v xml:space="preserve">Diretoria </v>
      </c>
    </row>
    <row r="530" spans="1:14" ht="57" customHeight="1" x14ac:dyDescent="0.2">
      <c r="A530" s="24" t="s">
        <v>185</v>
      </c>
      <c r="B530" s="25">
        <v>45418</v>
      </c>
      <c r="C530" s="26">
        <v>18140</v>
      </c>
      <c r="D530" s="26" t="s">
        <v>65</v>
      </c>
      <c r="E530" s="27" t="s">
        <v>78</v>
      </c>
      <c r="F530" s="28" t="s">
        <v>861</v>
      </c>
      <c r="G530" s="26" t="s">
        <v>68</v>
      </c>
      <c r="H530" s="29">
        <v>0</v>
      </c>
      <c r="J530" s="29">
        <f t="shared" si="32"/>
        <v>0</v>
      </c>
      <c r="K530" s="29">
        <f t="shared" si="33"/>
        <v>0</v>
      </c>
      <c r="L530" s="24">
        <f t="shared" si="34"/>
        <v>5</v>
      </c>
      <c r="M530" s="24" t="str">
        <f>VLOOKUP(L530,mês!A:B,2,0)</f>
        <v>Maio</v>
      </c>
      <c r="N530" s="24" t="str">
        <f t="shared" si="35"/>
        <v xml:space="preserve">Diretoria </v>
      </c>
    </row>
    <row r="531" spans="1:14" ht="57" customHeight="1" x14ac:dyDescent="0.2">
      <c r="A531" s="24" t="s">
        <v>185</v>
      </c>
      <c r="B531" s="25">
        <v>45418</v>
      </c>
      <c r="C531" s="26">
        <v>18141</v>
      </c>
      <c r="D531" s="26" t="s">
        <v>65</v>
      </c>
      <c r="E531" s="27" t="s">
        <v>78</v>
      </c>
      <c r="F531" s="28" t="s">
        <v>862</v>
      </c>
      <c r="G531" s="26" t="s">
        <v>68</v>
      </c>
      <c r="H531" s="29">
        <v>7441.75</v>
      </c>
      <c r="J531" s="29">
        <f t="shared" si="32"/>
        <v>7441.75</v>
      </c>
      <c r="K531" s="29">
        <f t="shared" si="33"/>
        <v>0</v>
      </c>
      <c r="L531" s="24">
        <f t="shared" si="34"/>
        <v>5</v>
      </c>
      <c r="M531" s="24" t="str">
        <f>VLOOKUP(L531,mês!A:B,2,0)</f>
        <v>Maio</v>
      </c>
      <c r="N531" s="24" t="str">
        <f t="shared" si="35"/>
        <v xml:space="preserve">Diretoria </v>
      </c>
    </row>
    <row r="532" spans="1:14" ht="57" customHeight="1" x14ac:dyDescent="0.2">
      <c r="A532" s="24" t="s">
        <v>185</v>
      </c>
      <c r="B532" s="25">
        <v>45418</v>
      </c>
      <c r="C532" s="26">
        <v>18142</v>
      </c>
      <c r="D532" s="26" t="s">
        <v>65</v>
      </c>
      <c r="E532" s="27" t="s">
        <v>103</v>
      </c>
      <c r="F532" s="28" t="s">
        <v>298</v>
      </c>
      <c r="G532" s="26" t="s">
        <v>68</v>
      </c>
      <c r="H532" s="29">
        <v>135.15</v>
      </c>
      <c r="J532" s="29">
        <f t="shared" si="32"/>
        <v>135.15</v>
      </c>
      <c r="K532" s="29">
        <f t="shared" si="33"/>
        <v>0</v>
      </c>
      <c r="L532" s="24">
        <f t="shared" si="34"/>
        <v>5</v>
      </c>
      <c r="M532" s="24" t="str">
        <f>VLOOKUP(L532,mês!A:B,2,0)</f>
        <v>Maio</v>
      </c>
      <c r="N532" s="24" t="str">
        <f t="shared" si="35"/>
        <v xml:space="preserve">Diretoria </v>
      </c>
    </row>
    <row r="533" spans="1:14" ht="57" customHeight="1" x14ac:dyDescent="0.2">
      <c r="A533" s="24" t="s">
        <v>185</v>
      </c>
      <c r="B533" s="25">
        <v>45419</v>
      </c>
      <c r="C533" s="26">
        <v>18132</v>
      </c>
      <c r="D533" s="26" t="s">
        <v>150</v>
      </c>
      <c r="E533" s="27" t="s">
        <v>863</v>
      </c>
      <c r="F533" s="28" t="s">
        <v>864</v>
      </c>
      <c r="G533" s="26" t="s">
        <v>68</v>
      </c>
      <c r="H533" s="29">
        <v>19.05</v>
      </c>
      <c r="J533" s="29">
        <f t="shared" si="32"/>
        <v>19.05</v>
      </c>
      <c r="K533" s="29">
        <f t="shared" si="33"/>
        <v>0</v>
      </c>
      <c r="L533" s="24">
        <f t="shared" si="34"/>
        <v>5</v>
      </c>
      <c r="M533" s="24" t="str">
        <f>VLOOKUP(L533,mês!A:B,2,0)</f>
        <v>Maio</v>
      </c>
      <c r="N533" s="24" t="str">
        <f t="shared" si="35"/>
        <v xml:space="preserve">Diretoria </v>
      </c>
    </row>
    <row r="534" spans="1:14" ht="57" customHeight="1" x14ac:dyDescent="0.2">
      <c r="A534" s="24" t="s">
        <v>185</v>
      </c>
      <c r="B534" s="25">
        <v>45419</v>
      </c>
      <c r="C534" s="26">
        <v>18147</v>
      </c>
      <c r="D534" s="26" t="s">
        <v>65</v>
      </c>
      <c r="E534" s="27" t="s">
        <v>645</v>
      </c>
      <c r="F534" s="28" t="s">
        <v>865</v>
      </c>
      <c r="G534" s="26" t="s">
        <v>68</v>
      </c>
      <c r="H534" s="29">
        <v>176.8</v>
      </c>
      <c r="J534" s="29">
        <f t="shared" si="32"/>
        <v>176.8</v>
      </c>
      <c r="K534" s="29">
        <f t="shared" si="33"/>
        <v>0</v>
      </c>
      <c r="L534" s="24">
        <f t="shared" si="34"/>
        <v>5</v>
      </c>
      <c r="M534" s="24" t="str">
        <f>VLOOKUP(L534,mês!A:B,2,0)</f>
        <v>Maio</v>
      </c>
      <c r="N534" s="24" t="str">
        <f t="shared" si="35"/>
        <v xml:space="preserve">Diretoria </v>
      </c>
    </row>
    <row r="535" spans="1:14" ht="57" customHeight="1" x14ac:dyDescent="0.2">
      <c r="A535" s="24" t="s">
        <v>185</v>
      </c>
      <c r="B535" s="25">
        <v>45419</v>
      </c>
      <c r="C535" s="26">
        <v>18149</v>
      </c>
      <c r="D535" s="26" t="s">
        <v>65</v>
      </c>
      <c r="E535" s="27" t="s">
        <v>78</v>
      </c>
      <c r="F535" s="28" t="s">
        <v>866</v>
      </c>
      <c r="G535" s="26" t="s">
        <v>68</v>
      </c>
      <c r="H535" s="29">
        <v>1815.4</v>
      </c>
      <c r="J535" s="29">
        <f t="shared" si="32"/>
        <v>1815.4</v>
      </c>
      <c r="K535" s="29">
        <f t="shared" si="33"/>
        <v>0</v>
      </c>
      <c r="L535" s="24">
        <f t="shared" si="34"/>
        <v>5</v>
      </c>
      <c r="M535" s="24" t="str">
        <f>VLOOKUP(L535,mês!A:B,2,0)</f>
        <v>Maio</v>
      </c>
      <c r="N535" s="24" t="str">
        <f t="shared" si="35"/>
        <v xml:space="preserve">Diretoria </v>
      </c>
    </row>
    <row r="536" spans="1:14" ht="57" customHeight="1" x14ac:dyDescent="0.2">
      <c r="A536" s="24" t="s">
        <v>185</v>
      </c>
      <c r="B536" s="25">
        <v>45419</v>
      </c>
      <c r="C536" s="26">
        <v>18150</v>
      </c>
      <c r="D536" s="26" t="s">
        <v>65</v>
      </c>
      <c r="E536" s="27" t="s">
        <v>547</v>
      </c>
      <c r="F536" s="28" t="s">
        <v>867</v>
      </c>
      <c r="G536" s="26" t="s">
        <v>68</v>
      </c>
      <c r="H536" s="29">
        <v>1510.43</v>
      </c>
      <c r="J536" s="29">
        <f t="shared" si="32"/>
        <v>1510.43</v>
      </c>
      <c r="K536" s="29">
        <f t="shared" si="33"/>
        <v>0</v>
      </c>
      <c r="L536" s="24">
        <f t="shared" si="34"/>
        <v>5</v>
      </c>
      <c r="M536" s="24" t="str">
        <f>VLOOKUP(L536,mês!A:B,2,0)</f>
        <v>Maio</v>
      </c>
      <c r="N536" s="24" t="str">
        <f t="shared" si="35"/>
        <v xml:space="preserve">Diretoria </v>
      </c>
    </row>
    <row r="537" spans="1:14" ht="57" customHeight="1" x14ac:dyDescent="0.2">
      <c r="A537" s="24" t="s">
        <v>185</v>
      </c>
      <c r="B537" s="25">
        <v>45420</v>
      </c>
      <c r="C537" s="26">
        <v>18153</v>
      </c>
      <c r="D537" s="26" t="s">
        <v>213</v>
      </c>
      <c r="E537" s="27" t="s">
        <v>868</v>
      </c>
      <c r="F537" s="28" t="s">
        <v>869</v>
      </c>
      <c r="G537" s="26" t="s">
        <v>68</v>
      </c>
      <c r="H537" s="29">
        <v>34.74</v>
      </c>
      <c r="J537" s="29">
        <f t="shared" si="32"/>
        <v>34.74</v>
      </c>
      <c r="K537" s="29">
        <f t="shared" si="33"/>
        <v>0</v>
      </c>
      <c r="L537" s="24">
        <f t="shared" si="34"/>
        <v>5</v>
      </c>
      <c r="M537" s="24" t="str">
        <f>VLOOKUP(L537,mês!A:B,2,0)</f>
        <v>Maio</v>
      </c>
      <c r="N537" s="24" t="str">
        <f t="shared" si="35"/>
        <v xml:space="preserve">Diretoria </v>
      </c>
    </row>
    <row r="538" spans="1:14" ht="57" customHeight="1" x14ac:dyDescent="0.2">
      <c r="A538" s="24" t="s">
        <v>185</v>
      </c>
      <c r="B538" s="25">
        <v>45420</v>
      </c>
      <c r="C538" s="26">
        <v>18154</v>
      </c>
      <c r="D538" s="26" t="s">
        <v>213</v>
      </c>
      <c r="E538" s="27" t="s">
        <v>870</v>
      </c>
      <c r="F538" s="28" t="s">
        <v>871</v>
      </c>
      <c r="G538" s="26" t="s">
        <v>68</v>
      </c>
      <c r="H538" s="29">
        <v>150</v>
      </c>
      <c r="J538" s="29">
        <f t="shared" si="32"/>
        <v>150</v>
      </c>
      <c r="K538" s="29">
        <f t="shared" si="33"/>
        <v>0</v>
      </c>
      <c r="L538" s="24">
        <f t="shared" si="34"/>
        <v>5</v>
      </c>
      <c r="M538" s="24" t="str">
        <f>VLOOKUP(L538,mês!A:B,2,0)</f>
        <v>Maio</v>
      </c>
      <c r="N538" s="24" t="str">
        <f t="shared" si="35"/>
        <v xml:space="preserve">Diretoria </v>
      </c>
    </row>
    <row r="539" spans="1:14" ht="57" customHeight="1" x14ac:dyDescent="0.2">
      <c r="A539" s="24" t="s">
        <v>185</v>
      </c>
      <c r="B539" s="25">
        <v>45420</v>
      </c>
      <c r="C539" s="26">
        <v>18155</v>
      </c>
      <c r="D539" s="26" t="s">
        <v>65</v>
      </c>
      <c r="E539" s="27" t="s">
        <v>872</v>
      </c>
      <c r="F539" s="28" t="s">
        <v>873</v>
      </c>
      <c r="G539" s="26" t="s">
        <v>68</v>
      </c>
      <c r="H539" s="29">
        <v>363.75</v>
      </c>
      <c r="J539" s="29">
        <f t="shared" si="32"/>
        <v>363.75</v>
      </c>
      <c r="K539" s="29">
        <f t="shared" si="33"/>
        <v>0</v>
      </c>
      <c r="L539" s="24">
        <f t="shared" si="34"/>
        <v>5</v>
      </c>
      <c r="M539" s="24" t="str">
        <f>VLOOKUP(L539,mês!A:B,2,0)</f>
        <v>Maio</v>
      </c>
      <c r="N539" s="24" t="str">
        <f t="shared" si="35"/>
        <v xml:space="preserve">Diretoria </v>
      </c>
    </row>
    <row r="540" spans="1:14" ht="57" customHeight="1" x14ac:dyDescent="0.2">
      <c r="A540" s="24" t="s">
        <v>185</v>
      </c>
      <c r="B540" s="25">
        <v>45420</v>
      </c>
      <c r="C540" s="26">
        <v>18156</v>
      </c>
      <c r="D540" s="26" t="s">
        <v>65</v>
      </c>
      <c r="E540" s="27" t="s">
        <v>874</v>
      </c>
      <c r="F540" s="28" t="s">
        <v>875</v>
      </c>
      <c r="G540" s="26" t="s">
        <v>68</v>
      </c>
      <c r="H540" s="29">
        <v>292</v>
      </c>
      <c r="J540" s="29">
        <f t="shared" si="32"/>
        <v>292</v>
      </c>
      <c r="K540" s="29">
        <f t="shared" si="33"/>
        <v>0</v>
      </c>
      <c r="L540" s="24">
        <f t="shared" si="34"/>
        <v>5</v>
      </c>
      <c r="M540" s="24" t="str">
        <f>VLOOKUP(L540,mês!A:B,2,0)</f>
        <v>Maio</v>
      </c>
      <c r="N540" s="24" t="str">
        <f t="shared" si="35"/>
        <v xml:space="preserve">Diretoria </v>
      </c>
    </row>
    <row r="541" spans="1:14" ht="57" customHeight="1" x14ac:dyDescent="0.2">
      <c r="A541" s="24" t="s">
        <v>185</v>
      </c>
      <c r="B541" s="25">
        <v>45421</v>
      </c>
      <c r="C541" s="26">
        <v>18145</v>
      </c>
      <c r="D541" s="26" t="s">
        <v>81</v>
      </c>
      <c r="E541" s="27" t="s">
        <v>732</v>
      </c>
      <c r="F541" s="28" t="s">
        <v>876</v>
      </c>
      <c r="G541" s="26" t="s">
        <v>68</v>
      </c>
      <c r="H541" s="29">
        <v>8.91</v>
      </c>
      <c r="J541" s="29">
        <f t="shared" si="32"/>
        <v>8.91</v>
      </c>
      <c r="K541" s="29">
        <f t="shared" si="33"/>
        <v>0</v>
      </c>
      <c r="L541" s="24">
        <f t="shared" si="34"/>
        <v>5</v>
      </c>
      <c r="M541" s="24" t="str">
        <f>VLOOKUP(L541,mês!A:B,2,0)</f>
        <v>Maio</v>
      </c>
      <c r="N541" s="24" t="str">
        <f t="shared" si="35"/>
        <v xml:space="preserve">Diretoria </v>
      </c>
    </row>
    <row r="542" spans="1:14" ht="57" customHeight="1" x14ac:dyDescent="0.2">
      <c r="A542" s="24" t="s">
        <v>185</v>
      </c>
      <c r="B542" s="25">
        <v>45422</v>
      </c>
      <c r="C542" s="26">
        <v>18161</v>
      </c>
      <c r="D542" s="26" t="s">
        <v>150</v>
      </c>
      <c r="E542" s="27" t="s">
        <v>877</v>
      </c>
      <c r="F542" s="28" t="s">
        <v>878</v>
      </c>
      <c r="G542" s="26" t="s">
        <v>68</v>
      </c>
      <c r="H542" s="29">
        <v>170</v>
      </c>
      <c r="J542" s="29">
        <f t="shared" si="32"/>
        <v>170</v>
      </c>
      <c r="K542" s="29">
        <f t="shared" si="33"/>
        <v>0</v>
      </c>
      <c r="L542" s="24">
        <f t="shared" si="34"/>
        <v>5</v>
      </c>
      <c r="M542" s="24" t="str">
        <f>VLOOKUP(L542,mês!A:B,2,0)</f>
        <v>Maio</v>
      </c>
      <c r="N542" s="24" t="str">
        <f t="shared" si="35"/>
        <v xml:space="preserve">Diretoria </v>
      </c>
    </row>
    <row r="543" spans="1:14" ht="57" customHeight="1" x14ac:dyDescent="0.2">
      <c r="A543" s="24" t="s">
        <v>185</v>
      </c>
      <c r="B543" s="25">
        <v>45425</v>
      </c>
      <c r="C543" s="26">
        <v>18168</v>
      </c>
      <c r="D543" s="26" t="s">
        <v>161</v>
      </c>
      <c r="E543" s="27" t="s">
        <v>721</v>
      </c>
      <c r="F543" s="28" t="s">
        <v>879</v>
      </c>
      <c r="G543" s="26" t="s">
        <v>68</v>
      </c>
      <c r="H543" s="29">
        <v>98.3</v>
      </c>
      <c r="J543" s="29">
        <f t="shared" si="32"/>
        <v>98.3</v>
      </c>
      <c r="K543" s="29">
        <f t="shared" si="33"/>
        <v>0</v>
      </c>
      <c r="L543" s="24">
        <f t="shared" si="34"/>
        <v>5</v>
      </c>
      <c r="M543" s="24" t="str">
        <f>VLOOKUP(L543,mês!A:B,2,0)</f>
        <v>Maio</v>
      </c>
      <c r="N543" s="24" t="str">
        <f t="shared" si="35"/>
        <v xml:space="preserve">Diretoria </v>
      </c>
    </row>
    <row r="544" spans="1:14" ht="57" customHeight="1" x14ac:dyDescent="0.2">
      <c r="A544" s="24" t="s">
        <v>185</v>
      </c>
      <c r="B544" s="25">
        <v>45425</v>
      </c>
      <c r="C544" s="26">
        <v>18170</v>
      </c>
      <c r="D544" s="26" t="s">
        <v>65</v>
      </c>
      <c r="E544" s="27" t="s">
        <v>690</v>
      </c>
      <c r="F544" s="28" t="s">
        <v>880</v>
      </c>
      <c r="G544" s="26" t="s">
        <v>68</v>
      </c>
      <c r="H544" s="29">
        <v>4</v>
      </c>
      <c r="J544" s="29">
        <f t="shared" si="32"/>
        <v>4</v>
      </c>
      <c r="K544" s="29">
        <f t="shared" si="33"/>
        <v>0</v>
      </c>
      <c r="L544" s="24">
        <f t="shared" si="34"/>
        <v>5</v>
      </c>
      <c r="M544" s="24" t="str">
        <f>VLOOKUP(L544,mês!A:B,2,0)</f>
        <v>Maio</v>
      </c>
      <c r="N544" s="24" t="str">
        <f t="shared" si="35"/>
        <v xml:space="preserve">Diretoria </v>
      </c>
    </row>
    <row r="545" spans="1:14" ht="57" customHeight="1" x14ac:dyDescent="0.2">
      <c r="A545" s="24" t="s">
        <v>185</v>
      </c>
      <c r="B545" s="25">
        <v>45426</v>
      </c>
      <c r="C545" s="26">
        <v>18157</v>
      </c>
      <c r="D545" s="26" t="s">
        <v>881</v>
      </c>
      <c r="E545" s="27" t="s">
        <v>732</v>
      </c>
      <c r="F545" s="28" t="s">
        <v>882</v>
      </c>
      <c r="G545" s="26" t="s">
        <v>68</v>
      </c>
      <c r="H545" s="29">
        <v>10.7</v>
      </c>
      <c r="J545" s="29">
        <f t="shared" si="32"/>
        <v>10.7</v>
      </c>
      <c r="K545" s="29">
        <f t="shared" si="33"/>
        <v>0</v>
      </c>
      <c r="L545" s="24">
        <f t="shared" si="34"/>
        <v>5</v>
      </c>
      <c r="M545" s="24" t="str">
        <f>VLOOKUP(L545,mês!A:B,2,0)</f>
        <v>Maio</v>
      </c>
      <c r="N545" s="24" t="str">
        <f t="shared" si="35"/>
        <v xml:space="preserve">Diretoria </v>
      </c>
    </row>
    <row r="546" spans="1:14" ht="57" customHeight="1" x14ac:dyDescent="0.2">
      <c r="A546" s="24" t="s">
        <v>185</v>
      </c>
      <c r="B546" s="25">
        <v>45426</v>
      </c>
      <c r="C546" s="26">
        <v>18175</v>
      </c>
      <c r="D546" s="26" t="s">
        <v>213</v>
      </c>
      <c r="E546" s="27" t="s">
        <v>847</v>
      </c>
      <c r="F546" s="28" t="s">
        <v>883</v>
      </c>
      <c r="G546" s="26" t="s">
        <v>68</v>
      </c>
      <c r="H546" s="29">
        <v>180</v>
      </c>
      <c r="J546" s="29">
        <f t="shared" si="32"/>
        <v>180</v>
      </c>
      <c r="K546" s="29">
        <f t="shared" si="33"/>
        <v>0</v>
      </c>
      <c r="L546" s="24">
        <f t="shared" si="34"/>
        <v>5</v>
      </c>
      <c r="M546" s="24" t="str">
        <f>VLOOKUP(L546,mês!A:B,2,0)</f>
        <v>Maio</v>
      </c>
      <c r="N546" s="24" t="str">
        <f t="shared" si="35"/>
        <v xml:space="preserve">Diretoria </v>
      </c>
    </row>
    <row r="547" spans="1:14" ht="57" customHeight="1" x14ac:dyDescent="0.2">
      <c r="A547" s="24" t="s">
        <v>185</v>
      </c>
      <c r="B547" s="25">
        <v>45426</v>
      </c>
      <c r="C547" s="26">
        <v>18174</v>
      </c>
      <c r="D547" s="26" t="s">
        <v>766</v>
      </c>
      <c r="E547" s="27" t="s">
        <v>767</v>
      </c>
      <c r="F547" s="28" t="s">
        <v>884</v>
      </c>
      <c r="G547" s="26" t="s">
        <v>68</v>
      </c>
      <c r="H547" s="29">
        <v>169417</v>
      </c>
      <c r="J547" s="29">
        <f t="shared" si="32"/>
        <v>169417</v>
      </c>
      <c r="K547" s="29">
        <f t="shared" si="33"/>
        <v>0</v>
      </c>
      <c r="L547" s="24">
        <f t="shared" si="34"/>
        <v>5</v>
      </c>
      <c r="M547" s="24" t="str">
        <f>VLOOKUP(L547,mês!A:B,2,0)</f>
        <v>Maio</v>
      </c>
      <c r="N547" s="24" t="str">
        <f t="shared" si="35"/>
        <v xml:space="preserve">Diretoria </v>
      </c>
    </row>
    <row r="548" spans="1:14" ht="57" customHeight="1" x14ac:dyDescent="0.2">
      <c r="A548" s="24" t="s">
        <v>185</v>
      </c>
      <c r="B548" s="25">
        <v>45427</v>
      </c>
      <c r="C548" s="26">
        <v>18172</v>
      </c>
      <c r="D548" s="26" t="s">
        <v>65</v>
      </c>
      <c r="E548" s="27" t="s">
        <v>732</v>
      </c>
      <c r="F548" s="28" t="s">
        <v>885</v>
      </c>
      <c r="G548" s="26" t="s">
        <v>68</v>
      </c>
      <c r="H548" s="29">
        <v>16.66</v>
      </c>
      <c r="J548" s="29">
        <f t="shared" si="32"/>
        <v>16.66</v>
      </c>
      <c r="K548" s="29">
        <f t="shared" si="33"/>
        <v>0</v>
      </c>
      <c r="L548" s="24">
        <f t="shared" si="34"/>
        <v>5</v>
      </c>
      <c r="M548" s="24" t="str">
        <f>VLOOKUP(L548,mês!A:B,2,0)</f>
        <v>Maio</v>
      </c>
      <c r="N548" s="24" t="str">
        <f t="shared" si="35"/>
        <v xml:space="preserve">Diretoria </v>
      </c>
    </row>
    <row r="549" spans="1:14" ht="57" customHeight="1" x14ac:dyDescent="0.2">
      <c r="A549" s="24" t="s">
        <v>185</v>
      </c>
      <c r="B549" s="25">
        <v>45428</v>
      </c>
      <c r="C549" s="26">
        <v>18178</v>
      </c>
      <c r="D549" s="26" t="s">
        <v>209</v>
      </c>
      <c r="E549" s="27" t="s">
        <v>749</v>
      </c>
      <c r="F549" s="28" t="s">
        <v>886</v>
      </c>
      <c r="G549" s="26" t="s">
        <v>68</v>
      </c>
      <c r="H549" s="29">
        <v>809.71</v>
      </c>
      <c r="J549" s="29">
        <f t="shared" si="32"/>
        <v>809.71</v>
      </c>
      <c r="K549" s="29">
        <f t="shared" si="33"/>
        <v>0</v>
      </c>
      <c r="L549" s="24">
        <f t="shared" si="34"/>
        <v>5</v>
      </c>
      <c r="M549" s="24" t="str">
        <f>VLOOKUP(L549,mês!A:B,2,0)</f>
        <v>Maio</v>
      </c>
      <c r="N549" s="24" t="str">
        <f t="shared" si="35"/>
        <v xml:space="preserve">Diretoria </v>
      </c>
    </row>
    <row r="550" spans="1:14" ht="57" customHeight="1" x14ac:dyDescent="0.2">
      <c r="A550" s="24" t="s">
        <v>185</v>
      </c>
      <c r="B550" s="25">
        <v>45429</v>
      </c>
      <c r="C550" s="26">
        <v>18179</v>
      </c>
      <c r="D550" s="26" t="s">
        <v>350</v>
      </c>
      <c r="E550" s="27" t="s">
        <v>887</v>
      </c>
      <c r="F550" s="28" t="s">
        <v>888</v>
      </c>
      <c r="G550" s="26" t="s">
        <v>68</v>
      </c>
      <c r="H550" s="29">
        <v>1785</v>
      </c>
      <c r="J550" s="29">
        <f t="shared" si="32"/>
        <v>1785</v>
      </c>
      <c r="K550" s="29">
        <f t="shared" si="33"/>
        <v>0</v>
      </c>
      <c r="L550" s="24">
        <f t="shared" si="34"/>
        <v>5</v>
      </c>
      <c r="M550" s="24" t="str">
        <f>VLOOKUP(L550,mês!A:B,2,0)</f>
        <v>Maio</v>
      </c>
      <c r="N550" s="24" t="str">
        <f t="shared" si="35"/>
        <v xml:space="preserve">Diretoria </v>
      </c>
    </row>
    <row r="551" spans="1:14" ht="57" customHeight="1" x14ac:dyDescent="0.2">
      <c r="A551" s="24" t="s">
        <v>185</v>
      </c>
      <c r="B551" s="25">
        <v>45429</v>
      </c>
      <c r="C551" s="26">
        <v>18182</v>
      </c>
      <c r="D551" s="26" t="s">
        <v>65</v>
      </c>
      <c r="E551" s="27" t="s">
        <v>103</v>
      </c>
      <c r="F551" s="28" t="s">
        <v>299</v>
      </c>
      <c r="G551" s="26" t="s">
        <v>68</v>
      </c>
      <c r="H551" s="29">
        <v>55.38</v>
      </c>
      <c r="J551" s="29">
        <f t="shared" si="32"/>
        <v>55.38</v>
      </c>
      <c r="K551" s="29">
        <f t="shared" si="33"/>
        <v>0</v>
      </c>
      <c r="L551" s="24">
        <f t="shared" si="34"/>
        <v>5</v>
      </c>
      <c r="M551" s="24" t="str">
        <f>VLOOKUP(L551,mês!A:B,2,0)</f>
        <v>Maio</v>
      </c>
      <c r="N551" s="24" t="str">
        <f t="shared" si="35"/>
        <v xml:space="preserve">Diretoria </v>
      </c>
    </row>
    <row r="552" spans="1:14" ht="57" customHeight="1" x14ac:dyDescent="0.2">
      <c r="A552" s="24" t="s">
        <v>185</v>
      </c>
      <c r="B552" s="25">
        <v>45432</v>
      </c>
      <c r="C552" s="26">
        <v>18184</v>
      </c>
      <c r="D552" s="26" t="s">
        <v>325</v>
      </c>
      <c r="E552" s="27" t="s">
        <v>78</v>
      </c>
      <c r="F552" s="28" t="s">
        <v>889</v>
      </c>
      <c r="G552" s="26" t="s">
        <v>68</v>
      </c>
      <c r="H552" s="29">
        <v>16940</v>
      </c>
      <c r="J552" s="29">
        <f t="shared" si="32"/>
        <v>16940</v>
      </c>
      <c r="K552" s="29">
        <f t="shared" si="33"/>
        <v>0</v>
      </c>
      <c r="L552" s="24">
        <f t="shared" si="34"/>
        <v>5</v>
      </c>
      <c r="M552" s="24" t="str">
        <f>VLOOKUP(L552,mês!A:B,2,0)</f>
        <v>Maio</v>
      </c>
      <c r="N552" s="24" t="str">
        <f t="shared" si="35"/>
        <v xml:space="preserve">Diretoria </v>
      </c>
    </row>
    <row r="553" spans="1:14" ht="57" customHeight="1" x14ac:dyDescent="0.2">
      <c r="A553" s="24" t="s">
        <v>185</v>
      </c>
      <c r="B553" s="25">
        <v>45433</v>
      </c>
      <c r="C553" s="26">
        <v>18185</v>
      </c>
      <c r="D553" s="26" t="s">
        <v>209</v>
      </c>
      <c r="E553" s="27" t="s">
        <v>749</v>
      </c>
      <c r="F553" s="28" t="s">
        <v>890</v>
      </c>
      <c r="G553" s="26" t="s">
        <v>68</v>
      </c>
      <c r="H553" s="29">
        <v>183.73</v>
      </c>
      <c r="J553" s="29">
        <f t="shared" si="32"/>
        <v>183.73</v>
      </c>
      <c r="K553" s="29">
        <f t="shared" si="33"/>
        <v>0</v>
      </c>
      <c r="L553" s="24">
        <f t="shared" si="34"/>
        <v>5</v>
      </c>
      <c r="M553" s="24" t="str">
        <f>VLOOKUP(L553,mês!A:B,2,0)</f>
        <v>Maio</v>
      </c>
      <c r="N553" s="24" t="str">
        <f t="shared" si="35"/>
        <v xml:space="preserve">Diretoria </v>
      </c>
    </row>
    <row r="554" spans="1:14" ht="57" customHeight="1" x14ac:dyDescent="0.2">
      <c r="A554" s="24" t="s">
        <v>185</v>
      </c>
      <c r="B554" s="25">
        <v>45436</v>
      </c>
      <c r="C554" s="26">
        <v>18192</v>
      </c>
      <c r="D554" s="26" t="s">
        <v>65</v>
      </c>
      <c r="E554" s="27" t="s">
        <v>891</v>
      </c>
      <c r="F554" s="28" t="s">
        <v>892</v>
      </c>
      <c r="G554" s="26" t="s">
        <v>68</v>
      </c>
      <c r="H554" s="29">
        <v>13900</v>
      </c>
      <c r="J554" s="29">
        <f t="shared" si="32"/>
        <v>13900</v>
      </c>
      <c r="K554" s="29">
        <f t="shared" si="33"/>
        <v>0</v>
      </c>
      <c r="L554" s="24">
        <f t="shared" si="34"/>
        <v>5</v>
      </c>
      <c r="M554" s="24" t="str">
        <f>VLOOKUP(L554,mês!A:B,2,0)</f>
        <v>Maio</v>
      </c>
      <c r="N554" s="24" t="str">
        <f t="shared" si="35"/>
        <v xml:space="preserve">Diretoria </v>
      </c>
    </row>
    <row r="555" spans="1:14" ht="57" customHeight="1" x14ac:dyDescent="0.2">
      <c r="A555" s="24" t="s">
        <v>185</v>
      </c>
      <c r="B555" s="25">
        <v>45439</v>
      </c>
      <c r="C555" s="26">
        <v>18193</v>
      </c>
      <c r="D555" s="26" t="s">
        <v>766</v>
      </c>
      <c r="E555" s="27" t="s">
        <v>893</v>
      </c>
      <c r="F555" s="28" t="s">
        <v>894</v>
      </c>
      <c r="G555" s="26" t="s">
        <v>68</v>
      </c>
      <c r="H555" s="29">
        <v>20225.400000000001</v>
      </c>
      <c r="J555" s="29">
        <f t="shared" si="32"/>
        <v>20225.400000000001</v>
      </c>
      <c r="K555" s="29">
        <f t="shared" si="33"/>
        <v>0</v>
      </c>
      <c r="L555" s="24">
        <f t="shared" si="34"/>
        <v>5</v>
      </c>
      <c r="M555" s="24" t="str">
        <f>VLOOKUP(L555,mês!A:B,2,0)</f>
        <v>Maio</v>
      </c>
      <c r="N555" s="24" t="str">
        <f t="shared" si="35"/>
        <v xml:space="preserve">Diretoria </v>
      </c>
    </row>
    <row r="556" spans="1:14" ht="57" customHeight="1" x14ac:dyDescent="0.2">
      <c r="A556" s="24" t="s">
        <v>185</v>
      </c>
      <c r="B556" s="25">
        <v>45440</v>
      </c>
      <c r="C556" s="26">
        <v>18188</v>
      </c>
      <c r="D556" s="26" t="s">
        <v>209</v>
      </c>
      <c r="E556" s="27" t="s">
        <v>732</v>
      </c>
      <c r="F556" s="28" t="s">
        <v>895</v>
      </c>
      <c r="G556" s="26" t="s">
        <v>68</v>
      </c>
      <c r="H556" s="29">
        <v>83.3</v>
      </c>
      <c r="J556" s="29">
        <f t="shared" si="32"/>
        <v>83.3</v>
      </c>
      <c r="K556" s="29">
        <f t="shared" si="33"/>
        <v>0</v>
      </c>
      <c r="L556" s="24">
        <f t="shared" si="34"/>
        <v>5</v>
      </c>
      <c r="M556" s="24" t="str">
        <f>VLOOKUP(L556,mês!A:B,2,0)</f>
        <v>Maio</v>
      </c>
      <c r="N556" s="24" t="str">
        <f t="shared" si="35"/>
        <v xml:space="preserve">Diretoria </v>
      </c>
    </row>
    <row r="557" spans="1:14" ht="57" customHeight="1" x14ac:dyDescent="0.2">
      <c r="A557" s="24" t="s">
        <v>185</v>
      </c>
      <c r="B557" s="25">
        <v>45440</v>
      </c>
      <c r="C557" s="26">
        <v>18197</v>
      </c>
      <c r="D557" s="26" t="s">
        <v>65</v>
      </c>
      <c r="E557" s="27" t="s">
        <v>896</v>
      </c>
      <c r="F557" s="28" t="s">
        <v>897</v>
      </c>
      <c r="G557" s="26" t="s">
        <v>68</v>
      </c>
      <c r="H557" s="29">
        <v>420</v>
      </c>
      <c r="J557" s="29">
        <f t="shared" si="32"/>
        <v>420</v>
      </c>
      <c r="K557" s="29">
        <f t="shared" si="33"/>
        <v>0</v>
      </c>
      <c r="L557" s="24">
        <f t="shared" si="34"/>
        <v>5</v>
      </c>
      <c r="M557" s="24" t="str">
        <f>VLOOKUP(L557,mês!A:B,2,0)</f>
        <v>Maio</v>
      </c>
      <c r="N557" s="24" t="str">
        <f t="shared" si="35"/>
        <v xml:space="preserve">Diretoria </v>
      </c>
    </row>
    <row r="558" spans="1:14" ht="57" customHeight="1" x14ac:dyDescent="0.2">
      <c r="A558" s="24" t="s">
        <v>185</v>
      </c>
      <c r="B558" s="25">
        <v>45441</v>
      </c>
      <c r="C558" s="26">
        <v>18202</v>
      </c>
      <c r="D558" s="26" t="s">
        <v>65</v>
      </c>
      <c r="E558" s="27" t="s">
        <v>735</v>
      </c>
      <c r="F558" s="28" t="s">
        <v>898</v>
      </c>
      <c r="G558" s="26" t="s">
        <v>68</v>
      </c>
      <c r="H558" s="29">
        <v>1970.5</v>
      </c>
      <c r="J558" s="29">
        <f t="shared" si="32"/>
        <v>1970.5</v>
      </c>
      <c r="K558" s="29">
        <f t="shared" si="33"/>
        <v>0</v>
      </c>
      <c r="L558" s="24">
        <f t="shared" si="34"/>
        <v>5</v>
      </c>
      <c r="M558" s="24" t="str">
        <f>VLOOKUP(L558,mês!A:B,2,0)</f>
        <v>Maio</v>
      </c>
      <c r="N558" s="24" t="str">
        <f t="shared" si="35"/>
        <v xml:space="preserve">Diretoria </v>
      </c>
    </row>
    <row r="559" spans="1:14" ht="57" customHeight="1" x14ac:dyDescent="0.2">
      <c r="A559" s="24" t="s">
        <v>185</v>
      </c>
      <c r="B559" s="25">
        <v>45441</v>
      </c>
      <c r="C559" s="26">
        <v>18204</v>
      </c>
      <c r="D559" s="26" t="s">
        <v>213</v>
      </c>
      <c r="E559" s="27" t="s">
        <v>794</v>
      </c>
      <c r="F559" s="28" t="s">
        <v>899</v>
      </c>
      <c r="G559" s="26" t="s">
        <v>68</v>
      </c>
      <c r="H559" s="29">
        <v>60.6</v>
      </c>
      <c r="J559" s="29">
        <f t="shared" si="32"/>
        <v>60.6</v>
      </c>
      <c r="K559" s="29">
        <f t="shared" si="33"/>
        <v>0</v>
      </c>
      <c r="L559" s="24">
        <f t="shared" si="34"/>
        <v>5</v>
      </c>
      <c r="M559" s="24" t="str">
        <f>VLOOKUP(L559,mês!A:B,2,0)</f>
        <v>Maio</v>
      </c>
      <c r="N559" s="24" t="str">
        <f t="shared" si="35"/>
        <v xml:space="preserve">Diretoria </v>
      </c>
    </row>
    <row r="560" spans="1:14" ht="57" customHeight="1" x14ac:dyDescent="0.2">
      <c r="A560" s="24" t="s">
        <v>185</v>
      </c>
      <c r="B560" s="25">
        <v>45441</v>
      </c>
      <c r="C560" s="26">
        <v>18205</v>
      </c>
      <c r="D560" s="26" t="s">
        <v>209</v>
      </c>
      <c r="E560" s="27" t="s">
        <v>900</v>
      </c>
      <c r="F560" s="28" t="s">
        <v>901</v>
      </c>
      <c r="G560" s="26" t="s">
        <v>68</v>
      </c>
      <c r="H560" s="29">
        <v>4655.58</v>
      </c>
      <c r="J560" s="29">
        <f t="shared" si="32"/>
        <v>4655.58</v>
      </c>
      <c r="K560" s="29">
        <f t="shared" si="33"/>
        <v>0</v>
      </c>
      <c r="L560" s="24">
        <f t="shared" si="34"/>
        <v>5</v>
      </c>
      <c r="M560" s="24" t="str">
        <f>VLOOKUP(L560,mês!A:B,2,0)</f>
        <v>Maio</v>
      </c>
      <c r="N560" s="24" t="str">
        <f t="shared" si="35"/>
        <v xml:space="preserve">Diretoria </v>
      </c>
    </row>
    <row r="561" spans="1:14" ht="57" customHeight="1" x14ac:dyDescent="0.2">
      <c r="A561" s="24" t="s">
        <v>185</v>
      </c>
      <c r="B561" s="25">
        <v>45446</v>
      </c>
      <c r="C561" s="26">
        <v>18138</v>
      </c>
      <c r="D561" s="26" t="s">
        <v>300</v>
      </c>
      <c r="E561" s="27" t="s">
        <v>717</v>
      </c>
      <c r="F561" s="28" t="s">
        <v>902</v>
      </c>
      <c r="G561" s="26" t="s">
        <v>68</v>
      </c>
      <c r="H561" s="29">
        <v>346.08</v>
      </c>
      <c r="J561" s="29">
        <f t="shared" si="32"/>
        <v>346.08</v>
      </c>
      <c r="K561" s="29">
        <f t="shared" si="33"/>
        <v>0</v>
      </c>
      <c r="L561" s="24">
        <f t="shared" si="34"/>
        <v>6</v>
      </c>
      <c r="M561" s="24" t="str">
        <f>VLOOKUP(L561,mês!A:B,2,0)</f>
        <v>Junho</v>
      </c>
      <c r="N561" s="24" t="str">
        <f t="shared" si="35"/>
        <v xml:space="preserve">Diretoria </v>
      </c>
    </row>
    <row r="562" spans="1:14" ht="57" customHeight="1" x14ac:dyDescent="0.2">
      <c r="A562" s="24" t="s">
        <v>185</v>
      </c>
      <c r="B562" s="25">
        <v>45446</v>
      </c>
      <c r="C562" s="26">
        <v>18206</v>
      </c>
      <c r="D562" s="26" t="s">
        <v>213</v>
      </c>
      <c r="E562" s="27" t="s">
        <v>794</v>
      </c>
      <c r="F562" s="28" t="s">
        <v>903</v>
      </c>
      <c r="G562" s="26" t="s">
        <v>68</v>
      </c>
      <c r="H562" s="29">
        <v>171.3</v>
      </c>
      <c r="J562" s="29">
        <f t="shared" si="32"/>
        <v>171.3</v>
      </c>
      <c r="K562" s="29">
        <f t="shared" si="33"/>
        <v>0</v>
      </c>
      <c r="L562" s="24">
        <f t="shared" si="34"/>
        <v>6</v>
      </c>
      <c r="M562" s="24" t="str">
        <f>VLOOKUP(L562,mês!A:B,2,0)</f>
        <v>Junho</v>
      </c>
      <c r="N562" s="24" t="str">
        <f t="shared" si="35"/>
        <v xml:space="preserve">Diretoria </v>
      </c>
    </row>
    <row r="563" spans="1:14" ht="57" customHeight="1" x14ac:dyDescent="0.2">
      <c r="A563" s="24" t="s">
        <v>185</v>
      </c>
      <c r="B563" s="25">
        <v>45446</v>
      </c>
      <c r="C563" s="26">
        <v>18208</v>
      </c>
      <c r="D563" s="26" t="s">
        <v>300</v>
      </c>
      <c r="E563" s="27" t="s">
        <v>717</v>
      </c>
      <c r="F563" s="28" t="s">
        <v>904</v>
      </c>
      <c r="G563" s="26" t="s">
        <v>68</v>
      </c>
      <c r="H563" s="29">
        <v>65</v>
      </c>
      <c r="J563" s="29">
        <f t="shared" si="32"/>
        <v>65</v>
      </c>
      <c r="K563" s="29">
        <f t="shared" si="33"/>
        <v>0</v>
      </c>
      <c r="L563" s="24">
        <f t="shared" si="34"/>
        <v>6</v>
      </c>
      <c r="M563" s="24" t="str">
        <f>VLOOKUP(L563,mês!A:B,2,0)</f>
        <v>Junho</v>
      </c>
      <c r="N563" s="24" t="str">
        <f t="shared" si="35"/>
        <v xml:space="preserve">Diretoria </v>
      </c>
    </row>
    <row r="564" spans="1:14" ht="57" customHeight="1" x14ac:dyDescent="0.2">
      <c r="A564" s="24" t="s">
        <v>185</v>
      </c>
      <c r="B564" s="25">
        <v>45447</v>
      </c>
      <c r="C564" s="26">
        <v>18212</v>
      </c>
      <c r="D564" s="26" t="s">
        <v>213</v>
      </c>
      <c r="E564" s="27" t="s">
        <v>905</v>
      </c>
      <c r="F564" s="28" t="s">
        <v>906</v>
      </c>
      <c r="G564" s="26" t="s">
        <v>68</v>
      </c>
      <c r="H564" s="29">
        <v>5389.81</v>
      </c>
      <c r="J564" s="29">
        <f t="shared" si="32"/>
        <v>5389.81</v>
      </c>
      <c r="K564" s="29">
        <f t="shared" si="33"/>
        <v>0</v>
      </c>
      <c r="L564" s="24">
        <f t="shared" si="34"/>
        <v>6</v>
      </c>
      <c r="M564" s="24" t="str">
        <f>VLOOKUP(L564,mês!A:B,2,0)</f>
        <v>Junho</v>
      </c>
      <c r="N564" s="24" t="str">
        <f t="shared" si="35"/>
        <v xml:space="preserve">Diretoria </v>
      </c>
    </row>
    <row r="565" spans="1:14" ht="57" customHeight="1" x14ac:dyDescent="0.2">
      <c r="A565" s="24" t="s">
        <v>185</v>
      </c>
      <c r="B565" s="25">
        <v>45448</v>
      </c>
      <c r="C565" s="26">
        <v>18214</v>
      </c>
      <c r="D565" s="26" t="s">
        <v>213</v>
      </c>
      <c r="E565" s="27" t="s">
        <v>907</v>
      </c>
      <c r="F565" s="28" t="s">
        <v>748</v>
      </c>
      <c r="G565" s="26" t="s">
        <v>68</v>
      </c>
      <c r="H565" s="29">
        <v>1600</v>
      </c>
      <c r="J565" s="29">
        <f t="shared" si="32"/>
        <v>1600</v>
      </c>
      <c r="K565" s="29">
        <f t="shared" si="33"/>
        <v>0</v>
      </c>
      <c r="L565" s="24">
        <f t="shared" si="34"/>
        <v>6</v>
      </c>
      <c r="M565" s="24" t="str">
        <f>VLOOKUP(L565,mês!A:B,2,0)</f>
        <v>Junho</v>
      </c>
      <c r="N565" s="24" t="str">
        <f t="shared" si="35"/>
        <v xml:space="preserve">Diretoria </v>
      </c>
    </row>
    <row r="566" spans="1:14" ht="57" customHeight="1" x14ac:dyDescent="0.2">
      <c r="A566" s="24" t="s">
        <v>185</v>
      </c>
      <c r="B566" s="25">
        <v>45448</v>
      </c>
      <c r="C566" s="26">
        <v>18215</v>
      </c>
      <c r="D566" s="26" t="s">
        <v>65</v>
      </c>
      <c r="E566" s="27" t="s">
        <v>78</v>
      </c>
      <c r="F566" s="28" t="s">
        <v>908</v>
      </c>
      <c r="G566" s="26" t="s">
        <v>68</v>
      </c>
      <c r="H566" s="29">
        <v>14676</v>
      </c>
      <c r="J566" s="29">
        <f t="shared" si="32"/>
        <v>14676</v>
      </c>
      <c r="K566" s="29">
        <f t="shared" si="33"/>
        <v>0</v>
      </c>
      <c r="L566" s="24">
        <f t="shared" si="34"/>
        <v>6</v>
      </c>
      <c r="M566" s="24" t="str">
        <f>VLOOKUP(L566,mês!A:B,2,0)</f>
        <v>Junho</v>
      </c>
      <c r="N566" s="24" t="str">
        <f t="shared" si="35"/>
        <v xml:space="preserve">Diretoria </v>
      </c>
    </row>
    <row r="567" spans="1:14" ht="57" customHeight="1" x14ac:dyDescent="0.2">
      <c r="A567" s="24" t="s">
        <v>185</v>
      </c>
      <c r="B567" s="25">
        <v>45448</v>
      </c>
      <c r="C567" s="26">
        <v>18218</v>
      </c>
      <c r="D567" s="26" t="s">
        <v>65</v>
      </c>
      <c r="E567" s="27" t="s">
        <v>645</v>
      </c>
      <c r="F567" s="28" t="s">
        <v>909</v>
      </c>
      <c r="G567" s="26" t="s">
        <v>68</v>
      </c>
      <c r="H567" s="29">
        <v>795.6</v>
      </c>
      <c r="J567" s="29">
        <f t="shared" si="32"/>
        <v>795.6</v>
      </c>
      <c r="K567" s="29">
        <f t="shared" si="33"/>
        <v>0</v>
      </c>
      <c r="L567" s="24">
        <f t="shared" si="34"/>
        <v>6</v>
      </c>
      <c r="M567" s="24" t="str">
        <f>VLOOKUP(L567,mês!A:B,2,0)</f>
        <v>Junho</v>
      </c>
      <c r="N567" s="24" t="str">
        <f t="shared" si="35"/>
        <v xml:space="preserve">Diretoria </v>
      </c>
    </row>
    <row r="568" spans="1:14" ht="57" customHeight="1" x14ac:dyDescent="0.2">
      <c r="A568" s="24" t="s">
        <v>185</v>
      </c>
      <c r="B568" s="25">
        <v>45448</v>
      </c>
      <c r="C568" s="26">
        <v>18219</v>
      </c>
      <c r="D568" s="26" t="s">
        <v>65</v>
      </c>
      <c r="E568" s="27" t="s">
        <v>645</v>
      </c>
      <c r="F568" s="28" t="s">
        <v>910</v>
      </c>
      <c r="G568" s="26" t="s">
        <v>68</v>
      </c>
      <c r="H568" s="29">
        <v>353.6</v>
      </c>
      <c r="J568" s="29">
        <f t="shared" si="32"/>
        <v>353.6</v>
      </c>
      <c r="K568" s="29">
        <f t="shared" si="33"/>
        <v>0</v>
      </c>
      <c r="L568" s="24">
        <f t="shared" si="34"/>
        <v>6</v>
      </c>
      <c r="M568" s="24" t="str">
        <f>VLOOKUP(L568,mês!A:B,2,0)</f>
        <v>Junho</v>
      </c>
      <c r="N568" s="24" t="str">
        <f t="shared" si="35"/>
        <v xml:space="preserve">Diretoria </v>
      </c>
    </row>
    <row r="569" spans="1:14" ht="57" customHeight="1" x14ac:dyDescent="0.2">
      <c r="A569" s="24" t="s">
        <v>185</v>
      </c>
      <c r="B569" s="25">
        <v>45448</v>
      </c>
      <c r="C569" s="26">
        <v>18220</v>
      </c>
      <c r="D569" s="26" t="s">
        <v>65</v>
      </c>
      <c r="E569" s="27" t="s">
        <v>645</v>
      </c>
      <c r="F569" s="28" t="s">
        <v>911</v>
      </c>
      <c r="G569" s="26" t="s">
        <v>68</v>
      </c>
      <c r="H569" s="29">
        <v>671.84</v>
      </c>
      <c r="J569" s="29">
        <f t="shared" si="32"/>
        <v>671.84</v>
      </c>
      <c r="K569" s="29">
        <f t="shared" si="33"/>
        <v>0</v>
      </c>
      <c r="L569" s="24">
        <f t="shared" si="34"/>
        <v>6</v>
      </c>
      <c r="M569" s="24" t="str">
        <f>VLOOKUP(L569,mês!A:B,2,0)</f>
        <v>Junho</v>
      </c>
      <c r="N569" s="24" t="str">
        <f t="shared" si="35"/>
        <v xml:space="preserve">Diretoria </v>
      </c>
    </row>
    <row r="570" spans="1:14" ht="57" customHeight="1" x14ac:dyDescent="0.2">
      <c r="A570" s="24" t="s">
        <v>185</v>
      </c>
      <c r="B570" s="25">
        <v>45448</v>
      </c>
      <c r="C570" s="26">
        <v>18221</v>
      </c>
      <c r="D570" s="26" t="s">
        <v>65</v>
      </c>
      <c r="E570" s="27" t="s">
        <v>645</v>
      </c>
      <c r="F570" s="28" t="s">
        <v>912</v>
      </c>
      <c r="G570" s="26" t="s">
        <v>68</v>
      </c>
      <c r="H570" s="29">
        <v>353.6</v>
      </c>
      <c r="J570" s="29">
        <f t="shared" si="32"/>
        <v>353.6</v>
      </c>
      <c r="K570" s="29">
        <f t="shared" si="33"/>
        <v>0</v>
      </c>
      <c r="L570" s="24">
        <f t="shared" si="34"/>
        <v>6</v>
      </c>
      <c r="M570" s="24" t="str">
        <f>VLOOKUP(L570,mês!A:B,2,0)</f>
        <v>Junho</v>
      </c>
      <c r="N570" s="24" t="str">
        <f t="shared" si="35"/>
        <v xml:space="preserve">Diretoria </v>
      </c>
    </row>
    <row r="571" spans="1:14" ht="57" customHeight="1" x14ac:dyDescent="0.2">
      <c r="A571" s="24" t="s">
        <v>185</v>
      </c>
      <c r="B571" s="25">
        <v>45448</v>
      </c>
      <c r="C571" s="26">
        <v>18222</v>
      </c>
      <c r="D571" s="26" t="s">
        <v>65</v>
      </c>
      <c r="E571" s="27" t="s">
        <v>645</v>
      </c>
      <c r="F571" s="28" t="s">
        <v>913</v>
      </c>
      <c r="G571" s="26" t="s">
        <v>68</v>
      </c>
      <c r="H571" s="29">
        <v>530.4</v>
      </c>
      <c r="J571" s="29">
        <f t="shared" si="32"/>
        <v>530.4</v>
      </c>
      <c r="K571" s="29">
        <f t="shared" si="33"/>
        <v>0</v>
      </c>
      <c r="L571" s="24">
        <f t="shared" si="34"/>
        <v>6</v>
      </c>
      <c r="M571" s="24" t="str">
        <f>VLOOKUP(L571,mês!A:B,2,0)</f>
        <v>Junho</v>
      </c>
      <c r="N571" s="24" t="str">
        <f t="shared" si="35"/>
        <v xml:space="preserve">Diretoria </v>
      </c>
    </row>
    <row r="572" spans="1:14" ht="57" customHeight="1" x14ac:dyDescent="0.2">
      <c r="A572" s="24" t="s">
        <v>185</v>
      </c>
      <c r="B572" s="25">
        <v>45448</v>
      </c>
      <c r="C572" s="26">
        <v>18223</v>
      </c>
      <c r="D572" s="26" t="s">
        <v>65</v>
      </c>
      <c r="E572" s="27" t="s">
        <v>645</v>
      </c>
      <c r="F572" s="28" t="s">
        <v>914</v>
      </c>
      <c r="G572" s="26" t="s">
        <v>68</v>
      </c>
      <c r="H572" s="29">
        <v>353.6</v>
      </c>
      <c r="J572" s="29">
        <f t="shared" si="32"/>
        <v>353.6</v>
      </c>
      <c r="K572" s="29">
        <f t="shared" si="33"/>
        <v>0</v>
      </c>
      <c r="L572" s="24">
        <f t="shared" si="34"/>
        <v>6</v>
      </c>
      <c r="M572" s="24" t="str">
        <f>VLOOKUP(L572,mês!A:B,2,0)</f>
        <v>Junho</v>
      </c>
      <c r="N572" s="24" t="str">
        <f t="shared" si="35"/>
        <v xml:space="preserve">Diretoria </v>
      </c>
    </row>
    <row r="573" spans="1:14" ht="57" customHeight="1" x14ac:dyDescent="0.2">
      <c r="A573" s="24" t="s">
        <v>185</v>
      </c>
      <c r="B573" s="25">
        <v>45448</v>
      </c>
      <c r="C573" s="26">
        <v>18224</v>
      </c>
      <c r="D573" s="26" t="s">
        <v>65</v>
      </c>
      <c r="E573" s="27" t="s">
        <v>645</v>
      </c>
      <c r="F573" s="28" t="s">
        <v>915</v>
      </c>
      <c r="G573" s="26" t="s">
        <v>68</v>
      </c>
      <c r="H573" s="29">
        <v>353.6</v>
      </c>
      <c r="J573" s="29">
        <f t="shared" si="32"/>
        <v>353.6</v>
      </c>
      <c r="K573" s="29">
        <f t="shared" si="33"/>
        <v>0</v>
      </c>
      <c r="L573" s="24">
        <f t="shared" si="34"/>
        <v>6</v>
      </c>
      <c r="M573" s="24" t="str">
        <f>VLOOKUP(L573,mês!A:B,2,0)</f>
        <v>Junho</v>
      </c>
      <c r="N573" s="24" t="str">
        <f t="shared" si="35"/>
        <v xml:space="preserve">Diretoria </v>
      </c>
    </row>
    <row r="574" spans="1:14" ht="57" customHeight="1" x14ac:dyDescent="0.2">
      <c r="A574" s="24" t="s">
        <v>185</v>
      </c>
      <c r="B574" s="25">
        <v>45449</v>
      </c>
      <c r="C574" s="26">
        <v>18195</v>
      </c>
      <c r="D574" s="26" t="s">
        <v>150</v>
      </c>
      <c r="E574" s="27" t="s">
        <v>732</v>
      </c>
      <c r="F574" s="28" t="s">
        <v>916</v>
      </c>
      <c r="G574" s="26" t="s">
        <v>68</v>
      </c>
      <c r="H574" s="29">
        <v>17.03</v>
      </c>
      <c r="J574" s="29">
        <f t="shared" si="32"/>
        <v>17.03</v>
      </c>
      <c r="K574" s="29">
        <f t="shared" si="33"/>
        <v>0</v>
      </c>
      <c r="L574" s="24">
        <f t="shared" si="34"/>
        <v>6</v>
      </c>
      <c r="M574" s="24" t="str">
        <f>VLOOKUP(L574,mês!A:B,2,0)</f>
        <v>Junho</v>
      </c>
      <c r="N574" s="24" t="str">
        <f t="shared" si="35"/>
        <v xml:space="preserve">Diretoria </v>
      </c>
    </row>
    <row r="575" spans="1:14" ht="57" customHeight="1" x14ac:dyDescent="0.2">
      <c r="A575" s="24" t="s">
        <v>185</v>
      </c>
      <c r="B575" s="25">
        <v>45450</v>
      </c>
      <c r="C575" s="26">
        <v>18233</v>
      </c>
      <c r="D575" s="26" t="s">
        <v>150</v>
      </c>
      <c r="E575" s="27" t="s">
        <v>917</v>
      </c>
      <c r="F575" s="28" t="s">
        <v>918</v>
      </c>
      <c r="G575" s="26" t="s">
        <v>68</v>
      </c>
      <c r="H575" s="29">
        <v>56.65</v>
      </c>
      <c r="J575" s="29">
        <f t="shared" si="32"/>
        <v>56.65</v>
      </c>
      <c r="K575" s="29">
        <f t="shared" si="33"/>
        <v>0</v>
      </c>
      <c r="L575" s="24">
        <f t="shared" si="34"/>
        <v>6</v>
      </c>
      <c r="M575" s="24" t="str">
        <f>VLOOKUP(L575,mês!A:B,2,0)</f>
        <v>Junho</v>
      </c>
      <c r="N575" s="24" t="str">
        <f t="shared" si="35"/>
        <v xml:space="preserve">Diretoria </v>
      </c>
    </row>
    <row r="576" spans="1:14" ht="57" customHeight="1" x14ac:dyDescent="0.2">
      <c r="A576" s="24" t="s">
        <v>185</v>
      </c>
      <c r="B576" s="25">
        <v>45450</v>
      </c>
      <c r="C576" s="26">
        <v>18234</v>
      </c>
      <c r="D576" s="26" t="s">
        <v>153</v>
      </c>
      <c r="E576" s="27" t="s">
        <v>919</v>
      </c>
      <c r="F576" s="28" t="s">
        <v>920</v>
      </c>
      <c r="G576" s="26" t="s">
        <v>68</v>
      </c>
      <c r="H576" s="29">
        <v>358.6</v>
      </c>
      <c r="J576" s="29">
        <f t="shared" si="32"/>
        <v>358.6</v>
      </c>
      <c r="K576" s="29">
        <f t="shared" si="33"/>
        <v>0</v>
      </c>
      <c r="L576" s="24">
        <f t="shared" si="34"/>
        <v>6</v>
      </c>
      <c r="M576" s="24" t="str">
        <f>VLOOKUP(L576,mês!A:B,2,0)</f>
        <v>Junho</v>
      </c>
      <c r="N576" s="24" t="str">
        <f t="shared" si="35"/>
        <v xml:space="preserve">Diretoria </v>
      </c>
    </row>
    <row r="577" spans="1:14" ht="57" customHeight="1" x14ac:dyDescent="0.2">
      <c r="A577" s="24" t="s">
        <v>185</v>
      </c>
      <c r="B577" s="25">
        <v>45453</v>
      </c>
      <c r="C577" s="26">
        <v>18239</v>
      </c>
      <c r="D577" s="26" t="s">
        <v>325</v>
      </c>
      <c r="E577" s="27" t="s">
        <v>921</v>
      </c>
      <c r="F577" s="28" t="s">
        <v>922</v>
      </c>
      <c r="G577" s="26" t="s">
        <v>68</v>
      </c>
      <c r="H577" s="29">
        <v>24885</v>
      </c>
      <c r="J577" s="29">
        <f t="shared" si="32"/>
        <v>24885</v>
      </c>
      <c r="K577" s="29">
        <f t="shared" si="33"/>
        <v>0</v>
      </c>
      <c r="L577" s="24">
        <f t="shared" si="34"/>
        <v>6</v>
      </c>
      <c r="M577" s="24" t="str">
        <f>VLOOKUP(L577,mês!A:B,2,0)</f>
        <v>Junho</v>
      </c>
      <c r="N577" s="24" t="str">
        <f t="shared" si="35"/>
        <v xml:space="preserve">Diretoria </v>
      </c>
    </row>
    <row r="578" spans="1:14" ht="57" customHeight="1" x14ac:dyDescent="0.2">
      <c r="A578" s="24" t="s">
        <v>185</v>
      </c>
      <c r="B578" s="25">
        <v>45453</v>
      </c>
      <c r="C578" s="26">
        <v>18246</v>
      </c>
      <c r="D578" s="26" t="s">
        <v>65</v>
      </c>
      <c r="E578" s="27" t="s">
        <v>547</v>
      </c>
      <c r="F578" s="28" t="s">
        <v>923</v>
      </c>
      <c r="G578" s="26" t="s">
        <v>68</v>
      </c>
      <c r="H578" s="29">
        <v>1902.06</v>
      </c>
      <c r="J578" s="29">
        <f t="shared" ref="J578:J641" si="36">IF(G578="Não",0,H578)</f>
        <v>1902.06</v>
      </c>
      <c r="K578" s="29">
        <f t="shared" ref="K578:K641" si="37">IF(G578="Não",H578,0)</f>
        <v>0</v>
      </c>
      <c r="L578" s="24">
        <f t="shared" ref="L578:L641" si="38">MONTH(B578)</f>
        <v>6</v>
      </c>
      <c r="M578" s="24" t="str">
        <f>VLOOKUP(L578,mês!A:B,2,0)</f>
        <v>Junho</v>
      </c>
      <c r="N578" s="24" t="str">
        <f t="shared" ref="N578:N641" si="39">LEFT(A578,SEARCH("-",A578)-1)</f>
        <v xml:space="preserve">Diretoria </v>
      </c>
    </row>
    <row r="579" spans="1:14" ht="57" customHeight="1" x14ac:dyDescent="0.2">
      <c r="A579" s="24" t="s">
        <v>185</v>
      </c>
      <c r="B579" s="25">
        <v>45453</v>
      </c>
      <c r="C579" s="26">
        <v>18245</v>
      </c>
      <c r="D579" s="26" t="s">
        <v>161</v>
      </c>
      <c r="E579" s="27" t="s">
        <v>924</v>
      </c>
      <c r="F579" s="28" t="s">
        <v>925</v>
      </c>
      <c r="G579" s="26" t="s">
        <v>68</v>
      </c>
      <c r="H579" s="29">
        <v>530.4</v>
      </c>
      <c r="J579" s="29">
        <f t="shared" si="36"/>
        <v>530.4</v>
      </c>
      <c r="K579" s="29">
        <f t="shared" si="37"/>
        <v>0</v>
      </c>
      <c r="L579" s="24">
        <f t="shared" si="38"/>
        <v>6</v>
      </c>
      <c r="M579" s="24" t="str">
        <f>VLOOKUP(L579,mês!A:B,2,0)</f>
        <v>Junho</v>
      </c>
      <c r="N579" s="24" t="str">
        <f t="shared" si="39"/>
        <v xml:space="preserve">Diretoria </v>
      </c>
    </row>
    <row r="580" spans="1:14" ht="57" customHeight="1" x14ac:dyDescent="0.2">
      <c r="A580" s="24" t="s">
        <v>185</v>
      </c>
      <c r="B580" s="25">
        <v>45454</v>
      </c>
      <c r="C580" s="26">
        <v>18250</v>
      </c>
      <c r="D580" s="26" t="s">
        <v>65</v>
      </c>
      <c r="E580" s="27" t="s">
        <v>926</v>
      </c>
      <c r="F580" s="28" t="s">
        <v>927</v>
      </c>
      <c r="G580" s="26" t="s">
        <v>68</v>
      </c>
      <c r="H580" s="29">
        <v>340</v>
      </c>
      <c r="J580" s="29">
        <f t="shared" si="36"/>
        <v>340</v>
      </c>
      <c r="K580" s="29">
        <f t="shared" si="37"/>
        <v>0</v>
      </c>
      <c r="L580" s="24">
        <f t="shared" si="38"/>
        <v>6</v>
      </c>
      <c r="M580" s="24" t="str">
        <f>VLOOKUP(L580,mês!A:B,2,0)</f>
        <v>Junho</v>
      </c>
      <c r="N580" s="24" t="str">
        <f t="shared" si="39"/>
        <v xml:space="preserve">Diretoria </v>
      </c>
    </row>
    <row r="581" spans="1:14" ht="57" customHeight="1" x14ac:dyDescent="0.2">
      <c r="A581" s="24" t="s">
        <v>185</v>
      </c>
      <c r="B581" s="25">
        <v>45454</v>
      </c>
      <c r="C581" s="26">
        <v>18253</v>
      </c>
      <c r="D581" s="26" t="s">
        <v>209</v>
      </c>
      <c r="E581" s="27" t="s">
        <v>928</v>
      </c>
      <c r="F581" s="28" t="s">
        <v>929</v>
      </c>
      <c r="G581" s="26" t="s">
        <v>68</v>
      </c>
      <c r="H581" s="29">
        <v>4526.08</v>
      </c>
      <c r="J581" s="29">
        <f t="shared" si="36"/>
        <v>4526.08</v>
      </c>
      <c r="K581" s="29">
        <f t="shared" si="37"/>
        <v>0</v>
      </c>
      <c r="L581" s="24">
        <f t="shared" si="38"/>
        <v>6</v>
      </c>
      <c r="M581" s="24" t="str">
        <f>VLOOKUP(L581,mês!A:B,2,0)</f>
        <v>Junho</v>
      </c>
      <c r="N581" s="24" t="str">
        <f t="shared" si="39"/>
        <v xml:space="preserve">Diretoria </v>
      </c>
    </row>
    <row r="582" spans="1:14" ht="57" customHeight="1" x14ac:dyDescent="0.2">
      <c r="A582" s="24" t="s">
        <v>185</v>
      </c>
      <c r="B582" s="25">
        <v>45455</v>
      </c>
      <c r="C582" s="26">
        <v>18257</v>
      </c>
      <c r="D582" s="26" t="s">
        <v>766</v>
      </c>
      <c r="E582" s="27" t="s">
        <v>767</v>
      </c>
      <c r="F582" s="28" t="s">
        <v>930</v>
      </c>
      <c r="G582" s="26" t="s">
        <v>68</v>
      </c>
      <c r="H582" s="29">
        <v>61105</v>
      </c>
      <c r="J582" s="29">
        <f t="shared" si="36"/>
        <v>61105</v>
      </c>
      <c r="K582" s="29">
        <f t="shared" si="37"/>
        <v>0</v>
      </c>
      <c r="L582" s="24">
        <f t="shared" si="38"/>
        <v>6</v>
      </c>
      <c r="M582" s="24" t="str">
        <f>VLOOKUP(L582,mês!A:B,2,0)</f>
        <v>Junho</v>
      </c>
      <c r="N582" s="24" t="str">
        <f t="shared" si="39"/>
        <v xml:space="preserve">Diretoria </v>
      </c>
    </row>
    <row r="583" spans="1:14" ht="57" customHeight="1" x14ac:dyDescent="0.2">
      <c r="A583" s="24" t="s">
        <v>185</v>
      </c>
      <c r="B583" s="25">
        <v>45455</v>
      </c>
      <c r="C583" s="26">
        <v>18254</v>
      </c>
      <c r="D583" s="26" t="s">
        <v>65</v>
      </c>
      <c r="E583" s="27" t="s">
        <v>78</v>
      </c>
      <c r="F583" s="28" t="s">
        <v>931</v>
      </c>
      <c r="G583" s="26" t="s">
        <v>68</v>
      </c>
      <c r="H583" s="29">
        <v>5280</v>
      </c>
      <c r="J583" s="29">
        <f t="shared" si="36"/>
        <v>5280</v>
      </c>
      <c r="K583" s="29">
        <f t="shared" si="37"/>
        <v>0</v>
      </c>
      <c r="L583" s="24">
        <f t="shared" si="38"/>
        <v>6</v>
      </c>
      <c r="M583" s="24" t="str">
        <f>VLOOKUP(L583,mês!A:B,2,0)</f>
        <v>Junho</v>
      </c>
      <c r="N583" s="24" t="str">
        <f t="shared" si="39"/>
        <v xml:space="preserve">Diretoria </v>
      </c>
    </row>
    <row r="584" spans="1:14" ht="57" customHeight="1" x14ac:dyDescent="0.2">
      <c r="A584" s="24" t="s">
        <v>185</v>
      </c>
      <c r="B584" s="25">
        <v>45457</v>
      </c>
      <c r="C584" s="26">
        <v>18268</v>
      </c>
      <c r="D584" s="26" t="s">
        <v>65</v>
      </c>
      <c r="E584" s="27" t="s">
        <v>791</v>
      </c>
      <c r="F584" s="28" t="s">
        <v>932</v>
      </c>
      <c r="G584" s="26" t="s">
        <v>68</v>
      </c>
      <c r="H584" s="29">
        <v>713</v>
      </c>
      <c r="J584" s="29">
        <f t="shared" si="36"/>
        <v>713</v>
      </c>
      <c r="K584" s="29">
        <f t="shared" si="37"/>
        <v>0</v>
      </c>
      <c r="L584" s="24">
        <f t="shared" si="38"/>
        <v>6</v>
      </c>
      <c r="M584" s="24" t="str">
        <f>VLOOKUP(L584,mês!A:B,2,0)</f>
        <v>Junho</v>
      </c>
      <c r="N584" s="24" t="str">
        <f t="shared" si="39"/>
        <v xml:space="preserve">Diretoria </v>
      </c>
    </row>
    <row r="585" spans="1:14" ht="57" customHeight="1" x14ac:dyDescent="0.2">
      <c r="A585" s="24" t="s">
        <v>185</v>
      </c>
      <c r="B585" s="25">
        <v>45461</v>
      </c>
      <c r="C585" s="26">
        <v>18269</v>
      </c>
      <c r="D585" s="26" t="s">
        <v>65</v>
      </c>
      <c r="E585" s="27" t="s">
        <v>91</v>
      </c>
      <c r="F585" s="28" t="s">
        <v>933</v>
      </c>
      <c r="G585" s="26" t="s">
        <v>68</v>
      </c>
      <c r="H585" s="29">
        <v>400</v>
      </c>
      <c r="J585" s="29">
        <f t="shared" si="36"/>
        <v>400</v>
      </c>
      <c r="K585" s="29">
        <f t="shared" si="37"/>
        <v>0</v>
      </c>
      <c r="L585" s="24">
        <f t="shared" si="38"/>
        <v>6</v>
      </c>
      <c r="M585" s="24" t="str">
        <f>VLOOKUP(L585,mês!A:B,2,0)</f>
        <v>Junho</v>
      </c>
      <c r="N585" s="24" t="str">
        <f t="shared" si="39"/>
        <v xml:space="preserve">Diretoria </v>
      </c>
    </row>
    <row r="586" spans="1:14" ht="57" customHeight="1" x14ac:dyDescent="0.2">
      <c r="A586" s="24" t="s">
        <v>185</v>
      </c>
      <c r="B586" s="25">
        <v>45461</v>
      </c>
      <c r="C586" s="26">
        <v>18270</v>
      </c>
      <c r="D586" s="26" t="s">
        <v>65</v>
      </c>
      <c r="E586" s="27" t="s">
        <v>645</v>
      </c>
      <c r="F586" s="28" t="s">
        <v>934</v>
      </c>
      <c r="G586" s="26" t="s">
        <v>68</v>
      </c>
      <c r="H586" s="29">
        <v>530.4</v>
      </c>
      <c r="J586" s="29">
        <f t="shared" si="36"/>
        <v>530.4</v>
      </c>
      <c r="K586" s="29">
        <f t="shared" si="37"/>
        <v>0</v>
      </c>
      <c r="L586" s="24">
        <f t="shared" si="38"/>
        <v>6</v>
      </c>
      <c r="M586" s="24" t="str">
        <f>VLOOKUP(L586,mês!A:B,2,0)</f>
        <v>Junho</v>
      </c>
      <c r="N586" s="24" t="str">
        <f t="shared" si="39"/>
        <v xml:space="preserve">Diretoria </v>
      </c>
    </row>
    <row r="587" spans="1:14" ht="57" customHeight="1" x14ac:dyDescent="0.2">
      <c r="A587" s="24" t="s">
        <v>185</v>
      </c>
      <c r="B587" s="25">
        <v>45461</v>
      </c>
      <c r="C587" s="26">
        <v>18271</v>
      </c>
      <c r="D587" s="26" t="s">
        <v>65</v>
      </c>
      <c r="E587" s="27" t="s">
        <v>645</v>
      </c>
      <c r="F587" s="28" t="s">
        <v>935</v>
      </c>
      <c r="G587" s="26" t="s">
        <v>68</v>
      </c>
      <c r="H587" s="29">
        <v>530.4</v>
      </c>
      <c r="J587" s="29">
        <f t="shared" si="36"/>
        <v>530.4</v>
      </c>
      <c r="K587" s="29">
        <f t="shared" si="37"/>
        <v>0</v>
      </c>
      <c r="L587" s="24">
        <f t="shared" si="38"/>
        <v>6</v>
      </c>
      <c r="M587" s="24" t="str">
        <f>VLOOKUP(L587,mês!A:B,2,0)</f>
        <v>Junho</v>
      </c>
      <c r="N587" s="24" t="str">
        <f t="shared" si="39"/>
        <v xml:space="preserve">Diretoria </v>
      </c>
    </row>
    <row r="588" spans="1:14" ht="57" customHeight="1" x14ac:dyDescent="0.2">
      <c r="A588" s="24" t="s">
        <v>185</v>
      </c>
      <c r="B588" s="25">
        <v>45462</v>
      </c>
      <c r="C588" s="26">
        <v>18273</v>
      </c>
      <c r="D588" s="26" t="s">
        <v>300</v>
      </c>
      <c r="E588" s="27" t="s">
        <v>103</v>
      </c>
      <c r="F588" s="28" t="s">
        <v>936</v>
      </c>
      <c r="G588" s="26" t="s">
        <v>68</v>
      </c>
      <c r="H588" s="29">
        <v>276.58</v>
      </c>
      <c r="J588" s="29">
        <f t="shared" si="36"/>
        <v>276.58</v>
      </c>
      <c r="K588" s="29">
        <f t="shared" si="37"/>
        <v>0</v>
      </c>
      <c r="L588" s="24">
        <f t="shared" si="38"/>
        <v>6</v>
      </c>
      <c r="M588" s="24" t="str">
        <f>VLOOKUP(L588,mês!A:B,2,0)</f>
        <v>Junho</v>
      </c>
      <c r="N588" s="24" t="str">
        <f t="shared" si="39"/>
        <v xml:space="preserve">Diretoria </v>
      </c>
    </row>
    <row r="589" spans="1:14" ht="57" customHeight="1" x14ac:dyDescent="0.2">
      <c r="A589" s="24" t="s">
        <v>185</v>
      </c>
      <c r="B589" s="25">
        <v>45463</v>
      </c>
      <c r="C589" s="26">
        <v>18264</v>
      </c>
      <c r="D589" s="26" t="s">
        <v>161</v>
      </c>
      <c r="E589" s="27" t="s">
        <v>937</v>
      </c>
      <c r="F589" s="28" t="s">
        <v>938</v>
      </c>
      <c r="G589" s="26" t="s">
        <v>68</v>
      </c>
      <c r="H589" s="29">
        <v>18.649999999999999</v>
      </c>
      <c r="J589" s="29">
        <f t="shared" si="36"/>
        <v>18.649999999999999</v>
      </c>
      <c r="K589" s="29">
        <f t="shared" si="37"/>
        <v>0</v>
      </c>
      <c r="L589" s="24">
        <f t="shared" si="38"/>
        <v>6</v>
      </c>
      <c r="M589" s="24" t="str">
        <f>VLOOKUP(L589,mês!A:B,2,0)</f>
        <v>Junho</v>
      </c>
      <c r="N589" s="24" t="str">
        <f t="shared" si="39"/>
        <v xml:space="preserve">Diretoria </v>
      </c>
    </row>
    <row r="590" spans="1:14" ht="57" customHeight="1" x14ac:dyDescent="0.2">
      <c r="A590" s="24" t="s">
        <v>185</v>
      </c>
      <c r="B590" s="25">
        <v>45463</v>
      </c>
      <c r="C590" s="26">
        <v>18267</v>
      </c>
      <c r="D590" s="26" t="s">
        <v>156</v>
      </c>
      <c r="E590" s="27" t="s">
        <v>937</v>
      </c>
      <c r="F590" s="28" t="s">
        <v>939</v>
      </c>
      <c r="G590" s="26" t="s">
        <v>68</v>
      </c>
      <c r="H590" s="29">
        <v>200.9</v>
      </c>
      <c r="J590" s="29">
        <f t="shared" si="36"/>
        <v>200.9</v>
      </c>
      <c r="K590" s="29">
        <f t="shared" si="37"/>
        <v>0</v>
      </c>
      <c r="L590" s="24">
        <f t="shared" si="38"/>
        <v>6</v>
      </c>
      <c r="M590" s="24" t="str">
        <f>VLOOKUP(L590,mês!A:B,2,0)</f>
        <v>Junho</v>
      </c>
      <c r="N590" s="24" t="str">
        <f t="shared" si="39"/>
        <v xml:space="preserve">Diretoria </v>
      </c>
    </row>
    <row r="591" spans="1:14" ht="57" customHeight="1" x14ac:dyDescent="0.2">
      <c r="A591" s="24" t="s">
        <v>185</v>
      </c>
      <c r="B591" s="25">
        <v>45468</v>
      </c>
      <c r="C591" s="26">
        <v>18279</v>
      </c>
      <c r="D591" s="26" t="s">
        <v>741</v>
      </c>
      <c r="E591" s="27" t="s">
        <v>732</v>
      </c>
      <c r="F591" s="28" t="s">
        <v>940</v>
      </c>
      <c r="G591" s="26" t="s">
        <v>68</v>
      </c>
      <c r="H591" s="29">
        <v>38.020000000000003</v>
      </c>
      <c r="J591" s="29">
        <f t="shared" si="36"/>
        <v>38.020000000000003</v>
      </c>
      <c r="K591" s="29">
        <f t="shared" si="37"/>
        <v>0</v>
      </c>
      <c r="L591" s="24">
        <f t="shared" si="38"/>
        <v>6</v>
      </c>
      <c r="M591" s="24" t="str">
        <f>VLOOKUP(L591,mês!A:B,2,0)</f>
        <v>Junho</v>
      </c>
      <c r="N591" s="24" t="str">
        <f t="shared" si="39"/>
        <v xml:space="preserve">Diretoria </v>
      </c>
    </row>
    <row r="592" spans="1:14" ht="57" customHeight="1" x14ac:dyDescent="0.2">
      <c r="A592" s="24" t="s">
        <v>185</v>
      </c>
      <c r="B592" s="25">
        <v>45469</v>
      </c>
      <c r="C592" s="26">
        <v>18294</v>
      </c>
      <c r="D592" s="26" t="s">
        <v>65</v>
      </c>
      <c r="E592" s="27" t="s">
        <v>69</v>
      </c>
      <c r="F592" s="28" t="s">
        <v>941</v>
      </c>
      <c r="G592" s="26" t="s">
        <v>68</v>
      </c>
      <c r="H592" s="29">
        <v>160</v>
      </c>
      <c r="J592" s="29">
        <f t="shared" si="36"/>
        <v>160</v>
      </c>
      <c r="K592" s="29">
        <f t="shared" si="37"/>
        <v>0</v>
      </c>
      <c r="L592" s="24">
        <f t="shared" si="38"/>
        <v>6</v>
      </c>
      <c r="M592" s="24" t="str">
        <f>VLOOKUP(L592,mês!A:B,2,0)</f>
        <v>Junho</v>
      </c>
      <c r="N592" s="24" t="str">
        <f t="shared" si="39"/>
        <v xml:space="preserve">Diretoria </v>
      </c>
    </row>
    <row r="593" spans="1:14" ht="57" customHeight="1" x14ac:dyDescent="0.2">
      <c r="A593" s="24" t="s">
        <v>185</v>
      </c>
      <c r="B593" s="25">
        <v>45469</v>
      </c>
      <c r="C593" s="26">
        <v>18293</v>
      </c>
      <c r="D593" s="26" t="s">
        <v>942</v>
      </c>
      <c r="E593" s="27" t="s">
        <v>900</v>
      </c>
      <c r="F593" s="28" t="s">
        <v>943</v>
      </c>
      <c r="G593" s="26" t="s">
        <v>68</v>
      </c>
      <c r="H593" s="29">
        <v>4347.33</v>
      </c>
      <c r="J593" s="29">
        <f t="shared" si="36"/>
        <v>4347.33</v>
      </c>
      <c r="K593" s="29">
        <f t="shared" si="37"/>
        <v>0</v>
      </c>
      <c r="L593" s="24">
        <f t="shared" si="38"/>
        <v>6</v>
      </c>
      <c r="M593" s="24" t="str">
        <f>VLOOKUP(L593,mês!A:B,2,0)</f>
        <v>Junho</v>
      </c>
      <c r="N593" s="24" t="str">
        <f t="shared" si="39"/>
        <v xml:space="preserve">Diretoria </v>
      </c>
    </row>
    <row r="594" spans="1:14" ht="57" customHeight="1" x14ac:dyDescent="0.2">
      <c r="A594" s="24" t="s">
        <v>185</v>
      </c>
      <c r="B594" s="25">
        <v>45470</v>
      </c>
      <c r="C594" s="26">
        <v>18299</v>
      </c>
      <c r="D594" s="26" t="s">
        <v>300</v>
      </c>
      <c r="E594" s="27" t="s">
        <v>944</v>
      </c>
      <c r="F594" s="28" t="s">
        <v>945</v>
      </c>
      <c r="G594" s="26" t="s">
        <v>68</v>
      </c>
      <c r="H594" s="29">
        <v>159</v>
      </c>
      <c r="J594" s="29">
        <f t="shared" si="36"/>
        <v>159</v>
      </c>
      <c r="K594" s="29">
        <f t="shared" si="37"/>
        <v>0</v>
      </c>
      <c r="L594" s="24">
        <f t="shared" si="38"/>
        <v>6</v>
      </c>
      <c r="M594" s="24" t="str">
        <f>VLOOKUP(L594,mês!A:B,2,0)</f>
        <v>Junho</v>
      </c>
      <c r="N594" s="24" t="str">
        <f t="shared" si="39"/>
        <v xml:space="preserve">Diretoria </v>
      </c>
    </row>
    <row r="595" spans="1:14" ht="57" customHeight="1" x14ac:dyDescent="0.2">
      <c r="A595" s="24" t="s">
        <v>185</v>
      </c>
      <c r="B595" s="25">
        <v>45470</v>
      </c>
      <c r="C595" s="26">
        <v>18300</v>
      </c>
      <c r="D595" s="26" t="s">
        <v>766</v>
      </c>
      <c r="E595" s="27" t="s">
        <v>946</v>
      </c>
      <c r="F595" s="28" t="s">
        <v>947</v>
      </c>
      <c r="G595" s="26" t="s">
        <v>68</v>
      </c>
      <c r="H595" s="29">
        <v>3237</v>
      </c>
      <c r="J595" s="29">
        <f t="shared" si="36"/>
        <v>3237</v>
      </c>
      <c r="K595" s="29">
        <f t="shared" si="37"/>
        <v>0</v>
      </c>
      <c r="L595" s="24">
        <f t="shared" si="38"/>
        <v>6</v>
      </c>
      <c r="M595" s="24" t="str">
        <f>VLOOKUP(L595,mês!A:B,2,0)</f>
        <v>Junho</v>
      </c>
      <c r="N595" s="24" t="str">
        <f t="shared" si="39"/>
        <v xml:space="preserve">Diretoria </v>
      </c>
    </row>
    <row r="596" spans="1:14" ht="57" customHeight="1" x14ac:dyDescent="0.2">
      <c r="A596" s="24" t="s">
        <v>185</v>
      </c>
      <c r="B596" s="25">
        <v>45471</v>
      </c>
      <c r="C596" s="26">
        <v>18303</v>
      </c>
      <c r="D596" s="26" t="s">
        <v>300</v>
      </c>
      <c r="E596" s="27" t="s">
        <v>103</v>
      </c>
      <c r="F596" s="28" t="s">
        <v>948</v>
      </c>
      <c r="G596" s="26" t="s">
        <v>68</v>
      </c>
      <c r="H596" s="29">
        <v>592.67999999999995</v>
      </c>
      <c r="J596" s="29">
        <f t="shared" si="36"/>
        <v>592.67999999999995</v>
      </c>
      <c r="K596" s="29">
        <f t="shared" si="37"/>
        <v>0</v>
      </c>
      <c r="L596" s="24">
        <f t="shared" si="38"/>
        <v>6</v>
      </c>
      <c r="M596" s="24" t="str">
        <f>VLOOKUP(L596,mês!A:B,2,0)</f>
        <v>Junho</v>
      </c>
      <c r="N596" s="24" t="str">
        <f t="shared" si="39"/>
        <v xml:space="preserve">Diretoria </v>
      </c>
    </row>
    <row r="597" spans="1:14" ht="57" customHeight="1" x14ac:dyDescent="0.2">
      <c r="A597" s="24" t="s">
        <v>185</v>
      </c>
      <c r="B597" s="25">
        <v>45475</v>
      </c>
      <c r="C597" s="26">
        <v>18307</v>
      </c>
      <c r="D597" s="26" t="s">
        <v>65</v>
      </c>
      <c r="E597" s="27" t="s">
        <v>735</v>
      </c>
      <c r="F597" s="28" t="s">
        <v>949</v>
      </c>
      <c r="G597" s="26" t="s">
        <v>68</v>
      </c>
      <c r="H597" s="29">
        <v>1186.97</v>
      </c>
      <c r="J597" s="29">
        <f t="shared" si="36"/>
        <v>1186.97</v>
      </c>
      <c r="K597" s="29">
        <f t="shared" si="37"/>
        <v>0</v>
      </c>
      <c r="L597" s="24">
        <f t="shared" si="38"/>
        <v>7</v>
      </c>
      <c r="M597" s="24" t="str">
        <f>VLOOKUP(L597,mês!A:B,2,0)</f>
        <v>Julho</v>
      </c>
      <c r="N597" s="24" t="str">
        <f t="shared" si="39"/>
        <v xml:space="preserve">Diretoria </v>
      </c>
    </row>
    <row r="598" spans="1:14" ht="57" customHeight="1" x14ac:dyDescent="0.2">
      <c r="A598" s="24" t="s">
        <v>185</v>
      </c>
      <c r="B598" s="25">
        <v>45475</v>
      </c>
      <c r="C598" s="26">
        <v>18310</v>
      </c>
      <c r="D598" s="26" t="s">
        <v>65</v>
      </c>
      <c r="E598" s="27" t="s">
        <v>950</v>
      </c>
      <c r="F598" s="28" t="s">
        <v>951</v>
      </c>
      <c r="G598" s="26" t="s">
        <v>68</v>
      </c>
      <c r="H598" s="29">
        <v>2900</v>
      </c>
      <c r="J598" s="29">
        <f t="shared" si="36"/>
        <v>2900</v>
      </c>
      <c r="K598" s="29">
        <f t="shared" si="37"/>
        <v>0</v>
      </c>
      <c r="L598" s="24">
        <f t="shared" si="38"/>
        <v>7</v>
      </c>
      <c r="M598" s="24" t="str">
        <f>VLOOKUP(L598,mês!A:B,2,0)</f>
        <v>Julho</v>
      </c>
      <c r="N598" s="24" t="str">
        <f t="shared" si="39"/>
        <v xml:space="preserve">Diretoria </v>
      </c>
    </row>
    <row r="599" spans="1:14" ht="57" customHeight="1" x14ac:dyDescent="0.2">
      <c r="A599" s="24" t="s">
        <v>185</v>
      </c>
      <c r="B599" s="25">
        <v>45475</v>
      </c>
      <c r="C599" s="26">
        <v>18312</v>
      </c>
      <c r="D599" s="26" t="s">
        <v>135</v>
      </c>
      <c r="E599" s="27" t="s">
        <v>69</v>
      </c>
      <c r="F599" s="28" t="s">
        <v>952</v>
      </c>
      <c r="G599" s="26" t="s">
        <v>68</v>
      </c>
      <c r="H599" s="29">
        <v>736.61</v>
      </c>
      <c r="J599" s="29">
        <f t="shared" si="36"/>
        <v>736.61</v>
      </c>
      <c r="K599" s="29">
        <f t="shared" si="37"/>
        <v>0</v>
      </c>
      <c r="L599" s="24">
        <f t="shared" si="38"/>
        <v>7</v>
      </c>
      <c r="M599" s="24" t="str">
        <f>VLOOKUP(L599,mês!A:B,2,0)</f>
        <v>Julho</v>
      </c>
      <c r="N599" s="24" t="str">
        <f t="shared" si="39"/>
        <v xml:space="preserve">Diretoria </v>
      </c>
    </row>
    <row r="600" spans="1:14" ht="57" customHeight="1" x14ac:dyDescent="0.2">
      <c r="A600" s="24" t="s">
        <v>185</v>
      </c>
      <c r="B600" s="25">
        <v>45477</v>
      </c>
      <c r="C600" s="26">
        <v>18318</v>
      </c>
      <c r="D600" s="26" t="s">
        <v>65</v>
      </c>
      <c r="E600" s="27" t="s">
        <v>645</v>
      </c>
      <c r="F600" s="28" t="s">
        <v>953</v>
      </c>
      <c r="G600" s="26" t="s">
        <v>68</v>
      </c>
      <c r="H600" s="29">
        <v>530.4</v>
      </c>
      <c r="J600" s="29">
        <f t="shared" si="36"/>
        <v>530.4</v>
      </c>
      <c r="K600" s="29">
        <f t="shared" si="37"/>
        <v>0</v>
      </c>
      <c r="L600" s="24">
        <f t="shared" si="38"/>
        <v>7</v>
      </c>
      <c r="M600" s="24" t="str">
        <f>VLOOKUP(L600,mês!A:B,2,0)</f>
        <v>Julho</v>
      </c>
      <c r="N600" s="24" t="str">
        <f t="shared" si="39"/>
        <v xml:space="preserve">Diretoria </v>
      </c>
    </row>
    <row r="601" spans="1:14" ht="57" customHeight="1" x14ac:dyDescent="0.2">
      <c r="A601" s="24" t="s">
        <v>185</v>
      </c>
      <c r="B601" s="25">
        <v>45477</v>
      </c>
      <c r="C601" s="26">
        <v>18319</v>
      </c>
      <c r="D601" s="26" t="s">
        <v>954</v>
      </c>
      <c r="E601" s="27" t="s">
        <v>712</v>
      </c>
      <c r="F601" s="28" t="s">
        <v>955</v>
      </c>
      <c r="G601" s="26" t="s">
        <v>68</v>
      </c>
      <c r="H601" s="29">
        <v>2969.98</v>
      </c>
      <c r="J601" s="29">
        <f t="shared" si="36"/>
        <v>2969.98</v>
      </c>
      <c r="K601" s="29">
        <f t="shared" si="37"/>
        <v>0</v>
      </c>
      <c r="L601" s="24">
        <f t="shared" si="38"/>
        <v>7</v>
      </c>
      <c r="M601" s="24" t="str">
        <f>VLOOKUP(L601,mês!A:B,2,0)</f>
        <v>Julho</v>
      </c>
      <c r="N601" s="24" t="str">
        <f t="shared" si="39"/>
        <v xml:space="preserve">Diretoria </v>
      </c>
    </row>
    <row r="602" spans="1:14" ht="57" customHeight="1" x14ac:dyDescent="0.2">
      <c r="A602" s="24" t="s">
        <v>185</v>
      </c>
      <c r="B602" s="25">
        <v>45478</v>
      </c>
      <c r="C602" s="26">
        <v>18321</v>
      </c>
      <c r="D602" s="26" t="s">
        <v>213</v>
      </c>
      <c r="E602" s="27" t="s">
        <v>956</v>
      </c>
      <c r="F602" s="28" t="s">
        <v>957</v>
      </c>
      <c r="G602" s="26" t="s">
        <v>68</v>
      </c>
      <c r="H602" s="29">
        <v>3485</v>
      </c>
      <c r="J602" s="29">
        <f t="shared" si="36"/>
        <v>3485</v>
      </c>
      <c r="K602" s="29">
        <f t="shared" si="37"/>
        <v>0</v>
      </c>
      <c r="L602" s="24">
        <f t="shared" si="38"/>
        <v>7</v>
      </c>
      <c r="M602" s="24" t="str">
        <f>VLOOKUP(L602,mês!A:B,2,0)</f>
        <v>Julho</v>
      </c>
      <c r="N602" s="24" t="str">
        <f t="shared" si="39"/>
        <v xml:space="preserve">Diretoria </v>
      </c>
    </row>
    <row r="603" spans="1:14" ht="57" customHeight="1" x14ac:dyDescent="0.2">
      <c r="A603" s="24" t="s">
        <v>185</v>
      </c>
      <c r="B603" s="25">
        <v>45478</v>
      </c>
      <c r="C603" s="26">
        <v>18322</v>
      </c>
      <c r="D603" s="26" t="s">
        <v>65</v>
      </c>
      <c r="E603" s="27" t="s">
        <v>547</v>
      </c>
      <c r="F603" s="28" t="s">
        <v>958</v>
      </c>
      <c r="G603" s="26" t="s">
        <v>68</v>
      </c>
      <c r="H603" s="29">
        <v>2029.79</v>
      </c>
      <c r="J603" s="29">
        <f t="shared" si="36"/>
        <v>2029.79</v>
      </c>
      <c r="K603" s="29">
        <f t="shared" si="37"/>
        <v>0</v>
      </c>
      <c r="L603" s="24">
        <f t="shared" si="38"/>
        <v>7</v>
      </c>
      <c r="M603" s="24" t="str">
        <f>VLOOKUP(L603,mês!A:B,2,0)</f>
        <v>Julho</v>
      </c>
      <c r="N603" s="24" t="str">
        <f t="shared" si="39"/>
        <v xml:space="preserve">Diretoria </v>
      </c>
    </row>
    <row r="604" spans="1:14" ht="57" customHeight="1" x14ac:dyDescent="0.2">
      <c r="A604" s="24" t="s">
        <v>185</v>
      </c>
      <c r="B604" s="25">
        <v>45478</v>
      </c>
      <c r="C604" s="26">
        <v>18320</v>
      </c>
      <c r="D604" s="26" t="s">
        <v>65</v>
      </c>
      <c r="E604" s="27" t="s">
        <v>959</v>
      </c>
      <c r="F604" s="28" t="s">
        <v>960</v>
      </c>
      <c r="G604" s="26" t="s">
        <v>68</v>
      </c>
      <c r="H604" s="29">
        <v>2220</v>
      </c>
      <c r="J604" s="29">
        <f t="shared" si="36"/>
        <v>2220</v>
      </c>
      <c r="K604" s="29">
        <f t="shared" si="37"/>
        <v>0</v>
      </c>
      <c r="L604" s="24">
        <f t="shared" si="38"/>
        <v>7</v>
      </c>
      <c r="M604" s="24" t="str">
        <f>VLOOKUP(L604,mês!A:B,2,0)</f>
        <v>Julho</v>
      </c>
      <c r="N604" s="24" t="str">
        <f t="shared" si="39"/>
        <v xml:space="preserve">Diretoria </v>
      </c>
    </row>
    <row r="605" spans="1:14" ht="57" customHeight="1" x14ac:dyDescent="0.2">
      <c r="A605" s="24" t="s">
        <v>185</v>
      </c>
      <c r="B605" s="25">
        <v>45483</v>
      </c>
      <c r="C605" s="26">
        <v>18326</v>
      </c>
      <c r="D605" s="26" t="s">
        <v>150</v>
      </c>
      <c r="E605" s="27" t="s">
        <v>850</v>
      </c>
      <c r="F605" s="28" t="s">
        <v>961</v>
      </c>
      <c r="G605" s="26" t="s">
        <v>68</v>
      </c>
      <c r="H605" s="29">
        <v>9600</v>
      </c>
      <c r="J605" s="29">
        <f t="shared" si="36"/>
        <v>9600</v>
      </c>
      <c r="K605" s="29">
        <f t="shared" si="37"/>
        <v>0</v>
      </c>
      <c r="L605" s="24">
        <f t="shared" si="38"/>
        <v>7</v>
      </c>
      <c r="M605" s="24" t="str">
        <f>VLOOKUP(L605,mês!A:B,2,0)</f>
        <v>Julho</v>
      </c>
      <c r="N605" s="24" t="str">
        <f t="shared" si="39"/>
        <v xml:space="preserve">Diretoria </v>
      </c>
    </row>
    <row r="606" spans="1:14" ht="57" customHeight="1" x14ac:dyDescent="0.2">
      <c r="A606" s="24" t="s">
        <v>185</v>
      </c>
      <c r="B606" s="25">
        <v>45483</v>
      </c>
      <c r="C606" s="26">
        <v>18328</v>
      </c>
      <c r="D606" s="26" t="s">
        <v>209</v>
      </c>
      <c r="E606" s="27" t="s">
        <v>900</v>
      </c>
      <c r="F606" s="28" t="s">
        <v>962</v>
      </c>
      <c r="G606" s="26" t="s">
        <v>68</v>
      </c>
      <c r="H606" s="29">
        <v>3664.54</v>
      </c>
      <c r="J606" s="29">
        <f t="shared" si="36"/>
        <v>3664.54</v>
      </c>
      <c r="K606" s="29">
        <f t="shared" si="37"/>
        <v>0</v>
      </c>
      <c r="L606" s="24">
        <f t="shared" si="38"/>
        <v>7</v>
      </c>
      <c r="M606" s="24" t="str">
        <f>VLOOKUP(L606,mês!A:B,2,0)</f>
        <v>Julho</v>
      </c>
      <c r="N606" s="24" t="str">
        <f t="shared" si="39"/>
        <v xml:space="preserve">Diretoria </v>
      </c>
    </row>
    <row r="607" spans="1:14" ht="57" customHeight="1" x14ac:dyDescent="0.2">
      <c r="A607" s="24" t="s">
        <v>185</v>
      </c>
      <c r="B607" s="25">
        <v>45484</v>
      </c>
      <c r="C607" s="26">
        <v>18329</v>
      </c>
      <c r="D607" s="26" t="s">
        <v>150</v>
      </c>
      <c r="E607" s="27" t="s">
        <v>963</v>
      </c>
      <c r="F607" s="28" t="s">
        <v>964</v>
      </c>
      <c r="G607" s="26" t="s">
        <v>68</v>
      </c>
      <c r="H607" s="29">
        <v>99.9</v>
      </c>
      <c r="J607" s="29">
        <f t="shared" si="36"/>
        <v>99.9</v>
      </c>
      <c r="K607" s="29">
        <f t="shared" si="37"/>
        <v>0</v>
      </c>
      <c r="L607" s="24">
        <f t="shared" si="38"/>
        <v>7</v>
      </c>
      <c r="M607" s="24" t="str">
        <f>VLOOKUP(L607,mês!A:B,2,0)</f>
        <v>Julho</v>
      </c>
      <c r="N607" s="24" t="str">
        <f t="shared" si="39"/>
        <v xml:space="preserve">Diretoria </v>
      </c>
    </row>
    <row r="608" spans="1:14" ht="57" customHeight="1" x14ac:dyDescent="0.2">
      <c r="A608" s="24" t="s">
        <v>185</v>
      </c>
      <c r="B608" s="25">
        <v>45484</v>
      </c>
      <c r="C608" s="26">
        <v>18330</v>
      </c>
      <c r="D608" s="26" t="s">
        <v>965</v>
      </c>
      <c r="E608" s="27" t="s">
        <v>839</v>
      </c>
      <c r="F608" s="28" t="s">
        <v>966</v>
      </c>
      <c r="G608" s="26" t="s">
        <v>68</v>
      </c>
      <c r="H608" s="29">
        <v>49.4</v>
      </c>
      <c r="J608" s="29">
        <f t="shared" si="36"/>
        <v>49.4</v>
      </c>
      <c r="K608" s="29">
        <f t="shared" si="37"/>
        <v>0</v>
      </c>
      <c r="L608" s="24">
        <f t="shared" si="38"/>
        <v>7</v>
      </c>
      <c r="M608" s="24" t="str">
        <f>VLOOKUP(L608,mês!A:B,2,0)</f>
        <v>Julho</v>
      </c>
      <c r="N608" s="24" t="str">
        <f t="shared" si="39"/>
        <v xml:space="preserve">Diretoria </v>
      </c>
    </row>
    <row r="609" spans="1:14" ht="57" customHeight="1" x14ac:dyDescent="0.2">
      <c r="A609" s="24" t="s">
        <v>185</v>
      </c>
      <c r="B609" s="25">
        <v>45484</v>
      </c>
      <c r="C609" s="26">
        <v>18332</v>
      </c>
      <c r="D609" s="26" t="s">
        <v>838</v>
      </c>
      <c r="E609" s="27" t="s">
        <v>839</v>
      </c>
      <c r="F609" s="28" t="s">
        <v>967</v>
      </c>
      <c r="G609" s="26" t="s">
        <v>68</v>
      </c>
      <c r="H609" s="29">
        <v>226</v>
      </c>
      <c r="J609" s="29">
        <f t="shared" si="36"/>
        <v>226</v>
      </c>
      <c r="K609" s="29">
        <f t="shared" si="37"/>
        <v>0</v>
      </c>
      <c r="L609" s="24">
        <f t="shared" si="38"/>
        <v>7</v>
      </c>
      <c r="M609" s="24" t="str">
        <f>VLOOKUP(L609,mês!A:B,2,0)</f>
        <v>Julho</v>
      </c>
      <c r="N609" s="24" t="str">
        <f t="shared" si="39"/>
        <v xml:space="preserve">Diretoria </v>
      </c>
    </row>
    <row r="610" spans="1:14" ht="57" customHeight="1" x14ac:dyDescent="0.2">
      <c r="A610" s="24" t="s">
        <v>185</v>
      </c>
      <c r="B610" s="25">
        <v>45489</v>
      </c>
      <c r="C610" s="26">
        <v>18336</v>
      </c>
      <c r="D610" s="26" t="s">
        <v>65</v>
      </c>
      <c r="E610" s="27" t="s">
        <v>968</v>
      </c>
      <c r="F610" s="28" t="s">
        <v>969</v>
      </c>
      <c r="G610" s="26" t="s">
        <v>68</v>
      </c>
      <c r="H610" s="29">
        <v>175</v>
      </c>
      <c r="J610" s="29">
        <f t="shared" si="36"/>
        <v>175</v>
      </c>
      <c r="K610" s="29">
        <f t="shared" si="37"/>
        <v>0</v>
      </c>
      <c r="L610" s="24">
        <f t="shared" si="38"/>
        <v>7</v>
      </c>
      <c r="M610" s="24" t="str">
        <f>VLOOKUP(L610,mês!A:B,2,0)</f>
        <v>Julho</v>
      </c>
      <c r="N610" s="24" t="str">
        <f t="shared" si="39"/>
        <v xml:space="preserve">Diretoria </v>
      </c>
    </row>
    <row r="611" spans="1:14" ht="57" customHeight="1" x14ac:dyDescent="0.2">
      <c r="A611" s="24" t="s">
        <v>185</v>
      </c>
      <c r="B611" s="25">
        <v>45489</v>
      </c>
      <c r="C611" s="26">
        <v>18339</v>
      </c>
      <c r="D611" s="26" t="s">
        <v>65</v>
      </c>
      <c r="E611" s="27" t="s">
        <v>712</v>
      </c>
      <c r="F611" s="28" t="s">
        <v>970</v>
      </c>
      <c r="G611" s="26" t="s">
        <v>68</v>
      </c>
      <c r="H611" s="29">
        <v>2201.14</v>
      </c>
      <c r="J611" s="29">
        <f t="shared" si="36"/>
        <v>2201.14</v>
      </c>
      <c r="K611" s="29">
        <f t="shared" si="37"/>
        <v>0</v>
      </c>
      <c r="L611" s="24">
        <f t="shared" si="38"/>
        <v>7</v>
      </c>
      <c r="M611" s="24" t="str">
        <f>VLOOKUP(L611,mês!A:B,2,0)</f>
        <v>Julho</v>
      </c>
      <c r="N611" s="24" t="str">
        <f t="shared" si="39"/>
        <v xml:space="preserve">Diretoria </v>
      </c>
    </row>
    <row r="612" spans="1:14" ht="57" customHeight="1" x14ac:dyDescent="0.2">
      <c r="A612" s="24" t="s">
        <v>185</v>
      </c>
      <c r="B612" s="25">
        <v>45491</v>
      </c>
      <c r="C612" s="26">
        <v>18344</v>
      </c>
      <c r="D612" s="26" t="s">
        <v>65</v>
      </c>
      <c r="E612" s="27" t="s">
        <v>78</v>
      </c>
      <c r="F612" s="28" t="s">
        <v>971</v>
      </c>
      <c r="G612" s="26" t="s">
        <v>68</v>
      </c>
      <c r="H612" s="29">
        <v>6115</v>
      </c>
      <c r="J612" s="29">
        <f t="shared" si="36"/>
        <v>6115</v>
      </c>
      <c r="K612" s="29">
        <f t="shared" si="37"/>
        <v>0</v>
      </c>
      <c r="L612" s="24">
        <f t="shared" si="38"/>
        <v>7</v>
      </c>
      <c r="M612" s="24" t="str">
        <f>VLOOKUP(L612,mês!A:B,2,0)</f>
        <v>Julho</v>
      </c>
      <c r="N612" s="24" t="str">
        <f t="shared" si="39"/>
        <v xml:space="preserve">Diretoria </v>
      </c>
    </row>
    <row r="613" spans="1:14" ht="57" customHeight="1" x14ac:dyDescent="0.2">
      <c r="A613" s="24" t="s">
        <v>185</v>
      </c>
      <c r="B613" s="25">
        <v>45492</v>
      </c>
      <c r="C613" s="26">
        <v>18348</v>
      </c>
      <c r="D613" s="26" t="s">
        <v>65</v>
      </c>
      <c r="E613" s="27" t="s">
        <v>242</v>
      </c>
      <c r="F613" s="28" t="s">
        <v>972</v>
      </c>
      <c r="G613" s="26" t="s">
        <v>68</v>
      </c>
      <c r="H613" s="29">
        <v>1440</v>
      </c>
      <c r="J613" s="29">
        <f t="shared" si="36"/>
        <v>1440</v>
      </c>
      <c r="K613" s="29">
        <f t="shared" si="37"/>
        <v>0</v>
      </c>
      <c r="L613" s="24">
        <f t="shared" si="38"/>
        <v>7</v>
      </c>
      <c r="M613" s="24" t="str">
        <f>VLOOKUP(L613,mês!A:B,2,0)</f>
        <v>Julho</v>
      </c>
      <c r="N613" s="24" t="str">
        <f t="shared" si="39"/>
        <v xml:space="preserve">Diretoria </v>
      </c>
    </row>
    <row r="614" spans="1:14" ht="57" customHeight="1" x14ac:dyDescent="0.2">
      <c r="A614" s="24" t="s">
        <v>185</v>
      </c>
      <c r="B614" s="25">
        <v>45495</v>
      </c>
      <c r="C614" s="26">
        <v>18295</v>
      </c>
      <c r="D614" s="26" t="s">
        <v>881</v>
      </c>
      <c r="E614" s="27" t="s">
        <v>690</v>
      </c>
      <c r="F614" s="28" t="s">
        <v>973</v>
      </c>
      <c r="G614" s="26" t="s">
        <v>68</v>
      </c>
      <c r="H614" s="29">
        <v>19.64</v>
      </c>
      <c r="J614" s="29">
        <f t="shared" si="36"/>
        <v>19.64</v>
      </c>
      <c r="K614" s="29">
        <f t="shared" si="37"/>
        <v>0</v>
      </c>
      <c r="L614" s="24">
        <f t="shared" si="38"/>
        <v>7</v>
      </c>
      <c r="M614" s="24" t="str">
        <f>VLOOKUP(L614,mês!A:B,2,0)</f>
        <v>Julho</v>
      </c>
      <c r="N614" s="24" t="str">
        <f t="shared" si="39"/>
        <v xml:space="preserve">Diretoria </v>
      </c>
    </row>
    <row r="615" spans="1:14" ht="57" customHeight="1" x14ac:dyDescent="0.2">
      <c r="A615" s="24" t="s">
        <v>185</v>
      </c>
      <c r="B615" s="25">
        <v>45495</v>
      </c>
      <c r="C615" s="26">
        <v>18297</v>
      </c>
      <c r="D615" s="26" t="s">
        <v>135</v>
      </c>
      <c r="E615" s="27" t="s">
        <v>682</v>
      </c>
      <c r="F615" s="28" t="s">
        <v>974</v>
      </c>
      <c r="G615" s="26" t="s">
        <v>68</v>
      </c>
      <c r="H615" s="29">
        <v>25.86</v>
      </c>
      <c r="J615" s="29">
        <f t="shared" si="36"/>
        <v>25.86</v>
      </c>
      <c r="K615" s="29">
        <f t="shared" si="37"/>
        <v>0</v>
      </c>
      <c r="L615" s="24">
        <f t="shared" si="38"/>
        <v>7</v>
      </c>
      <c r="M615" s="24" t="str">
        <f>VLOOKUP(L615,mês!A:B,2,0)</f>
        <v>Julho</v>
      </c>
      <c r="N615" s="24" t="str">
        <f t="shared" si="39"/>
        <v xml:space="preserve">Diretoria </v>
      </c>
    </row>
    <row r="616" spans="1:14" ht="57" customHeight="1" x14ac:dyDescent="0.2">
      <c r="A616" s="24" t="s">
        <v>185</v>
      </c>
      <c r="B616" s="25">
        <v>45495</v>
      </c>
      <c r="C616" s="26">
        <v>18317</v>
      </c>
      <c r="D616" s="26" t="s">
        <v>741</v>
      </c>
      <c r="E616" s="27" t="s">
        <v>732</v>
      </c>
      <c r="F616" s="28" t="s">
        <v>975</v>
      </c>
      <c r="G616" s="26" t="s">
        <v>68</v>
      </c>
      <c r="H616" s="29">
        <v>45.23</v>
      </c>
      <c r="J616" s="29">
        <f t="shared" si="36"/>
        <v>45.23</v>
      </c>
      <c r="K616" s="29">
        <f t="shared" si="37"/>
        <v>0</v>
      </c>
      <c r="L616" s="24">
        <f t="shared" si="38"/>
        <v>7</v>
      </c>
      <c r="M616" s="24" t="str">
        <f>VLOOKUP(L616,mês!A:B,2,0)</f>
        <v>Julho</v>
      </c>
      <c r="N616" s="24" t="str">
        <f t="shared" si="39"/>
        <v xml:space="preserve">Diretoria </v>
      </c>
    </row>
    <row r="617" spans="1:14" ht="57" customHeight="1" x14ac:dyDescent="0.2">
      <c r="A617" s="24" t="s">
        <v>185</v>
      </c>
      <c r="B617" s="25">
        <v>45496</v>
      </c>
      <c r="C617" s="26">
        <v>18351</v>
      </c>
      <c r="D617" s="26" t="s">
        <v>65</v>
      </c>
      <c r="E617" s="27" t="s">
        <v>874</v>
      </c>
      <c r="F617" s="28" t="s">
        <v>976</v>
      </c>
      <c r="G617" s="26" t="s">
        <v>68</v>
      </c>
      <c r="H617" s="29">
        <v>2917.2</v>
      </c>
      <c r="J617" s="29">
        <f t="shared" si="36"/>
        <v>2917.2</v>
      </c>
      <c r="K617" s="29">
        <f t="shared" si="37"/>
        <v>0</v>
      </c>
      <c r="L617" s="24">
        <f t="shared" si="38"/>
        <v>7</v>
      </c>
      <c r="M617" s="24" t="str">
        <f>VLOOKUP(L617,mês!A:B,2,0)</f>
        <v>Julho</v>
      </c>
      <c r="N617" s="24" t="str">
        <f t="shared" si="39"/>
        <v xml:space="preserve">Diretoria </v>
      </c>
    </row>
    <row r="618" spans="1:14" ht="57" customHeight="1" x14ac:dyDescent="0.2">
      <c r="A618" s="24" t="s">
        <v>185</v>
      </c>
      <c r="B618" s="25">
        <v>45496</v>
      </c>
      <c r="C618" s="26">
        <v>18354</v>
      </c>
      <c r="D618" s="26" t="s">
        <v>65</v>
      </c>
      <c r="E618" s="27" t="s">
        <v>977</v>
      </c>
      <c r="F618" s="28" t="s">
        <v>978</v>
      </c>
      <c r="G618" s="26" t="s">
        <v>68</v>
      </c>
      <c r="H618" s="29">
        <v>751.39</v>
      </c>
      <c r="J618" s="29">
        <f t="shared" si="36"/>
        <v>751.39</v>
      </c>
      <c r="K618" s="29">
        <f t="shared" si="37"/>
        <v>0</v>
      </c>
      <c r="L618" s="24">
        <f t="shared" si="38"/>
        <v>7</v>
      </c>
      <c r="M618" s="24" t="str">
        <f>VLOOKUP(L618,mês!A:B,2,0)</f>
        <v>Julho</v>
      </c>
      <c r="N618" s="24" t="str">
        <f t="shared" si="39"/>
        <v xml:space="preserve">Diretoria </v>
      </c>
    </row>
    <row r="619" spans="1:14" ht="57" customHeight="1" x14ac:dyDescent="0.2">
      <c r="A619" s="24" t="s">
        <v>185</v>
      </c>
      <c r="B619" s="25">
        <v>45496</v>
      </c>
      <c r="C619" s="26">
        <v>18350</v>
      </c>
      <c r="D619" s="26" t="s">
        <v>65</v>
      </c>
      <c r="E619" s="27" t="s">
        <v>222</v>
      </c>
      <c r="F619" s="28" t="s">
        <v>979</v>
      </c>
      <c r="G619" s="26" t="s">
        <v>68</v>
      </c>
      <c r="H619" s="29">
        <v>2864.16</v>
      </c>
      <c r="J619" s="29">
        <f t="shared" si="36"/>
        <v>2864.16</v>
      </c>
      <c r="K619" s="29">
        <f t="shared" si="37"/>
        <v>0</v>
      </c>
      <c r="L619" s="24">
        <f t="shared" si="38"/>
        <v>7</v>
      </c>
      <c r="M619" s="24" t="str">
        <f>VLOOKUP(L619,mês!A:B,2,0)</f>
        <v>Julho</v>
      </c>
      <c r="N619" s="24" t="str">
        <f t="shared" si="39"/>
        <v xml:space="preserve">Diretoria </v>
      </c>
    </row>
    <row r="620" spans="1:14" ht="57" customHeight="1" x14ac:dyDescent="0.2">
      <c r="A620" s="24" t="s">
        <v>185</v>
      </c>
      <c r="B620" s="25">
        <v>45497</v>
      </c>
      <c r="C620" s="26">
        <v>18355</v>
      </c>
      <c r="D620" s="26" t="s">
        <v>980</v>
      </c>
      <c r="E620" s="27" t="s">
        <v>981</v>
      </c>
      <c r="F620" s="28" t="s">
        <v>982</v>
      </c>
      <c r="G620" s="26" t="s">
        <v>68</v>
      </c>
      <c r="H620" s="29">
        <v>787</v>
      </c>
      <c r="J620" s="29">
        <f t="shared" si="36"/>
        <v>787</v>
      </c>
      <c r="K620" s="29">
        <f t="shared" si="37"/>
        <v>0</v>
      </c>
      <c r="L620" s="24">
        <f t="shared" si="38"/>
        <v>7</v>
      </c>
      <c r="M620" s="24" t="str">
        <f>VLOOKUP(L620,mês!A:B,2,0)</f>
        <v>Julho</v>
      </c>
      <c r="N620" s="24" t="str">
        <f t="shared" si="39"/>
        <v xml:space="preserve">Diretoria </v>
      </c>
    </row>
    <row r="621" spans="1:14" ht="57" customHeight="1" x14ac:dyDescent="0.2">
      <c r="A621" s="24" t="s">
        <v>185</v>
      </c>
      <c r="B621" s="25">
        <v>45499</v>
      </c>
      <c r="C621" s="26">
        <v>18362</v>
      </c>
      <c r="D621" s="26" t="s">
        <v>350</v>
      </c>
      <c r="E621" s="27" t="s">
        <v>983</v>
      </c>
      <c r="F621" s="28" t="s">
        <v>984</v>
      </c>
      <c r="G621" s="26" t="s">
        <v>68</v>
      </c>
      <c r="H621" s="29">
        <v>1361</v>
      </c>
      <c r="J621" s="29">
        <f t="shared" si="36"/>
        <v>1361</v>
      </c>
      <c r="K621" s="29">
        <f t="shared" si="37"/>
        <v>0</v>
      </c>
      <c r="L621" s="24">
        <f t="shared" si="38"/>
        <v>7</v>
      </c>
      <c r="M621" s="24" t="str">
        <f>VLOOKUP(L621,mês!A:B,2,0)</f>
        <v>Julho</v>
      </c>
      <c r="N621" s="24" t="str">
        <f t="shared" si="39"/>
        <v xml:space="preserve">Diretoria </v>
      </c>
    </row>
    <row r="622" spans="1:14" ht="57" customHeight="1" x14ac:dyDescent="0.2">
      <c r="A622" s="24" t="s">
        <v>185</v>
      </c>
      <c r="B622" s="25">
        <v>45502</v>
      </c>
      <c r="C622" s="26">
        <v>18368</v>
      </c>
      <c r="D622" s="26" t="s">
        <v>135</v>
      </c>
      <c r="E622" s="27" t="s">
        <v>900</v>
      </c>
      <c r="F622" s="28" t="s">
        <v>985</v>
      </c>
      <c r="G622" s="26" t="s">
        <v>68</v>
      </c>
      <c r="H622" s="29">
        <v>8760.7199999999993</v>
      </c>
      <c r="J622" s="29">
        <f t="shared" si="36"/>
        <v>8760.7199999999993</v>
      </c>
      <c r="K622" s="29">
        <f t="shared" si="37"/>
        <v>0</v>
      </c>
      <c r="L622" s="24">
        <f t="shared" si="38"/>
        <v>7</v>
      </c>
      <c r="M622" s="24" t="str">
        <f>VLOOKUP(L622,mês!A:B,2,0)</f>
        <v>Julho</v>
      </c>
      <c r="N622" s="24" t="str">
        <f t="shared" si="39"/>
        <v xml:space="preserve">Diretoria </v>
      </c>
    </row>
    <row r="623" spans="1:14" ht="57" customHeight="1" x14ac:dyDescent="0.2">
      <c r="A623" s="24" t="s">
        <v>185</v>
      </c>
      <c r="B623" s="25">
        <v>45504</v>
      </c>
      <c r="C623" s="26">
        <v>18372</v>
      </c>
      <c r="D623" s="26" t="s">
        <v>65</v>
      </c>
      <c r="E623" s="27" t="s">
        <v>222</v>
      </c>
      <c r="F623" s="28" t="s">
        <v>986</v>
      </c>
      <c r="G623" s="26" t="s">
        <v>68</v>
      </c>
      <c r="H623" s="29">
        <v>2917.2</v>
      </c>
      <c r="J623" s="29">
        <f t="shared" si="36"/>
        <v>2917.2</v>
      </c>
      <c r="K623" s="29">
        <f t="shared" si="37"/>
        <v>0</v>
      </c>
      <c r="L623" s="24">
        <f t="shared" si="38"/>
        <v>7</v>
      </c>
      <c r="M623" s="24" t="str">
        <f>VLOOKUP(L623,mês!A:B,2,0)</f>
        <v>Julho</v>
      </c>
      <c r="N623" s="24" t="str">
        <f t="shared" si="39"/>
        <v xml:space="preserve">Diretoria </v>
      </c>
    </row>
    <row r="624" spans="1:14" ht="57" customHeight="1" x14ac:dyDescent="0.2">
      <c r="A624" s="24" t="s">
        <v>185</v>
      </c>
      <c r="B624" s="25">
        <v>45504</v>
      </c>
      <c r="C624" s="26">
        <v>18373</v>
      </c>
      <c r="D624" s="26" t="s">
        <v>65</v>
      </c>
      <c r="E624" s="27" t="s">
        <v>735</v>
      </c>
      <c r="F624" s="28" t="s">
        <v>987</v>
      </c>
      <c r="G624" s="26" t="s">
        <v>68</v>
      </c>
      <c r="H624" s="29">
        <v>1975.33</v>
      </c>
      <c r="J624" s="29">
        <f t="shared" si="36"/>
        <v>1975.33</v>
      </c>
      <c r="K624" s="29">
        <f t="shared" si="37"/>
        <v>0</v>
      </c>
      <c r="L624" s="24">
        <f t="shared" si="38"/>
        <v>7</v>
      </c>
      <c r="M624" s="24" t="str">
        <f>VLOOKUP(L624,mês!A:B,2,0)</f>
        <v>Julho</v>
      </c>
      <c r="N624" s="24" t="str">
        <f t="shared" si="39"/>
        <v xml:space="preserve">Diretoria </v>
      </c>
    </row>
    <row r="625" spans="1:14" ht="57" customHeight="1" x14ac:dyDescent="0.2">
      <c r="A625" s="24" t="s">
        <v>185</v>
      </c>
      <c r="B625" s="25">
        <v>45505</v>
      </c>
      <c r="C625" s="26">
        <v>18376</v>
      </c>
      <c r="D625" s="26" t="s">
        <v>65</v>
      </c>
      <c r="E625" s="27" t="s">
        <v>988</v>
      </c>
      <c r="F625" s="28" t="s">
        <v>989</v>
      </c>
      <c r="G625" s="26" t="s">
        <v>68</v>
      </c>
      <c r="H625" s="29">
        <v>4350</v>
      </c>
      <c r="J625" s="29">
        <f t="shared" si="36"/>
        <v>4350</v>
      </c>
      <c r="K625" s="29">
        <f t="shared" si="37"/>
        <v>0</v>
      </c>
      <c r="L625" s="24">
        <f t="shared" si="38"/>
        <v>8</v>
      </c>
      <c r="M625" s="24" t="str">
        <f>VLOOKUP(L625,mês!A:B,2,0)</f>
        <v>Agosto</v>
      </c>
      <c r="N625" s="24" t="str">
        <f t="shared" si="39"/>
        <v xml:space="preserve">Diretoria </v>
      </c>
    </row>
    <row r="626" spans="1:14" ht="57" customHeight="1" x14ac:dyDescent="0.2">
      <c r="A626" s="24" t="s">
        <v>185</v>
      </c>
      <c r="B626" s="25">
        <v>45506</v>
      </c>
      <c r="C626" s="26">
        <v>18377</v>
      </c>
      <c r="D626" s="26" t="s">
        <v>65</v>
      </c>
      <c r="E626" s="27" t="s">
        <v>78</v>
      </c>
      <c r="F626" s="28" t="s">
        <v>990</v>
      </c>
      <c r="G626" s="26" t="s">
        <v>68</v>
      </c>
      <c r="H626" s="29">
        <v>20328</v>
      </c>
      <c r="J626" s="29">
        <f t="shared" si="36"/>
        <v>20328</v>
      </c>
      <c r="K626" s="29">
        <f t="shared" si="37"/>
        <v>0</v>
      </c>
      <c r="L626" s="24">
        <f t="shared" si="38"/>
        <v>8</v>
      </c>
      <c r="M626" s="24" t="str">
        <f>VLOOKUP(L626,mês!A:B,2,0)</f>
        <v>Agosto</v>
      </c>
      <c r="N626" s="24" t="str">
        <f t="shared" si="39"/>
        <v xml:space="preserve">Diretoria </v>
      </c>
    </row>
    <row r="627" spans="1:14" ht="57" customHeight="1" x14ac:dyDescent="0.2">
      <c r="A627" s="24" t="s">
        <v>185</v>
      </c>
      <c r="B627" s="25">
        <v>45509</v>
      </c>
      <c r="C627" s="26">
        <v>18383</v>
      </c>
      <c r="D627" s="26" t="s">
        <v>65</v>
      </c>
      <c r="E627" s="27" t="s">
        <v>78</v>
      </c>
      <c r="F627" s="28" t="s">
        <v>991</v>
      </c>
      <c r="G627" s="26" t="s">
        <v>68</v>
      </c>
      <c r="H627" s="29">
        <v>20328</v>
      </c>
      <c r="J627" s="29">
        <f t="shared" si="36"/>
        <v>20328</v>
      </c>
      <c r="K627" s="29">
        <f t="shared" si="37"/>
        <v>0</v>
      </c>
      <c r="L627" s="24">
        <f t="shared" si="38"/>
        <v>8</v>
      </c>
      <c r="M627" s="24" t="str">
        <f>VLOOKUP(L627,mês!A:B,2,0)</f>
        <v>Agosto</v>
      </c>
      <c r="N627" s="24" t="str">
        <f t="shared" si="39"/>
        <v xml:space="preserve">Diretoria </v>
      </c>
    </row>
    <row r="628" spans="1:14" ht="57" customHeight="1" x14ac:dyDescent="0.2">
      <c r="A628" s="24" t="s">
        <v>185</v>
      </c>
      <c r="B628" s="25">
        <v>45510</v>
      </c>
      <c r="C628" s="26">
        <v>18387</v>
      </c>
      <c r="D628" s="26" t="s">
        <v>65</v>
      </c>
      <c r="E628" s="27" t="s">
        <v>78</v>
      </c>
      <c r="F628" s="28" t="s">
        <v>992</v>
      </c>
      <c r="G628" s="26" t="s">
        <v>68</v>
      </c>
      <c r="H628" s="29">
        <v>20328</v>
      </c>
      <c r="J628" s="29">
        <f t="shared" si="36"/>
        <v>20328</v>
      </c>
      <c r="K628" s="29">
        <f t="shared" si="37"/>
        <v>0</v>
      </c>
      <c r="L628" s="24">
        <f t="shared" si="38"/>
        <v>8</v>
      </c>
      <c r="M628" s="24" t="str">
        <f>VLOOKUP(L628,mês!A:B,2,0)</f>
        <v>Agosto</v>
      </c>
      <c r="N628" s="24" t="str">
        <f t="shared" si="39"/>
        <v xml:space="preserve">Diretoria </v>
      </c>
    </row>
    <row r="629" spans="1:14" ht="57" customHeight="1" x14ac:dyDescent="0.2">
      <c r="A629" s="24" t="s">
        <v>185</v>
      </c>
      <c r="B629" s="25">
        <v>45510</v>
      </c>
      <c r="C629" s="26">
        <v>18391</v>
      </c>
      <c r="D629" s="26" t="s">
        <v>150</v>
      </c>
      <c r="E629" s="27" t="s">
        <v>993</v>
      </c>
      <c r="F629" s="28" t="s">
        <v>994</v>
      </c>
      <c r="G629" s="26" t="s">
        <v>68</v>
      </c>
      <c r="H629" s="29">
        <v>112.7</v>
      </c>
      <c r="J629" s="29">
        <f t="shared" si="36"/>
        <v>112.7</v>
      </c>
      <c r="K629" s="29">
        <f t="shared" si="37"/>
        <v>0</v>
      </c>
      <c r="L629" s="24">
        <f t="shared" si="38"/>
        <v>8</v>
      </c>
      <c r="M629" s="24" t="str">
        <f>VLOOKUP(L629,mês!A:B,2,0)</f>
        <v>Agosto</v>
      </c>
      <c r="N629" s="24" t="str">
        <f t="shared" si="39"/>
        <v xml:space="preserve">Diretoria </v>
      </c>
    </row>
    <row r="630" spans="1:14" ht="57" customHeight="1" x14ac:dyDescent="0.2">
      <c r="A630" s="24" t="s">
        <v>185</v>
      </c>
      <c r="B630" s="25">
        <v>45511</v>
      </c>
      <c r="C630" s="26">
        <v>18400</v>
      </c>
      <c r="D630" s="26" t="s">
        <v>65</v>
      </c>
      <c r="E630" s="27" t="s">
        <v>547</v>
      </c>
      <c r="F630" s="28" t="s">
        <v>995</v>
      </c>
      <c r="G630" s="26" t="s">
        <v>68</v>
      </c>
      <c r="H630" s="29">
        <v>1028.0999999999999</v>
      </c>
      <c r="J630" s="29">
        <f t="shared" si="36"/>
        <v>1028.0999999999999</v>
      </c>
      <c r="K630" s="29">
        <f t="shared" si="37"/>
        <v>0</v>
      </c>
      <c r="L630" s="24">
        <f t="shared" si="38"/>
        <v>8</v>
      </c>
      <c r="M630" s="24" t="str">
        <f>VLOOKUP(L630,mês!A:B,2,0)</f>
        <v>Agosto</v>
      </c>
      <c r="N630" s="24" t="str">
        <f t="shared" si="39"/>
        <v xml:space="preserve">Diretoria </v>
      </c>
    </row>
    <row r="631" spans="1:14" ht="57" customHeight="1" x14ac:dyDescent="0.2">
      <c r="A631" s="24" t="s">
        <v>185</v>
      </c>
      <c r="B631" s="25">
        <v>45512</v>
      </c>
      <c r="C631" s="26">
        <v>18401</v>
      </c>
      <c r="D631" s="26" t="s">
        <v>161</v>
      </c>
      <c r="E631" s="27" t="s">
        <v>996</v>
      </c>
      <c r="F631" s="28" t="s">
        <v>997</v>
      </c>
      <c r="G631" s="26" t="s">
        <v>68</v>
      </c>
      <c r="H631" s="29">
        <v>160</v>
      </c>
      <c r="J631" s="29">
        <f t="shared" si="36"/>
        <v>160</v>
      </c>
      <c r="K631" s="29">
        <f t="shared" si="37"/>
        <v>0</v>
      </c>
      <c r="L631" s="24">
        <f t="shared" si="38"/>
        <v>8</v>
      </c>
      <c r="M631" s="24" t="str">
        <f>VLOOKUP(L631,mês!A:B,2,0)</f>
        <v>Agosto</v>
      </c>
      <c r="N631" s="24" t="str">
        <f t="shared" si="39"/>
        <v xml:space="preserve">Diretoria </v>
      </c>
    </row>
    <row r="632" spans="1:14" ht="57" customHeight="1" x14ac:dyDescent="0.2">
      <c r="A632" s="24" t="s">
        <v>185</v>
      </c>
      <c r="B632" s="25">
        <v>45513</v>
      </c>
      <c r="C632" s="26">
        <v>18406</v>
      </c>
      <c r="D632" s="26" t="s">
        <v>65</v>
      </c>
      <c r="E632" s="27" t="s">
        <v>998</v>
      </c>
      <c r="F632" s="28" t="s">
        <v>999</v>
      </c>
      <c r="G632" s="26" t="s">
        <v>68</v>
      </c>
      <c r="H632" s="29">
        <v>550.59</v>
      </c>
      <c r="J632" s="29">
        <f t="shared" si="36"/>
        <v>550.59</v>
      </c>
      <c r="K632" s="29">
        <f t="shared" si="37"/>
        <v>0</v>
      </c>
      <c r="L632" s="24">
        <f t="shared" si="38"/>
        <v>8</v>
      </c>
      <c r="M632" s="24" t="str">
        <f>VLOOKUP(L632,mês!A:B,2,0)</f>
        <v>Agosto</v>
      </c>
      <c r="N632" s="24" t="str">
        <f t="shared" si="39"/>
        <v xml:space="preserve">Diretoria </v>
      </c>
    </row>
    <row r="633" spans="1:14" ht="57" customHeight="1" x14ac:dyDescent="0.2">
      <c r="A633" s="24" t="s">
        <v>185</v>
      </c>
      <c r="B633" s="25">
        <v>45516</v>
      </c>
      <c r="C633" s="26">
        <v>18408</v>
      </c>
      <c r="D633" s="26" t="s">
        <v>1000</v>
      </c>
      <c r="E633" s="27" t="s">
        <v>1001</v>
      </c>
      <c r="F633" s="28" t="s">
        <v>1002</v>
      </c>
      <c r="G633" s="26" t="s">
        <v>68</v>
      </c>
      <c r="H633" s="29">
        <v>241.5</v>
      </c>
      <c r="J633" s="29">
        <f t="shared" si="36"/>
        <v>241.5</v>
      </c>
      <c r="K633" s="29">
        <f t="shared" si="37"/>
        <v>0</v>
      </c>
      <c r="L633" s="24">
        <f t="shared" si="38"/>
        <v>8</v>
      </c>
      <c r="M633" s="24" t="str">
        <f>VLOOKUP(L633,mês!A:B,2,0)</f>
        <v>Agosto</v>
      </c>
      <c r="N633" s="24" t="str">
        <f t="shared" si="39"/>
        <v xml:space="preserve">Diretoria </v>
      </c>
    </row>
    <row r="634" spans="1:14" ht="57" customHeight="1" x14ac:dyDescent="0.2">
      <c r="A634" s="24" t="s">
        <v>185</v>
      </c>
      <c r="B634" s="25">
        <v>45516</v>
      </c>
      <c r="C634" s="26">
        <v>18413</v>
      </c>
      <c r="D634" s="26" t="s">
        <v>65</v>
      </c>
      <c r="E634" s="27" t="s">
        <v>376</v>
      </c>
      <c r="F634" s="28" t="s">
        <v>1003</v>
      </c>
      <c r="G634" s="26" t="s">
        <v>68</v>
      </c>
      <c r="H634" s="29">
        <v>2500</v>
      </c>
      <c r="J634" s="29">
        <f t="shared" si="36"/>
        <v>2500</v>
      </c>
      <c r="K634" s="29">
        <f t="shared" si="37"/>
        <v>0</v>
      </c>
      <c r="L634" s="24">
        <f t="shared" si="38"/>
        <v>8</v>
      </c>
      <c r="M634" s="24" t="str">
        <f>VLOOKUP(L634,mês!A:B,2,0)</f>
        <v>Agosto</v>
      </c>
      <c r="N634" s="24" t="str">
        <f t="shared" si="39"/>
        <v xml:space="preserve">Diretoria </v>
      </c>
    </row>
    <row r="635" spans="1:14" ht="57" customHeight="1" x14ac:dyDescent="0.2">
      <c r="A635" s="24" t="s">
        <v>185</v>
      </c>
      <c r="B635" s="25">
        <v>45518</v>
      </c>
      <c r="C635" s="26">
        <v>18412</v>
      </c>
      <c r="D635" s="26" t="s">
        <v>135</v>
      </c>
      <c r="E635" s="27" t="s">
        <v>732</v>
      </c>
      <c r="F635" s="28" t="s">
        <v>1004</v>
      </c>
      <c r="G635" s="26" t="s">
        <v>68</v>
      </c>
      <c r="H635" s="29">
        <v>185.8</v>
      </c>
      <c r="J635" s="29">
        <f t="shared" si="36"/>
        <v>185.8</v>
      </c>
      <c r="K635" s="29">
        <f t="shared" si="37"/>
        <v>0</v>
      </c>
      <c r="L635" s="24">
        <f t="shared" si="38"/>
        <v>8</v>
      </c>
      <c r="M635" s="24" t="str">
        <f>VLOOKUP(L635,mês!A:B,2,0)</f>
        <v>Agosto</v>
      </c>
      <c r="N635" s="24" t="str">
        <f t="shared" si="39"/>
        <v xml:space="preserve">Diretoria </v>
      </c>
    </row>
    <row r="636" spans="1:14" ht="57" customHeight="1" x14ac:dyDescent="0.2">
      <c r="A636" s="24" t="s">
        <v>185</v>
      </c>
      <c r="B636" s="25">
        <v>45520</v>
      </c>
      <c r="C636" s="26">
        <v>18433</v>
      </c>
      <c r="D636" s="26" t="s">
        <v>65</v>
      </c>
      <c r="E636" s="27" t="s">
        <v>872</v>
      </c>
      <c r="F636" s="28" t="s">
        <v>1005</v>
      </c>
      <c r="G636" s="26" t="s">
        <v>68</v>
      </c>
      <c r="H636" s="29">
        <v>2400</v>
      </c>
      <c r="J636" s="29">
        <f t="shared" si="36"/>
        <v>2400</v>
      </c>
      <c r="K636" s="29">
        <f t="shared" si="37"/>
        <v>0</v>
      </c>
      <c r="L636" s="24">
        <f t="shared" si="38"/>
        <v>8</v>
      </c>
      <c r="M636" s="24" t="str">
        <f>VLOOKUP(L636,mês!A:B,2,0)</f>
        <v>Agosto</v>
      </c>
      <c r="N636" s="24" t="str">
        <f t="shared" si="39"/>
        <v xml:space="preserve">Diretoria </v>
      </c>
    </row>
    <row r="637" spans="1:14" ht="57" customHeight="1" x14ac:dyDescent="0.2">
      <c r="A637" s="24" t="s">
        <v>185</v>
      </c>
      <c r="B637" s="25">
        <v>45523</v>
      </c>
      <c r="C637" s="26">
        <v>18430</v>
      </c>
      <c r="D637" s="26" t="s">
        <v>272</v>
      </c>
      <c r="E637" s="27" t="s">
        <v>1006</v>
      </c>
      <c r="F637" s="28" t="s">
        <v>1007</v>
      </c>
      <c r="G637" s="26" t="s">
        <v>68</v>
      </c>
      <c r="H637" s="29">
        <v>175.95</v>
      </c>
      <c r="J637" s="29">
        <f t="shared" si="36"/>
        <v>175.95</v>
      </c>
      <c r="K637" s="29">
        <f t="shared" si="37"/>
        <v>0</v>
      </c>
      <c r="L637" s="24">
        <f t="shared" si="38"/>
        <v>8</v>
      </c>
      <c r="M637" s="24" t="str">
        <f>VLOOKUP(L637,mês!A:B,2,0)</f>
        <v>Agosto</v>
      </c>
      <c r="N637" s="24" t="str">
        <f t="shared" si="39"/>
        <v xml:space="preserve">Diretoria </v>
      </c>
    </row>
    <row r="638" spans="1:14" ht="57" customHeight="1" x14ac:dyDescent="0.2">
      <c r="A638" s="24" t="s">
        <v>185</v>
      </c>
      <c r="B638" s="25">
        <v>45523</v>
      </c>
      <c r="C638" s="26">
        <v>18434</v>
      </c>
      <c r="D638" s="26" t="s">
        <v>161</v>
      </c>
      <c r="E638" s="27" t="s">
        <v>721</v>
      </c>
      <c r="F638" s="28" t="s">
        <v>1008</v>
      </c>
      <c r="G638" s="26" t="s">
        <v>68</v>
      </c>
      <c r="H638" s="29">
        <v>179.9</v>
      </c>
      <c r="J638" s="29">
        <f t="shared" si="36"/>
        <v>179.9</v>
      </c>
      <c r="K638" s="29">
        <f t="shared" si="37"/>
        <v>0</v>
      </c>
      <c r="L638" s="24">
        <f t="shared" si="38"/>
        <v>8</v>
      </c>
      <c r="M638" s="24" t="str">
        <f>VLOOKUP(L638,mês!A:B,2,0)</f>
        <v>Agosto</v>
      </c>
      <c r="N638" s="24" t="str">
        <f t="shared" si="39"/>
        <v xml:space="preserve">Diretoria </v>
      </c>
    </row>
    <row r="639" spans="1:14" ht="57" customHeight="1" x14ac:dyDescent="0.2">
      <c r="A639" s="24" t="s">
        <v>185</v>
      </c>
      <c r="B639" s="25">
        <v>45523</v>
      </c>
      <c r="C639" s="26">
        <v>18435</v>
      </c>
      <c r="D639" s="26" t="s">
        <v>65</v>
      </c>
      <c r="E639" s="27" t="s">
        <v>1009</v>
      </c>
      <c r="F639" s="28" t="s">
        <v>1010</v>
      </c>
      <c r="G639" s="26" t="s">
        <v>68</v>
      </c>
      <c r="H639" s="29">
        <v>176.8</v>
      </c>
      <c r="J639" s="29">
        <f t="shared" si="36"/>
        <v>176.8</v>
      </c>
      <c r="K639" s="29">
        <f t="shared" si="37"/>
        <v>0</v>
      </c>
      <c r="L639" s="24">
        <f t="shared" si="38"/>
        <v>8</v>
      </c>
      <c r="M639" s="24" t="str">
        <f>VLOOKUP(L639,mês!A:B,2,0)</f>
        <v>Agosto</v>
      </c>
      <c r="N639" s="24" t="str">
        <f t="shared" si="39"/>
        <v xml:space="preserve">Diretoria </v>
      </c>
    </row>
    <row r="640" spans="1:14" ht="57" customHeight="1" x14ac:dyDescent="0.2">
      <c r="A640" s="24" t="s">
        <v>185</v>
      </c>
      <c r="B640" s="25">
        <v>45523</v>
      </c>
      <c r="C640" s="26">
        <v>18436</v>
      </c>
      <c r="D640" s="26" t="s">
        <v>65</v>
      </c>
      <c r="E640" s="27" t="s">
        <v>1009</v>
      </c>
      <c r="F640" s="28" t="s">
        <v>1011</v>
      </c>
      <c r="G640" s="26" t="s">
        <v>68</v>
      </c>
      <c r="H640" s="29">
        <v>176.8</v>
      </c>
      <c r="J640" s="29">
        <f t="shared" si="36"/>
        <v>176.8</v>
      </c>
      <c r="K640" s="29">
        <f t="shared" si="37"/>
        <v>0</v>
      </c>
      <c r="L640" s="24">
        <f t="shared" si="38"/>
        <v>8</v>
      </c>
      <c r="M640" s="24" t="str">
        <f>VLOOKUP(L640,mês!A:B,2,0)</f>
        <v>Agosto</v>
      </c>
      <c r="N640" s="24" t="str">
        <f t="shared" si="39"/>
        <v xml:space="preserve">Diretoria </v>
      </c>
    </row>
    <row r="641" spans="1:14" ht="57" customHeight="1" x14ac:dyDescent="0.2">
      <c r="A641" s="24" t="s">
        <v>185</v>
      </c>
      <c r="B641" s="25">
        <v>45524</v>
      </c>
      <c r="C641" s="26">
        <v>18437</v>
      </c>
      <c r="D641" s="26" t="s">
        <v>1000</v>
      </c>
      <c r="E641" s="27" t="s">
        <v>1012</v>
      </c>
      <c r="F641" s="28" t="s">
        <v>1013</v>
      </c>
      <c r="G641" s="26" t="s">
        <v>68</v>
      </c>
      <c r="H641" s="29">
        <v>323</v>
      </c>
      <c r="J641" s="29">
        <f t="shared" si="36"/>
        <v>323</v>
      </c>
      <c r="K641" s="29">
        <f t="shared" si="37"/>
        <v>0</v>
      </c>
      <c r="L641" s="24">
        <f t="shared" si="38"/>
        <v>8</v>
      </c>
      <c r="M641" s="24" t="str">
        <f>VLOOKUP(L641,mês!A:B,2,0)</f>
        <v>Agosto</v>
      </c>
      <c r="N641" s="24" t="str">
        <f t="shared" si="39"/>
        <v xml:space="preserve">Diretoria </v>
      </c>
    </row>
    <row r="642" spans="1:14" ht="57" customHeight="1" x14ac:dyDescent="0.2">
      <c r="A642" s="24" t="s">
        <v>185</v>
      </c>
      <c r="B642" s="25">
        <v>45527</v>
      </c>
      <c r="C642" s="26">
        <v>18441</v>
      </c>
      <c r="D642" s="26" t="s">
        <v>980</v>
      </c>
      <c r="E642" s="27" t="s">
        <v>1014</v>
      </c>
      <c r="F642" s="28" t="s">
        <v>1015</v>
      </c>
      <c r="G642" s="26" t="s">
        <v>68</v>
      </c>
      <c r="H642" s="29">
        <v>445</v>
      </c>
      <c r="J642" s="29">
        <f t="shared" ref="J642:J705" si="40">IF(G642="Não",0,H642)</f>
        <v>445</v>
      </c>
      <c r="K642" s="29">
        <f t="shared" ref="K642:K705" si="41">IF(G642="Não",H642,0)</f>
        <v>0</v>
      </c>
      <c r="L642" s="24">
        <f t="shared" ref="L642:L705" si="42">MONTH(B642)</f>
        <v>8</v>
      </c>
      <c r="M642" s="24" t="str">
        <f>VLOOKUP(L642,mês!A:B,2,0)</f>
        <v>Agosto</v>
      </c>
      <c r="N642" s="24" t="str">
        <f t="shared" ref="N642:N705" si="43">LEFT(A642,SEARCH("-",A642)-1)</f>
        <v xml:space="preserve">Diretoria </v>
      </c>
    </row>
    <row r="643" spans="1:14" ht="57" customHeight="1" x14ac:dyDescent="0.2">
      <c r="A643" s="24" t="s">
        <v>185</v>
      </c>
      <c r="B643" s="25">
        <v>45527</v>
      </c>
      <c r="C643" s="26">
        <v>18442</v>
      </c>
      <c r="D643" s="26" t="s">
        <v>272</v>
      </c>
      <c r="E643" s="27" t="s">
        <v>1006</v>
      </c>
      <c r="F643" s="28" t="s">
        <v>1016</v>
      </c>
      <c r="G643" s="26" t="s">
        <v>68</v>
      </c>
      <c r="H643" s="29">
        <v>168.2</v>
      </c>
      <c r="J643" s="29">
        <f t="shared" si="40"/>
        <v>168.2</v>
      </c>
      <c r="K643" s="29">
        <f t="shared" si="41"/>
        <v>0</v>
      </c>
      <c r="L643" s="24">
        <f t="shared" si="42"/>
        <v>8</v>
      </c>
      <c r="M643" s="24" t="str">
        <f>VLOOKUP(L643,mês!A:B,2,0)</f>
        <v>Agosto</v>
      </c>
      <c r="N643" s="24" t="str">
        <f t="shared" si="43"/>
        <v xml:space="preserve">Diretoria </v>
      </c>
    </row>
    <row r="644" spans="1:14" ht="57" customHeight="1" x14ac:dyDescent="0.2">
      <c r="A644" s="24" t="s">
        <v>185</v>
      </c>
      <c r="B644" s="25">
        <v>45527</v>
      </c>
      <c r="C644" s="26">
        <v>18443</v>
      </c>
      <c r="D644" s="26" t="s">
        <v>65</v>
      </c>
      <c r="E644" s="27" t="s">
        <v>1017</v>
      </c>
      <c r="F644" s="28" t="s">
        <v>1018</v>
      </c>
      <c r="G644" s="26" t="s">
        <v>68</v>
      </c>
      <c r="H644" s="29">
        <v>700</v>
      </c>
      <c r="J644" s="29">
        <f t="shared" si="40"/>
        <v>700</v>
      </c>
      <c r="K644" s="29">
        <f t="shared" si="41"/>
        <v>0</v>
      </c>
      <c r="L644" s="24">
        <f t="shared" si="42"/>
        <v>8</v>
      </c>
      <c r="M644" s="24" t="str">
        <f>VLOOKUP(L644,mês!A:B,2,0)</f>
        <v>Agosto</v>
      </c>
      <c r="N644" s="24" t="str">
        <f t="shared" si="43"/>
        <v xml:space="preserve">Diretoria </v>
      </c>
    </row>
    <row r="645" spans="1:14" ht="57" customHeight="1" x14ac:dyDescent="0.2">
      <c r="A645" s="24" t="s">
        <v>185</v>
      </c>
      <c r="B645" s="25">
        <v>45527</v>
      </c>
      <c r="C645" s="26">
        <v>18444</v>
      </c>
      <c r="D645" s="26" t="s">
        <v>65</v>
      </c>
      <c r="E645" s="27" t="s">
        <v>578</v>
      </c>
      <c r="F645" s="28" t="s">
        <v>1019</v>
      </c>
      <c r="G645" s="26" t="s">
        <v>68</v>
      </c>
      <c r="H645" s="29">
        <v>713</v>
      </c>
      <c r="J645" s="29">
        <f t="shared" si="40"/>
        <v>713</v>
      </c>
      <c r="K645" s="29">
        <f t="shared" si="41"/>
        <v>0</v>
      </c>
      <c r="L645" s="24">
        <f t="shared" si="42"/>
        <v>8</v>
      </c>
      <c r="M645" s="24" t="str">
        <f>VLOOKUP(L645,mês!A:B,2,0)</f>
        <v>Agosto</v>
      </c>
      <c r="N645" s="24" t="str">
        <f t="shared" si="43"/>
        <v xml:space="preserve">Diretoria </v>
      </c>
    </row>
    <row r="646" spans="1:14" ht="57" customHeight="1" x14ac:dyDescent="0.2">
      <c r="A646" s="24" t="s">
        <v>185</v>
      </c>
      <c r="B646" s="25">
        <v>45530</v>
      </c>
      <c r="C646" s="26">
        <v>18447</v>
      </c>
      <c r="D646" s="26" t="s">
        <v>1000</v>
      </c>
      <c r="E646" s="27" t="s">
        <v>1020</v>
      </c>
      <c r="F646" s="28" t="s">
        <v>1021</v>
      </c>
      <c r="G646" s="26" t="s">
        <v>68</v>
      </c>
      <c r="H646" s="29">
        <v>203.05</v>
      </c>
      <c r="J646" s="29">
        <f t="shared" si="40"/>
        <v>203.05</v>
      </c>
      <c r="K646" s="29">
        <f t="shared" si="41"/>
        <v>0</v>
      </c>
      <c r="L646" s="24">
        <f t="shared" si="42"/>
        <v>8</v>
      </c>
      <c r="M646" s="24" t="str">
        <f>VLOOKUP(L646,mês!A:B,2,0)</f>
        <v>Agosto</v>
      </c>
      <c r="N646" s="24" t="str">
        <f t="shared" si="43"/>
        <v xml:space="preserve">Diretoria </v>
      </c>
    </row>
    <row r="647" spans="1:14" ht="57" customHeight="1" x14ac:dyDescent="0.2">
      <c r="A647" s="24" t="s">
        <v>185</v>
      </c>
      <c r="B647" s="25">
        <v>45530</v>
      </c>
      <c r="C647" s="26">
        <v>18449</v>
      </c>
      <c r="D647" s="26" t="s">
        <v>209</v>
      </c>
      <c r="E647" s="27" t="s">
        <v>900</v>
      </c>
      <c r="F647" s="28" t="s">
        <v>1022</v>
      </c>
      <c r="G647" s="26" t="s">
        <v>68</v>
      </c>
      <c r="H647" s="29">
        <v>4428.12</v>
      </c>
      <c r="J647" s="29">
        <f t="shared" si="40"/>
        <v>4428.12</v>
      </c>
      <c r="K647" s="29">
        <f t="shared" si="41"/>
        <v>0</v>
      </c>
      <c r="L647" s="24">
        <f t="shared" si="42"/>
        <v>8</v>
      </c>
      <c r="M647" s="24" t="str">
        <f>VLOOKUP(L647,mês!A:B,2,0)</f>
        <v>Agosto</v>
      </c>
      <c r="N647" s="24" t="str">
        <f t="shared" si="43"/>
        <v xml:space="preserve">Diretoria </v>
      </c>
    </row>
    <row r="648" spans="1:14" ht="57" customHeight="1" x14ac:dyDescent="0.2">
      <c r="A648" s="24" t="s">
        <v>185</v>
      </c>
      <c r="B648" s="25">
        <v>45533</v>
      </c>
      <c r="C648" s="26">
        <v>18455</v>
      </c>
      <c r="D648" s="26" t="s">
        <v>81</v>
      </c>
      <c r="E648" s="27" t="s">
        <v>732</v>
      </c>
      <c r="F648" s="28" t="s">
        <v>1023</v>
      </c>
      <c r="G648" s="26" t="s">
        <v>68</v>
      </c>
      <c r="H648" s="29">
        <v>25.86</v>
      </c>
      <c r="J648" s="29">
        <f t="shared" si="40"/>
        <v>25.86</v>
      </c>
      <c r="K648" s="29">
        <f t="shared" si="41"/>
        <v>0</v>
      </c>
      <c r="L648" s="24">
        <f t="shared" si="42"/>
        <v>8</v>
      </c>
      <c r="M648" s="24" t="str">
        <f>VLOOKUP(L648,mês!A:B,2,0)</f>
        <v>Agosto</v>
      </c>
      <c r="N648" s="24" t="str">
        <f t="shared" si="43"/>
        <v xml:space="preserve">Diretoria </v>
      </c>
    </row>
    <row r="649" spans="1:14" ht="57" customHeight="1" x14ac:dyDescent="0.2">
      <c r="A649" s="24" t="s">
        <v>185</v>
      </c>
      <c r="B649" s="25">
        <v>45534</v>
      </c>
      <c r="C649" s="26">
        <v>18459</v>
      </c>
      <c r="D649" s="26" t="s">
        <v>65</v>
      </c>
      <c r="E649" s="27" t="s">
        <v>735</v>
      </c>
      <c r="F649" s="28" t="s">
        <v>1024</v>
      </c>
      <c r="G649" s="26" t="s">
        <v>68</v>
      </c>
      <c r="H649" s="29">
        <v>2000.17</v>
      </c>
      <c r="J649" s="29">
        <f t="shared" si="40"/>
        <v>2000.17</v>
      </c>
      <c r="K649" s="29">
        <f t="shared" si="41"/>
        <v>0</v>
      </c>
      <c r="L649" s="24">
        <f t="shared" si="42"/>
        <v>8</v>
      </c>
      <c r="M649" s="24" t="str">
        <f>VLOOKUP(L649,mês!A:B,2,0)</f>
        <v>Agosto</v>
      </c>
      <c r="N649" s="24" t="str">
        <f t="shared" si="43"/>
        <v xml:space="preserve">Diretoria </v>
      </c>
    </row>
    <row r="650" spans="1:14" ht="57" customHeight="1" x14ac:dyDescent="0.2">
      <c r="A650" s="24" t="s">
        <v>185</v>
      </c>
      <c r="B650" s="25">
        <v>45537</v>
      </c>
      <c r="C650" s="26">
        <v>18462</v>
      </c>
      <c r="D650" s="26" t="s">
        <v>300</v>
      </c>
      <c r="E650" s="27" t="s">
        <v>103</v>
      </c>
      <c r="F650" s="28" t="s">
        <v>1025</v>
      </c>
      <c r="G650" s="26" t="s">
        <v>68</v>
      </c>
      <c r="H650" s="29">
        <v>128.34</v>
      </c>
      <c r="J650" s="29">
        <f t="shared" si="40"/>
        <v>128.34</v>
      </c>
      <c r="K650" s="29">
        <f t="shared" si="41"/>
        <v>0</v>
      </c>
      <c r="L650" s="24">
        <f t="shared" si="42"/>
        <v>9</v>
      </c>
      <c r="M650" s="24" t="str">
        <f>VLOOKUP(L650,mês!A:B,2,0)</f>
        <v>Setembro</v>
      </c>
      <c r="N650" s="24" t="str">
        <f t="shared" si="43"/>
        <v xml:space="preserve">Diretoria </v>
      </c>
    </row>
    <row r="651" spans="1:14" ht="57" customHeight="1" x14ac:dyDescent="0.2">
      <c r="A651" s="24" t="s">
        <v>185</v>
      </c>
      <c r="B651" s="25">
        <v>45539</v>
      </c>
      <c r="C651" s="26">
        <v>18467</v>
      </c>
      <c r="D651" s="26" t="s">
        <v>65</v>
      </c>
      <c r="E651" s="27" t="s">
        <v>78</v>
      </c>
      <c r="F651" s="28" t="s">
        <v>1026</v>
      </c>
      <c r="G651" s="26" t="s">
        <v>68</v>
      </c>
      <c r="H651" s="29">
        <v>20328</v>
      </c>
      <c r="J651" s="29">
        <f t="shared" si="40"/>
        <v>20328</v>
      </c>
      <c r="K651" s="29">
        <f t="shared" si="41"/>
        <v>0</v>
      </c>
      <c r="L651" s="24">
        <f t="shared" si="42"/>
        <v>9</v>
      </c>
      <c r="M651" s="24" t="str">
        <f>VLOOKUP(L651,mês!A:B,2,0)</f>
        <v>Setembro</v>
      </c>
      <c r="N651" s="24" t="str">
        <f t="shared" si="43"/>
        <v xml:space="preserve">Diretoria </v>
      </c>
    </row>
    <row r="652" spans="1:14" ht="57" customHeight="1" x14ac:dyDescent="0.2">
      <c r="A652" s="24" t="s">
        <v>185</v>
      </c>
      <c r="B652" s="25">
        <v>45545</v>
      </c>
      <c r="C652" s="26">
        <v>18475</v>
      </c>
      <c r="D652" s="26" t="s">
        <v>213</v>
      </c>
      <c r="E652" s="27" t="s">
        <v>907</v>
      </c>
      <c r="F652" s="28" t="s">
        <v>748</v>
      </c>
      <c r="G652" s="26" t="s">
        <v>68</v>
      </c>
      <c r="H652" s="29">
        <v>1600</v>
      </c>
      <c r="J652" s="29">
        <f t="shared" si="40"/>
        <v>1600</v>
      </c>
      <c r="K652" s="29">
        <f t="shared" si="41"/>
        <v>0</v>
      </c>
      <c r="L652" s="24">
        <f t="shared" si="42"/>
        <v>9</v>
      </c>
      <c r="M652" s="24" t="str">
        <f>VLOOKUP(L652,mês!A:B,2,0)</f>
        <v>Setembro</v>
      </c>
      <c r="N652" s="24" t="str">
        <f t="shared" si="43"/>
        <v xml:space="preserve">Diretoria </v>
      </c>
    </row>
    <row r="653" spans="1:14" ht="57" customHeight="1" x14ac:dyDescent="0.2">
      <c r="A653" s="24" t="s">
        <v>185</v>
      </c>
      <c r="B653" s="25">
        <v>45545</v>
      </c>
      <c r="C653" s="26">
        <v>18476</v>
      </c>
      <c r="D653" s="26" t="s">
        <v>1027</v>
      </c>
      <c r="E653" s="27" t="s">
        <v>1028</v>
      </c>
      <c r="F653" s="28" t="s">
        <v>1029</v>
      </c>
      <c r="G653" s="26" t="s">
        <v>68</v>
      </c>
      <c r="H653" s="29">
        <v>1989.96</v>
      </c>
      <c r="J653" s="29">
        <f t="shared" si="40"/>
        <v>1989.96</v>
      </c>
      <c r="K653" s="29">
        <f t="shared" si="41"/>
        <v>0</v>
      </c>
      <c r="L653" s="24">
        <f t="shared" si="42"/>
        <v>9</v>
      </c>
      <c r="M653" s="24" t="str">
        <f>VLOOKUP(L653,mês!A:B,2,0)</f>
        <v>Setembro</v>
      </c>
      <c r="N653" s="24" t="str">
        <f t="shared" si="43"/>
        <v xml:space="preserve">Diretoria </v>
      </c>
    </row>
    <row r="654" spans="1:14" ht="57" customHeight="1" x14ac:dyDescent="0.2">
      <c r="A654" s="24" t="s">
        <v>185</v>
      </c>
      <c r="B654" s="25">
        <v>45546</v>
      </c>
      <c r="C654" s="26">
        <v>18477</v>
      </c>
      <c r="D654" s="26" t="s">
        <v>213</v>
      </c>
      <c r="E654" s="27" t="s">
        <v>847</v>
      </c>
      <c r="F654" s="28" t="s">
        <v>1030</v>
      </c>
      <c r="G654" s="26" t="s">
        <v>68</v>
      </c>
      <c r="H654" s="29">
        <v>200</v>
      </c>
      <c r="J654" s="29">
        <f t="shared" si="40"/>
        <v>200</v>
      </c>
      <c r="K654" s="29">
        <f t="shared" si="41"/>
        <v>0</v>
      </c>
      <c r="L654" s="24">
        <f t="shared" si="42"/>
        <v>9</v>
      </c>
      <c r="M654" s="24" t="str">
        <f>VLOOKUP(L654,mês!A:B,2,0)</f>
        <v>Setembro</v>
      </c>
      <c r="N654" s="24" t="str">
        <f t="shared" si="43"/>
        <v xml:space="preserve">Diretoria </v>
      </c>
    </row>
    <row r="655" spans="1:14" ht="57" customHeight="1" x14ac:dyDescent="0.2">
      <c r="A655" s="24" t="s">
        <v>185</v>
      </c>
      <c r="B655" s="25">
        <v>45548</v>
      </c>
      <c r="C655" s="26">
        <v>18479</v>
      </c>
      <c r="D655" s="26" t="s">
        <v>81</v>
      </c>
      <c r="E655" s="27" t="s">
        <v>732</v>
      </c>
      <c r="F655" s="28" t="s">
        <v>1031</v>
      </c>
      <c r="G655" s="26" t="s">
        <v>68</v>
      </c>
      <c r="H655" s="29">
        <v>8.91</v>
      </c>
      <c r="J655" s="29">
        <f t="shared" si="40"/>
        <v>8.91</v>
      </c>
      <c r="K655" s="29">
        <f t="shared" si="41"/>
        <v>0</v>
      </c>
      <c r="L655" s="24">
        <f t="shared" si="42"/>
        <v>9</v>
      </c>
      <c r="M655" s="24" t="str">
        <f>VLOOKUP(L655,mês!A:B,2,0)</f>
        <v>Setembro</v>
      </c>
      <c r="N655" s="24" t="str">
        <f t="shared" si="43"/>
        <v xml:space="preserve">Diretoria </v>
      </c>
    </row>
    <row r="656" spans="1:14" ht="57" customHeight="1" x14ac:dyDescent="0.2">
      <c r="A656" s="24" t="s">
        <v>185</v>
      </c>
      <c r="B656" s="25">
        <v>45548</v>
      </c>
      <c r="C656" s="26">
        <v>18483</v>
      </c>
      <c r="D656" s="26" t="s">
        <v>153</v>
      </c>
      <c r="E656" s="27" t="s">
        <v>853</v>
      </c>
      <c r="F656" s="28" t="s">
        <v>1032</v>
      </c>
      <c r="G656" s="26" t="s">
        <v>68</v>
      </c>
      <c r="H656" s="29">
        <v>153.1</v>
      </c>
      <c r="J656" s="29">
        <f t="shared" si="40"/>
        <v>153.1</v>
      </c>
      <c r="K656" s="29">
        <f t="shared" si="41"/>
        <v>0</v>
      </c>
      <c r="L656" s="24">
        <f t="shared" si="42"/>
        <v>9</v>
      </c>
      <c r="M656" s="24" t="str">
        <f>VLOOKUP(L656,mês!A:B,2,0)</f>
        <v>Setembro</v>
      </c>
      <c r="N656" s="24" t="str">
        <f t="shared" si="43"/>
        <v xml:space="preserve">Diretoria </v>
      </c>
    </row>
    <row r="657" spans="1:14" ht="57" customHeight="1" x14ac:dyDescent="0.2">
      <c r="A657" s="24" t="s">
        <v>185</v>
      </c>
      <c r="B657" s="25">
        <v>45551</v>
      </c>
      <c r="C657" s="26">
        <v>18482</v>
      </c>
      <c r="D657" s="26" t="s">
        <v>81</v>
      </c>
      <c r="E657" s="27" t="s">
        <v>732</v>
      </c>
      <c r="F657" s="28" t="s">
        <v>1033</v>
      </c>
      <c r="G657" s="26" t="s">
        <v>68</v>
      </c>
      <c r="H657" s="29">
        <v>8.91</v>
      </c>
      <c r="J657" s="29">
        <f t="shared" si="40"/>
        <v>8.91</v>
      </c>
      <c r="K657" s="29">
        <f t="shared" si="41"/>
        <v>0</v>
      </c>
      <c r="L657" s="24">
        <f t="shared" si="42"/>
        <v>9</v>
      </c>
      <c r="M657" s="24" t="str">
        <f>VLOOKUP(L657,mês!A:B,2,0)</f>
        <v>Setembro</v>
      </c>
      <c r="N657" s="24" t="str">
        <f t="shared" si="43"/>
        <v xml:space="preserve">Diretoria </v>
      </c>
    </row>
    <row r="658" spans="1:14" ht="57" customHeight="1" x14ac:dyDescent="0.2">
      <c r="A658" s="24" t="s">
        <v>185</v>
      </c>
      <c r="B658" s="25">
        <v>45551</v>
      </c>
      <c r="C658" s="26">
        <v>18493</v>
      </c>
      <c r="D658" s="26" t="s">
        <v>81</v>
      </c>
      <c r="E658" s="27" t="s">
        <v>900</v>
      </c>
      <c r="F658" s="28" t="s">
        <v>1034</v>
      </c>
      <c r="G658" s="26" t="s">
        <v>68</v>
      </c>
      <c r="H658" s="29">
        <v>12111.99</v>
      </c>
      <c r="J658" s="29">
        <f t="shared" si="40"/>
        <v>12111.99</v>
      </c>
      <c r="K658" s="29">
        <f t="shared" si="41"/>
        <v>0</v>
      </c>
      <c r="L658" s="24">
        <f t="shared" si="42"/>
        <v>9</v>
      </c>
      <c r="M658" s="24" t="str">
        <f>VLOOKUP(L658,mês!A:B,2,0)</f>
        <v>Setembro</v>
      </c>
      <c r="N658" s="24" t="str">
        <f t="shared" si="43"/>
        <v xml:space="preserve">Diretoria </v>
      </c>
    </row>
    <row r="659" spans="1:14" ht="57" customHeight="1" x14ac:dyDescent="0.2">
      <c r="A659" s="24" t="s">
        <v>185</v>
      </c>
      <c r="B659" s="25">
        <v>45551</v>
      </c>
      <c r="C659" s="26">
        <v>18490</v>
      </c>
      <c r="D659" s="26" t="s">
        <v>209</v>
      </c>
      <c r="E659" s="27" t="s">
        <v>900</v>
      </c>
      <c r="F659" s="28" t="s">
        <v>1035</v>
      </c>
      <c r="G659" s="26" t="s">
        <v>68</v>
      </c>
      <c r="H659" s="29">
        <v>3697.8</v>
      </c>
      <c r="J659" s="29">
        <f t="shared" si="40"/>
        <v>3697.8</v>
      </c>
      <c r="K659" s="29">
        <f t="shared" si="41"/>
        <v>0</v>
      </c>
      <c r="L659" s="24">
        <f t="shared" si="42"/>
        <v>9</v>
      </c>
      <c r="M659" s="24" t="str">
        <f>VLOOKUP(L659,mês!A:B,2,0)</f>
        <v>Setembro</v>
      </c>
      <c r="N659" s="24" t="str">
        <f t="shared" si="43"/>
        <v xml:space="preserve">Diretoria </v>
      </c>
    </row>
    <row r="660" spans="1:14" ht="57" customHeight="1" x14ac:dyDescent="0.2">
      <c r="A660" s="24" t="s">
        <v>185</v>
      </c>
      <c r="B660" s="25">
        <v>45552</v>
      </c>
      <c r="C660" s="26">
        <v>18497</v>
      </c>
      <c r="D660" s="26" t="s">
        <v>766</v>
      </c>
      <c r="E660" s="27" t="s">
        <v>1036</v>
      </c>
      <c r="F660" s="28" t="s">
        <v>1037</v>
      </c>
      <c r="G660" s="26" t="s">
        <v>68</v>
      </c>
      <c r="H660" s="29">
        <v>10634.4</v>
      </c>
      <c r="J660" s="29">
        <f t="shared" si="40"/>
        <v>10634.4</v>
      </c>
      <c r="K660" s="29">
        <f t="shared" si="41"/>
        <v>0</v>
      </c>
      <c r="L660" s="24">
        <f t="shared" si="42"/>
        <v>9</v>
      </c>
      <c r="M660" s="24" t="str">
        <f>VLOOKUP(L660,mês!A:B,2,0)</f>
        <v>Setembro</v>
      </c>
      <c r="N660" s="24" t="str">
        <f t="shared" si="43"/>
        <v xml:space="preserve">Diretoria </v>
      </c>
    </row>
    <row r="661" spans="1:14" ht="57" customHeight="1" x14ac:dyDescent="0.2">
      <c r="A661" s="24" t="s">
        <v>185</v>
      </c>
      <c r="B661" s="25">
        <v>45552</v>
      </c>
      <c r="C661" s="26">
        <v>18498</v>
      </c>
      <c r="D661" s="26" t="s">
        <v>209</v>
      </c>
      <c r="E661" s="27" t="s">
        <v>1038</v>
      </c>
      <c r="F661" s="28" t="s">
        <v>1039</v>
      </c>
      <c r="G661" s="26" t="s">
        <v>68</v>
      </c>
      <c r="H661" s="29">
        <v>4642.8500000000004</v>
      </c>
      <c r="J661" s="29">
        <f t="shared" si="40"/>
        <v>4642.8500000000004</v>
      </c>
      <c r="K661" s="29">
        <f t="shared" si="41"/>
        <v>0</v>
      </c>
      <c r="L661" s="24">
        <f t="shared" si="42"/>
        <v>9</v>
      </c>
      <c r="M661" s="24" t="str">
        <f>VLOOKUP(L661,mês!A:B,2,0)</f>
        <v>Setembro</v>
      </c>
      <c r="N661" s="24" t="str">
        <f t="shared" si="43"/>
        <v xml:space="preserve">Diretoria </v>
      </c>
    </row>
    <row r="662" spans="1:14" ht="57" customHeight="1" x14ac:dyDescent="0.2">
      <c r="A662" s="24" t="s">
        <v>185</v>
      </c>
      <c r="B662" s="25">
        <v>45552</v>
      </c>
      <c r="C662" s="26">
        <v>18499</v>
      </c>
      <c r="D662" s="26" t="s">
        <v>209</v>
      </c>
      <c r="E662" s="27" t="s">
        <v>1038</v>
      </c>
      <c r="F662" s="28" t="s">
        <v>1040</v>
      </c>
      <c r="G662" s="26" t="s">
        <v>68</v>
      </c>
      <c r="H662" s="29">
        <v>2428.56</v>
      </c>
      <c r="J662" s="29">
        <f t="shared" si="40"/>
        <v>2428.56</v>
      </c>
      <c r="K662" s="29">
        <f t="shared" si="41"/>
        <v>0</v>
      </c>
      <c r="L662" s="24">
        <f t="shared" si="42"/>
        <v>9</v>
      </c>
      <c r="M662" s="24" t="str">
        <f>VLOOKUP(L662,mês!A:B,2,0)</f>
        <v>Setembro</v>
      </c>
      <c r="N662" s="24" t="str">
        <f t="shared" si="43"/>
        <v xml:space="preserve">Diretoria </v>
      </c>
    </row>
    <row r="663" spans="1:14" ht="57" customHeight="1" x14ac:dyDescent="0.2">
      <c r="A663" s="24" t="s">
        <v>185</v>
      </c>
      <c r="B663" s="25">
        <v>45552</v>
      </c>
      <c r="C663" s="26">
        <v>18500</v>
      </c>
      <c r="D663" s="26" t="s">
        <v>209</v>
      </c>
      <c r="E663" s="27" t="s">
        <v>1038</v>
      </c>
      <c r="F663" s="28" t="s">
        <v>1041</v>
      </c>
      <c r="G663" s="26" t="s">
        <v>68</v>
      </c>
      <c r="H663" s="29">
        <v>3642.84</v>
      </c>
      <c r="J663" s="29">
        <f t="shared" si="40"/>
        <v>3642.84</v>
      </c>
      <c r="K663" s="29">
        <f t="shared" si="41"/>
        <v>0</v>
      </c>
      <c r="L663" s="24">
        <f t="shared" si="42"/>
        <v>9</v>
      </c>
      <c r="M663" s="24" t="str">
        <f>VLOOKUP(L663,mês!A:B,2,0)</f>
        <v>Setembro</v>
      </c>
      <c r="N663" s="24" t="str">
        <f t="shared" si="43"/>
        <v xml:space="preserve">Diretoria </v>
      </c>
    </row>
    <row r="664" spans="1:14" ht="57" customHeight="1" x14ac:dyDescent="0.2">
      <c r="A664" s="24" t="s">
        <v>185</v>
      </c>
      <c r="B664" s="25">
        <v>45552</v>
      </c>
      <c r="C664" s="26">
        <v>18501</v>
      </c>
      <c r="D664" s="26" t="s">
        <v>209</v>
      </c>
      <c r="E664" s="27" t="s">
        <v>1038</v>
      </c>
      <c r="F664" s="28" t="s">
        <v>1042</v>
      </c>
      <c r="G664" s="26" t="s">
        <v>68</v>
      </c>
      <c r="H664" s="29">
        <v>7285.68</v>
      </c>
      <c r="J664" s="29">
        <f t="shared" si="40"/>
        <v>7285.68</v>
      </c>
      <c r="K664" s="29">
        <f t="shared" si="41"/>
        <v>0</v>
      </c>
      <c r="L664" s="24">
        <f t="shared" si="42"/>
        <v>9</v>
      </c>
      <c r="M664" s="24" t="str">
        <f>VLOOKUP(L664,mês!A:B,2,0)</f>
        <v>Setembro</v>
      </c>
      <c r="N664" s="24" t="str">
        <f t="shared" si="43"/>
        <v xml:space="preserve">Diretoria </v>
      </c>
    </row>
    <row r="665" spans="1:14" ht="57" customHeight="1" x14ac:dyDescent="0.2">
      <c r="A665" s="24" t="s">
        <v>185</v>
      </c>
      <c r="B665" s="25">
        <v>45555</v>
      </c>
      <c r="C665" s="26">
        <v>18520</v>
      </c>
      <c r="D665" s="26" t="s">
        <v>65</v>
      </c>
      <c r="E665" s="27" t="s">
        <v>547</v>
      </c>
      <c r="F665" s="28" t="s">
        <v>1043</v>
      </c>
      <c r="G665" s="26" t="s">
        <v>68</v>
      </c>
      <c r="H665" s="29">
        <v>4738.26</v>
      </c>
      <c r="J665" s="29">
        <f t="shared" si="40"/>
        <v>4738.26</v>
      </c>
      <c r="K665" s="29">
        <f t="shared" si="41"/>
        <v>0</v>
      </c>
      <c r="L665" s="24">
        <f t="shared" si="42"/>
        <v>9</v>
      </c>
      <c r="M665" s="24" t="str">
        <f>VLOOKUP(L665,mês!A:B,2,0)</f>
        <v>Setembro</v>
      </c>
      <c r="N665" s="24" t="str">
        <f t="shared" si="43"/>
        <v xml:space="preserve">Diretoria </v>
      </c>
    </row>
    <row r="666" spans="1:14" ht="57" customHeight="1" x14ac:dyDescent="0.2">
      <c r="A666" s="24" t="s">
        <v>185</v>
      </c>
      <c r="B666" s="25">
        <v>45555</v>
      </c>
      <c r="C666" s="26">
        <v>18521</v>
      </c>
      <c r="D666" s="26" t="s">
        <v>65</v>
      </c>
      <c r="E666" s="27" t="s">
        <v>547</v>
      </c>
      <c r="F666" s="28" t="s">
        <v>1044</v>
      </c>
      <c r="G666" s="26" t="s">
        <v>68</v>
      </c>
      <c r="H666" s="29">
        <v>2536.08</v>
      </c>
      <c r="J666" s="29">
        <f t="shared" si="40"/>
        <v>2536.08</v>
      </c>
      <c r="K666" s="29">
        <f t="shared" si="41"/>
        <v>0</v>
      </c>
      <c r="L666" s="24">
        <f t="shared" si="42"/>
        <v>9</v>
      </c>
      <c r="M666" s="24" t="str">
        <f>VLOOKUP(L666,mês!A:B,2,0)</f>
        <v>Setembro</v>
      </c>
      <c r="N666" s="24" t="str">
        <f t="shared" si="43"/>
        <v xml:space="preserve">Diretoria </v>
      </c>
    </row>
    <row r="667" spans="1:14" ht="57" customHeight="1" x14ac:dyDescent="0.2">
      <c r="A667" s="24" t="s">
        <v>185</v>
      </c>
      <c r="B667" s="25">
        <v>45559</v>
      </c>
      <c r="C667" s="26">
        <v>18528</v>
      </c>
      <c r="D667" s="26" t="s">
        <v>766</v>
      </c>
      <c r="E667" s="27" t="s">
        <v>1045</v>
      </c>
      <c r="F667" s="28" t="s">
        <v>1046</v>
      </c>
      <c r="G667" s="26" t="s">
        <v>68</v>
      </c>
      <c r="H667" s="29">
        <v>1870.96</v>
      </c>
      <c r="J667" s="29">
        <f t="shared" si="40"/>
        <v>1870.96</v>
      </c>
      <c r="K667" s="29">
        <f t="shared" si="41"/>
        <v>0</v>
      </c>
      <c r="L667" s="24">
        <f t="shared" si="42"/>
        <v>9</v>
      </c>
      <c r="M667" s="24" t="str">
        <f>VLOOKUP(L667,mês!A:B,2,0)</f>
        <v>Setembro</v>
      </c>
      <c r="N667" s="24" t="str">
        <f t="shared" si="43"/>
        <v xml:space="preserve">Diretoria </v>
      </c>
    </row>
    <row r="668" spans="1:14" ht="57" customHeight="1" x14ac:dyDescent="0.2">
      <c r="A668" s="24" t="s">
        <v>185</v>
      </c>
      <c r="B668" s="25">
        <v>45559</v>
      </c>
      <c r="C668" s="26">
        <v>18529</v>
      </c>
      <c r="D668" s="26" t="s">
        <v>65</v>
      </c>
      <c r="E668" s="27" t="s">
        <v>998</v>
      </c>
      <c r="F668" s="28" t="s">
        <v>1047</v>
      </c>
      <c r="G668" s="26" t="s">
        <v>68</v>
      </c>
      <c r="H668" s="29">
        <v>183.93</v>
      </c>
      <c r="J668" s="29">
        <f t="shared" si="40"/>
        <v>183.93</v>
      </c>
      <c r="K668" s="29">
        <f t="shared" si="41"/>
        <v>0</v>
      </c>
      <c r="L668" s="24">
        <f t="shared" si="42"/>
        <v>9</v>
      </c>
      <c r="M668" s="24" t="str">
        <f>VLOOKUP(L668,mês!A:B,2,0)</f>
        <v>Setembro</v>
      </c>
      <c r="N668" s="24" t="str">
        <f t="shared" si="43"/>
        <v xml:space="preserve">Diretoria </v>
      </c>
    </row>
    <row r="669" spans="1:14" ht="57" customHeight="1" x14ac:dyDescent="0.2">
      <c r="A669" s="24" t="s">
        <v>185</v>
      </c>
      <c r="B669" s="25">
        <v>45560</v>
      </c>
      <c r="C669" s="26">
        <v>18504</v>
      </c>
      <c r="D669" s="26" t="s">
        <v>1000</v>
      </c>
      <c r="E669" s="27" t="s">
        <v>732</v>
      </c>
      <c r="F669" s="28" t="s">
        <v>1048</v>
      </c>
      <c r="G669" s="26" t="s">
        <v>68</v>
      </c>
      <c r="H669" s="29">
        <v>23.71</v>
      </c>
      <c r="J669" s="29">
        <f t="shared" si="40"/>
        <v>23.71</v>
      </c>
      <c r="K669" s="29">
        <f t="shared" si="41"/>
        <v>0</v>
      </c>
      <c r="L669" s="24">
        <f t="shared" si="42"/>
        <v>9</v>
      </c>
      <c r="M669" s="24" t="str">
        <f>VLOOKUP(L669,mês!A:B,2,0)</f>
        <v>Setembro</v>
      </c>
      <c r="N669" s="24" t="str">
        <f t="shared" si="43"/>
        <v xml:space="preserve">Diretoria </v>
      </c>
    </row>
    <row r="670" spans="1:14" ht="57" customHeight="1" x14ac:dyDescent="0.2">
      <c r="A670" s="24" t="s">
        <v>185</v>
      </c>
      <c r="B670" s="25">
        <v>45560</v>
      </c>
      <c r="C670" s="26">
        <v>18537</v>
      </c>
      <c r="D670" s="26" t="s">
        <v>209</v>
      </c>
      <c r="E670" s="27" t="s">
        <v>1049</v>
      </c>
      <c r="F670" s="28" t="s">
        <v>1050</v>
      </c>
      <c r="G670" s="26" t="s">
        <v>68</v>
      </c>
      <c r="H670" s="29">
        <v>194.09</v>
      </c>
      <c r="J670" s="29">
        <f t="shared" si="40"/>
        <v>194.09</v>
      </c>
      <c r="K670" s="29">
        <f t="shared" si="41"/>
        <v>0</v>
      </c>
      <c r="L670" s="24">
        <f t="shared" si="42"/>
        <v>9</v>
      </c>
      <c r="M670" s="24" t="str">
        <f>VLOOKUP(L670,mês!A:B,2,0)</f>
        <v>Setembro</v>
      </c>
      <c r="N670" s="24" t="str">
        <f t="shared" si="43"/>
        <v xml:space="preserve">Diretoria </v>
      </c>
    </row>
    <row r="671" spans="1:14" ht="57" customHeight="1" x14ac:dyDescent="0.2">
      <c r="A671" s="24" t="s">
        <v>185</v>
      </c>
      <c r="B671" s="25">
        <v>45561</v>
      </c>
      <c r="C671" s="26">
        <v>18545</v>
      </c>
      <c r="D671" s="26" t="s">
        <v>65</v>
      </c>
      <c r="E671" s="27" t="s">
        <v>103</v>
      </c>
      <c r="F671" s="28" t="s">
        <v>1051</v>
      </c>
      <c r="G671" s="26" t="s">
        <v>68</v>
      </c>
      <c r="H671" s="29">
        <v>3500</v>
      </c>
      <c r="J671" s="29">
        <f t="shared" si="40"/>
        <v>3500</v>
      </c>
      <c r="K671" s="29">
        <f t="shared" si="41"/>
        <v>0</v>
      </c>
      <c r="L671" s="24">
        <f t="shared" si="42"/>
        <v>9</v>
      </c>
      <c r="M671" s="24" t="str">
        <f>VLOOKUP(L671,mês!A:B,2,0)</f>
        <v>Setembro</v>
      </c>
      <c r="N671" s="24" t="str">
        <f t="shared" si="43"/>
        <v xml:space="preserve">Diretoria </v>
      </c>
    </row>
    <row r="672" spans="1:14" ht="57" customHeight="1" x14ac:dyDescent="0.2">
      <c r="A672" s="24" t="s">
        <v>185</v>
      </c>
      <c r="B672" s="25">
        <v>45561</v>
      </c>
      <c r="C672" s="26">
        <v>18544</v>
      </c>
      <c r="D672" s="26" t="s">
        <v>65</v>
      </c>
      <c r="E672" s="27" t="s">
        <v>712</v>
      </c>
      <c r="F672" s="28" t="s">
        <v>1052</v>
      </c>
      <c r="G672" s="26" t="s">
        <v>68</v>
      </c>
      <c r="H672" s="29">
        <v>1266.67</v>
      </c>
      <c r="J672" s="29">
        <f t="shared" si="40"/>
        <v>1266.67</v>
      </c>
      <c r="K672" s="29">
        <f t="shared" si="41"/>
        <v>0</v>
      </c>
      <c r="L672" s="24">
        <f t="shared" si="42"/>
        <v>9</v>
      </c>
      <c r="M672" s="24" t="str">
        <f>VLOOKUP(L672,mês!A:B,2,0)</f>
        <v>Setembro</v>
      </c>
      <c r="N672" s="24" t="str">
        <f t="shared" si="43"/>
        <v xml:space="preserve">Diretoria </v>
      </c>
    </row>
    <row r="673" spans="1:14" ht="57" customHeight="1" x14ac:dyDescent="0.2">
      <c r="A673" s="24" t="s">
        <v>185</v>
      </c>
      <c r="B673" s="25">
        <v>45562</v>
      </c>
      <c r="C673" s="26">
        <v>18549</v>
      </c>
      <c r="D673" s="26" t="s">
        <v>65</v>
      </c>
      <c r="E673" s="27" t="s">
        <v>751</v>
      </c>
      <c r="F673" s="28" t="s">
        <v>1053</v>
      </c>
      <c r="G673" s="26" t="s">
        <v>68</v>
      </c>
      <c r="H673" s="29">
        <v>131.4</v>
      </c>
      <c r="J673" s="29">
        <f t="shared" si="40"/>
        <v>131.4</v>
      </c>
      <c r="K673" s="29">
        <f t="shared" si="41"/>
        <v>0</v>
      </c>
      <c r="L673" s="24">
        <f t="shared" si="42"/>
        <v>9</v>
      </c>
      <c r="M673" s="24" t="str">
        <f>VLOOKUP(L673,mês!A:B,2,0)</f>
        <v>Setembro</v>
      </c>
      <c r="N673" s="24" t="str">
        <f t="shared" si="43"/>
        <v xml:space="preserve">Diretoria </v>
      </c>
    </row>
    <row r="674" spans="1:14" ht="57" customHeight="1" x14ac:dyDescent="0.2">
      <c r="A674" s="24" t="s">
        <v>185</v>
      </c>
      <c r="B674" s="25">
        <v>45562</v>
      </c>
      <c r="C674" s="26">
        <v>18551</v>
      </c>
      <c r="D674" s="26" t="s">
        <v>150</v>
      </c>
      <c r="E674" s="27" t="s">
        <v>1054</v>
      </c>
      <c r="F674" s="28" t="s">
        <v>1055</v>
      </c>
      <c r="G674" s="26" t="s">
        <v>68</v>
      </c>
      <c r="H674" s="29">
        <v>56.2</v>
      </c>
      <c r="J674" s="29">
        <f t="shared" si="40"/>
        <v>56.2</v>
      </c>
      <c r="K674" s="29">
        <f t="shared" si="41"/>
        <v>0</v>
      </c>
      <c r="L674" s="24">
        <f t="shared" si="42"/>
        <v>9</v>
      </c>
      <c r="M674" s="24" t="str">
        <f>VLOOKUP(L674,mês!A:B,2,0)</f>
        <v>Setembro</v>
      </c>
      <c r="N674" s="24" t="str">
        <f t="shared" si="43"/>
        <v xml:space="preserve">Diretoria </v>
      </c>
    </row>
    <row r="675" spans="1:14" ht="57" customHeight="1" x14ac:dyDescent="0.2">
      <c r="A675" s="24" t="s">
        <v>185</v>
      </c>
      <c r="B675" s="25">
        <v>45565</v>
      </c>
      <c r="C675" s="26">
        <v>18550</v>
      </c>
      <c r="D675" s="26" t="s">
        <v>65</v>
      </c>
      <c r="E675" s="27" t="s">
        <v>1056</v>
      </c>
      <c r="F675" s="28" t="s">
        <v>1057</v>
      </c>
      <c r="G675" s="26" t="s">
        <v>68</v>
      </c>
      <c r="H675" s="29">
        <v>361</v>
      </c>
      <c r="J675" s="29">
        <f t="shared" si="40"/>
        <v>361</v>
      </c>
      <c r="K675" s="29">
        <f t="shared" si="41"/>
        <v>0</v>
      </c>
      <c r="L675" s="24">
        <f t="shared" si="42"/>
        <v>9</v>
      </c>
      <c r="M675" s="24" t="str">
        <f>VLOOKUP(L675,mês!A:B,2,0)</f>
        <v>Setembro</v>
      </c>
      <c r="N675" s="24" t="str">
        <f t="shared" si="43"/>
        <v xml:space="preserve">Diretoria </v>
      </c>
    </row>
    <row r="676" spans="1:14" ht="57" customHeight="1" x14ac:dyDescent="0.2">
      <c r="A676" s="24" t="s">
        <v>185</v>
      </c>
      <c r="B676" s="25">
        <v>45566</v>
      </c>
      <c r="C676" s="26">
        <v>18562</v>
      </c>
      <c r="D676" s="26" t="s">
        <v>81</v>
      </c>
      <c r="E676" s="27" t="s">
        <v>1058</v>
      </c>
      <c r="F676" s="28" t="s">
        <v>1059</v>
      </c>
      <c r="G676" s="26" t="s">
        <v>68</v>
      </c>
      <c r="H676" s="29">
        <v>850</v>
      </c>
      <c r="J676" s="29">
        <f t="shared" si="40"/>
        <v>850</v>
      </c>
      <c r="K676" s="29">
        <f t="shared" si="41"/>
        <v>0</v>
      </c>
      <c r="L676" s="24">
        <f t="shared" si="42"/>
        <v>10</v>
      </c>
      <c r="M676" s="24" t="str">
        <f>VLOOKUP(L676,mês!A:B,2,0)</f>
        <v>Outubro</v>
      </c>
      <c r="N676" s="24" t="str">
        <f t="shared" si="43"/>
        <v xml:space="preserve">Diretoria </v>
      </c>
    </row>
    <row r="677" spans="1:14" ht="57" customHeight="1" x14ac:dyDescent="0.2">
      <c r="A677" s="24" t="s">
        <v>185</v>
      </c>
      <c r="B677" s="25">
        <v>45567</v>
      </c>
      <c r="C677" s="26">
        <v>18556</v>
      </c>
      <c r="D677" s="26" t="s">
        <v>65</v>
      </c>
      <c r="E677" s="27" t="s">
        <v>732</v>
      </c>
      <c r="F677" s="28" t="s">
        <v>1060</v>
      </c>
      <c r="G677" s="26" t="s">
        <v>68</v>
      </c>
      <c r="H677" s="29">
        <v>18.05</v>
      </c>
      <c r="J677" s="29">
        <f t="shared" si="40"/>
        <v>18.05</v>
      </c>
      <c r="K677" s="29">
        <f t="shared" si="41"/>
        <v>0</v>
      </c>
      <c r="L677" s="24">
        <f t="shared" si="42"/>
        <v>10</v>
      </c>
      <c r="M677" s="24" t="str">
        <f>VLOOKUP(L677,mês!A:B,2,0)</f>
        <v>Outubro</v>
      </c>
      <c r="N677" s="24" t="str">
        <f t="shared" si="43"/>
        <v xml:space="preserve">Diretoria </v>
      </c>
    </row>
    <row r="678" spans="1:14" ht="57" customHeight="1" x14ac:dyDescent="0.2">
      <c r="A678" s="24" t="s">
        <v>185</v>
      </c>
      <c r="B678" s="25">
        <v>45567</v>
      </c>
      <c r="C678" s="26">
        <v>18567</v>
      </c>
      <c r="D678" s="26" t="s">
        <v>65</v>
      </c>
      <c r="E678" s="27" t="s">
        <v>735</v>
      </c>
      <c r="F678" s="28" t="s">
        <v>987</v>
      </c>
      <c r="G678" s="26" t="s">
        <v>68</v>
      </c>
      <c r="H678" s="29">
        <v>1984.59</v>
      </c>
      <c r="J678" s="29">
        <f t="shared" si="40"/>
        <v>1984.59</v>
      </c>
      <c r="K678" s="29">
        <f t="shared" si="41"/>
        <v>0</v>
      </c>
      <c r="L678" s="24">
        <f t="shared" si="42"/>
        <v>10</v>
      </c>
      <c r="M678" s="24" t="str">
        <f>VLOOKUP(L678,mês!A:B,2,0)</f>
        <v>Outubro</v>
      </c>
      <c r="N678" s="24" t="str">
        <f t="shared" si="43"/>
        <v xml:space="preserve">Diretoria </v>
      </c>
    </row>
    <row r="679" spans="1:14" ht="57" customHeight="1" x14ac:dyDescent="0.2">
      <c r="A679" s="24" t="s">
        <v>185</v>
      </c>
      <c r="B679" s="25">
        <v>45568</v>
      </c>
      <c r="C679" s="26">
        <v>18561</v>
      </c>
      <c r="D679" s="26" t="s">
        <v>135</v>
      </c>
      <c r="E679" s="27" t="s">
        <v>682</v>
      </c>
      <c r="F679" s="28" t="s">
        <v>1061</v>
      </c>
      <c r="G679" s="26" t="s">
        <v>68</v>
      </c>
      <c r="H679" s="29">
        <v>25.86</v>
      </c>
      <c r="J679" s="29">
        <f t="shared" si="40"/>
        <v>25.86</v>
      </c>
      <c r="K679" s="29">
        <f t="shared" si="41"/>
        <v>0</v>
      </c>
      <c r="L679" s="24">
        <f t="shared" si="42"/>
        <v>10</v>
      </c>
      <c r="M679" s="24" t="str">
        <f>VLOOKUP(L679,mês!A:B,2,0)</f>
        <v>Outubro</v>
      </c>
      <c r="N679" s="24" t="str">
        <f t="shared" si="43"/>
        <v xml:space="preserve">Diretoria </v>
      </c>
    </row>
    <row r="680" spans="1:14" ht="57" customHeight="1" x14ac:dyDescent="0.2">
      <c r="A680" s="24" t="s">
        <v>185</v>
      </c>
      <c r="B680" s="25">
        <v>45568</v>
      </c>
      <c r="C680" s="26">
        <v>18564</v>
      </c>
      <c r="D680" s="26" t="s">
        <v>81</v>
      </c>
      <c r="E680" s="27" t="s">
        <v>732</v>
      </c>
      <c r="F680" s="28" t="s">
        <v>1062</v>
      </c>
      <c r="G680" s="26" t="s">
        <v>68</v>
      </c>
      <c r="H680" s="29">
        <v>8.91</v>
      </c>
      <c r="J680" s="29">
        <f t="shared" si="40"/>
        <v>8.91</v>
      </c>
      <c r="K680" s="29">
        <f t="shared" si="41"/>
        <v>0</v>
      </c>
      <c r="L680" s="24">
        <f t="shared" si="42"/>
        <v>10</v>
      </c>
      <c r="M680" s="24" t="str">
        <f>VLOOKUP(L680,mês!A:B,2,0)</f>
        <v>Outubro</v>
      </c>
      <c r="N680" s="24" t="str">
        <f t="shared" si="43"/>
        <v xml:space="preserve">Diretoria </v>
      </c>
    </row>
    <row r="681" spans="1:14" ht="57" customHeight="1" x14ac:dyDescent="0.2">
      <c r="A681" s="24" t="s">
        <v>185</v>
      </c>
      <c r="B681" s="25">
        <v>45569</v>
      </c>
      <c r="C681" s="26">
        <v>18566</v>
      </c>
      <c r="D681" s="26" t="s">
        <v>741</v>
      </c>
      <c r="E681" s="27" t="s">
        <v>732</v>
      </c>
      <c r="F681" s="28" t="s">
        <v>1063</v>
      </c>
      <c r="G681" s="26" t="s">
        <v>68</v>
      </c>
      <c r="H681" s="29">
        <v>52.81</v>
      </c>
      <c r="J681" s="29">
        <f t="shared" si="40"/>
        <v>52.81</v>
      </c>
      <c r="K681" s="29">
        <f t="shared" si="41"/>
        <v>0</v>
      </c>
      <c r="L681" s="24">
        <f t="shared" si="42"/>
        <v>10</v>
      </c>
      <c r="M681" s="24" t="str">
        <f>VLOOKUP(L681,mês!A:B,2,0)</f>
        <v>Outubro</v>
      </c>
      <c r="N681" s="24" t="str">
        <f t="shared" si="43"/>
        <v xml:space="preserve">Diretoria </v>
      </c>
    </row>
    <row r="682" spans="1:14" ht="57" customHeight="1" x14ac:dyDescent="0.2">
      <c r="A682" s="24" t="s">
        <v>185</v>
      </c>
      <c r="B682" s="25">
        <v>45569</v>
      </c>
      <c r="C682" s="26">
        <v>18579</v>
      </c>
      <c r="D682" s="26" t="s">
        <v>65</v>
      </c>
      <c r="E682" s="27" t="s">
        <v>735</v>
      </c>
      <c r="F682" s="28" t="s">
        <v>1064</v>
      </c>
      <c r="G682" s="26" t="s">
        <v>68</v>
      </c>
      <c r="H682" s="29">
        <v>158.49</v>
      </c>
      <c r="J682" s="29">
        <f t="shared" si="40"/>
        <v>158.49</v>
      </c>
      <c r="K682" s="29">
        <f t="shared" si="41"/>
        <v>0</v>
      </c>
      <c r="L682" s="24">
        <f t="shared" si="42"/>
        <v>10</v>
      </c>
      <c r="M682" s="24" t="str">
        <f>VLOOKUP(L682,mês!A:B,2,0)</f>
        <v>Outubro</v>
      </c>
      <c r="N682" s="24" t="str">
        <f t="shared" si="43"/>
        <v xml:space="preserve">Diretoria </v>
      </c>
    </row>
    <row r="683" spans="1:14" ht="57" customHeight="1" x14ac:dyDescent="0.2">
      <c r="A683" s="24" t="s">
        <v>185</v>
      </c>
      <c r="B683" s="25">
        <v>45572</v>
      </c>
      <c r="C683" s="26">
        <v>18584</v>
      </c>
      <c r="D683" s="26" t="s">
        <v>1027</v>
      </c>
      <c r="E683" s="27" t="s">
        <v>950</v>
      </c>
      <c r="F683" s="28" t="s">
        <v>1065</v>
      </c>
      <c r="G683" s="26" t="s">
        <v>68</v>
      </c>
      <c r="H683" s="29">
        <v>33</v>
      </c>
      <c r="J683" s="29">
        <f t="shared" si="40"/>
        <v>33</v>
      </c>
      <c r="K683" s="29">
        <f t="shared" si="41"/>
        <v>0</v>
      </c>
      <c r="L683" s="24">
        <f t="shared" si="42"/>
        <v>10</v>
      </c>
      <c r="M683" s="24" t="str">
        <f>VLOOKUP(L683,mês!A:B,2,0)</f>
        <v>Outubro</v>
      </c>
      <c r="N683" s="24" t="str">
        <f t="shared" si="43"/>
        <v xml:space="preserve">Diretoria </v>
      </c>
    </row>
    <row r="684" spans="1:14" ht="57" customHeight="1" x14ac:dyDescent="0.2">
      <c r="A684" s="24" t="s">
        <v>185</v>
      </c>
      <c r="B684" s="25">
        <v>45573</v>
      </c>
      <c r="C684" s="26">
        <v>18582</v>
      </c>
      <c r="D684" s="26" t="s">
        <v>161</v>
      </c>
      <c r="E684" s="27" t="s">
        <v>721</v>
      </c>
      <c r="F684" s="28" t="s">
        <v>1066</v>
      </c>
      <c r="G684" s="26" t="s">
        <v>68</v>
      </c>
      <c r="H684" s="29">
        <v>478.54</v>
      </c>
      <c r="J684" s="29">
        <f t="shared" si="40"/>
        <v>478.54</v>
      </c>
      <c r="K684" s="29">
        <f t="shared" si="41"/>
        <v>0</v>
      </c>
      <c r="L684" s="24">
        <f t="shared" si="42"/>
        <v>10</v>
      </c>
      <c r="M684" s="24" t="str">
        <f>VLOOKUP(L684,mês!A:B,2,0)</f>
        <v>Outubro</v>
      </c>
      <c r="N684" s="24" t="str">
        <f t="shared" si="43"/>
        <v xml:space="preserve">Diretoria </v>
      </c>
    </row>
    <row r="685" spans="1:14" ht="57" customHeight="1" x14ac:dyDescent="0.2">
      <c r="A685" s="24" t="s">
        <v>185</v>
      </c>
      <c r="B685" s="25">
        <v>45573</v>
      </c>
      <c r="C685" s="26">
        <v>18588</v>
      </c>
      <c r="D685" s="26" t="s">
        <v>65</v>
      </c>
      <c r="E685" s="27" t="s">
        <v>78</v>
      </c>
      <c r="F685" s="28" t="s">
        <v>1067</v>
      </c>
      <c r="G685" s="26" t="s">
        <v>68</v>
      </c>
      <c r="H685" s="29">
        <v>14676</v>
      </c>
      <c r="J685" s="29">
        <f t="shared" si="40"/>
        <v>14676</v>
      </c>
      <c r="K685" s="29">
        <f t="shared" si="41"/>
        <v>0</v>
      </c>
      <c r="L685" s="24">
        <f t="shared" si="42"/>
        <v>10</v>
      </c>
      <c r="M685" s="24" t="str">
        <f>VLOOKUP(L685,mês!A:B,2,0)</f>
        <v>Outubro</v>
      </c>
      <c r="N685" s="24" t="str">
        <f t="shared" si="43"/>
        <v xml:space="preserve">Diretoria </v>
      </c>
    </row>
    <row r="686" spans="1:14" ht="57" customHeight="1" x14ac:dyDescent="0.2">
      <c r="A686" s="24" t="s">
        <v>185</v>
      </c>
      <c r="B686" s="25">
        <v>45574</v>
      </c>
      <c r="C686" s="26">
        <v>18594</v>
      </c>
      <c r="D686" s="26" t="s">
        <v>65</v>
      </c>
      <c r="E686" s="27" t="s">
        <v>1068</v>
      </c>
      <c r="F686" s="28" t="s">
        <v>1069</v>
      </c>
      <c r="G686" s="26" t="s">
        <v>68</v>
      </c>
      <c r="H686" s="29">
        <v>2480</v>
      </c>
      <c r="J686" s="29">
        <f t="shared" si="40"/>
        <v>2480</v>
      </c>
      <c r="K686" s="29">
        <f t="shared" si="41"/>
        <v>0</v>
      </c>
      <c r="L686" s="24">
        <f t="shared" si="42"/>
        <v>10</v>
      </c>
      <c r="M686" s="24" t="str">
        <f>VLOOKUP(L686,mês!A:B,2,0)</f>
        <v>Outubro</v>
      </c>
      <c r="N686" s="24" t="str">
        <f t="shared" si="43"/>
        <v xml:space="preserve">Diretoria </v>
      </c>
    </row>
    <row r="687" spans="1:14" ht="57" customHeight="1" x14ac:dyDescent="0.2">
      <c r="A687" s="24" t="s">
        <v>185</v>
      </c>
      <c r="B687" s="25">
        <v>45574</v>
      </c>
      <c r="C687" s="26">
        <v>18595</v>
      </c>
      <c r="D687" s="26" t="s">
        <v>65</v>
      </c>
      <c r="E687" s="27" t="s">
        <v>1070</v>
      </c>
      <c r="F687" s="28" t="s">
        <v>1071</v>
      </c>
      <c r="G687" s="26" t="s">
        <v>68</v>
      </c>
      <c r="H687" s="29">
        <v>585</v>
      </c>
      <c r="J687" s="29">
        <f t="shared" si="40"/>
        <v>585</v>
      </c>
      <c r="K687" s="29">
        <f t="shared" si="41"/>
        <v>0</v>
      </c>
      <c r="L687" s="24">
        <f t="shared" si="42"/>
        <v>10</v>
      </c>
      <c r="M687" s="24" t="str">
        <f>VLOOKUP(L687,mês!A:B,2,0)</f>
        <v>Outubro</v>
      </c>
      <c r="N687" s="24" t="str">
        <f t="shared" si="43"/>
        <v xml:space="preserve">Diretoria </v>
      </c>
    </row>
    <row r="688" spans="1:14" ht="57" customHeight="1" x14ac:dyDescent="0.2">
      <c r="A688" s="24" t="s">
        <v>185</v>
      </c>
      <c r="B688" s="25">
        <v>45574</v>
      </c>
      <c r="C688" s="26">
        <v>18596</v>
      </c>
      <c r="D688" s="26" t="s">
        <v>65</v>
      </c>
      <c r="E688" s="27" t="s">
        <v>547</v>
      </c>
      <c r="F688" s="28" t="s">
        <v>1072</v>
      </c>
      <c r="G688" s="26" t="s">
        <v>68</v>
      </c>
      <c r="H688" s="29">
        <v>2561.3000000000002</v>
      </c>
      <c r="J688" s="29">
        <f t="shared" si="40"/>
        <v>2561.3000000000002</v>
      </c>
      <c r="K688" s="29">
        <f t="shared" si="41"/>
        <v>0</v>
      </c>
      <c r="L688" s="24">
        <f t="shared" si="42"/>
        <v>10</v>
      </c>
      <c r="M688" s="24" t="str">
        <f>VLOOKUP(L688,mês!A:B,2,0)</f>
        <v>Outubro</v>
      </c>
      <c r="N688" s="24" t="str">
        <f t="shared" si="43"/>
        <v xml:space="preserve">Diretoria </v>
      </c>
    </row>
    <row r="689" spans="1:14" ht="57" customHeight="1" x14ac:dyDescent="0.2">
      <c r="A689" s="24" t="s">
        <v>185</v>
      </c>
      <c r="B689" s="25">
        <v>45574</v>
      </c>
      <c r="C689" s="26">
        <v>18597</v>
      </c>
      <c r="D689" s="26" t="s">
        <v>65</v>
      </c>
      <c r="E689" s="27" t="s">
        <v>103</v>
      </c>
      <c r="F689" s="28" t="s">
        <v>1073</v>
      </c>
      <c r="G689" s="26" t="s">
        <v>68</v>
      </c>
      <c r="H689" s="29">
        <v>77.25</v>
      </c>
      <c r="J689" s="29">
        <f t="shared" si="40"/>
        <v>77.25</v>
      </c>
      <c r="K689" s="29">
        <f t="shared" si="41"/>
        <v>0</v>
      </c>
      <c r="L689" s="24">
        <f t="shared" si="42"/>
        <v>10</v>
      </c>
      <c r="M689" s="24" t="str">
        <f>VLOOKUP(L689,mês!A:B,2,0)</f>
        <v>Outubro</v>
      </c>
      <c r="N689" s="24" t="str">
        <f t="shared" si="43"/>
        <v xml:space="preserve">Diretoria </v>
      </c>
    </row>
    <row r="690" spans="1:14" ht="57" customHeight="1" x14ac:dyDescent="0.2">
      <c r="A690" s="24" t="s">
        <v>185</v>
      </c>
      <c r="B690" s="25">
        <v>45576</v>
      </c>
      <c r="C690" s="26">
        <v>18585</v>
      </c>
      <c r="D690" s="26" t="s">
        <v>135</v>
      </c>
      <c r="E690" s="27" t="s">
        <v>682</v>
      </c>
      <c r="F690" s="28" t="s">
        <v>1074</v>
      </c>
      <c r="G690" s="26" t="s">
        <v>68</v>
      </c>
      <c r="H690" s="29">
        <v>28.03</v>
      </c>
      <c r="J690" s="29">
        <f t="shared" si="40"/>
        <v>28.03</v>
      </c>
      <c r="K690" s="29">
        <f t="shared" si="41"/>
        <v>0</v>
      </c>
      <c r="L690" s="24">
        <f t="shared" si="42"/>
        <v>10</v>
      </c>
      <c r="M690" s="24" t="str">
        <f>VLOOKUP(L690,mês!A:B,2,0)</f>
        <v>Outubro</v>
      </c>
      <c r="N690" s="24" t="str">
        <f t="shared" si="43"/>
        <v xml:space="preserve">Diretoria </v>
      </c>
    </row>
    <row r="691" spans="1:14" ht="57" customHeight="1" x14ac:dyDescent="0.2">
      <c r="A691" s="24" t="s">
        <v>185</v>
      </c>
      <c r="B691" s="25">
        <v>45576</v>
      </c>
      <c r="C691" s="26">
        <v>18603</v>
      </c>
      <c r="D691" s="26" t="s">
        <v>65</v>
      </c>
      <c r="E691" s="27" t="s">
        <v>78</v>
      </c>
      <c r="F691" s="28" t="s">
        <v>1075</v>
      </c>
      <c r="G691" s="26" t="s">
        <v>68</v>
      </c>
      <c r="H691" s="29">
        <v>20328</v>
      </c>
      <c r="J691" s="29">
        <f t="shared" si="40"/>
        <v>20328</v>
      </c>
      <c r="K691" s="29">
        <f t="shared" si="41"/>
        <v>0</v>
      </c>
      <c r="L691" s="24">
        <f t="shared" si="42"/>
        <v>10</v>
      </c>
      <c r="M691" s="24" t="str">
        <f>VLOOKUP(L691,mês!A:B,2,0)</f>
        <v>Outubro</v>
      </c>
      <c r="N691" s="24" t="str">
        <f t="shared" si="43"/>
        <v xml:space="preserve">Diretoria </v>
      </c>
    </row>
    <row r="692" spans="1:14" ht="57" customHeight="1" x14ac:dyDescent="0.2">
      <c r="A692" s="24" t="s">
        <v>185</v>
      </c>
      <c r="B692" s="25">
        <v>45576</v>
      </c>
      <c r="C692" s="26">
        <v>18602</v>
      </c>
      <c r="D692" s="26" t="s">
        <v>65</v>
      </c>
      <c r="E692" s="27" t="s">
        <v>1076</v>
      </c>
      <c r="F692" s="28" t="s">
        <v>1077</v>
      </c>
      <c r="G692" s="26" t="s">
        <v>68</v>
      </c>
      <c r="H692" s="29">
        <v>33</v>
      </c>
      <c r="J692" s="29">
        <f t="shared" si="40"/>
        <v>33</v>
      </c>
      <c r="K692" s="29">
        <f t="shared" si="41"/>
        <v>0</v>
      </c>
      <c r="L692" s="24">
        <f t="shared" si="42"/>
        <v>10</v>
      </c>
      <c r="M692" s="24" t="str">
        <f>VLOOKUP(L692,mês!A:B,2,0)</f>
        <v>Outubro</v>
      </c>
      <c r="N692" s="24" t="str">
        <f t="shared" si="43"/>
        <v xml:space="preserve">Diretoria </v>
      </c>
    </row>
    <row r="693" spans="1:14" ht="57" customHeight="1" x14ac:dyDescent="0.2">
      <c r="A693" s="24" t="s">
        <v>185</v>
      </c>
      <c r="B693" s="25">
        <v>45579</v>
      </c>
      <c r="C693" s="26">
        <v>18609</v>
      </c>
      <c r="D693" s="26" t="s">
        <v>65</v>
      </c>
      <c r="E693" s="27" t="s">
        <v>1078</v>
      </c>
      <c r="F693" s="28" t="s">
        <v>1079</v>
      </c>
      <c r="G693" s="26" t="s">
        <v>68</v>
      </c>
      <c r="H693" s="29">
        <v>58822.85</v>
      </c>
      <c r="J693" s="29">
        <f t="shared" si="40"/>
        <v>58822.85</v>
      </c>
      <c r="K693" s="29">
        <f t="shared" si="41"/>
        <v>0</v>
      </c>
      <c r="L693" s="24">
        <f t="shared" si="42"/>
        <v>10</v>
      </c>
      <c r="M693" s="24" t="str">
        <f>VLOOKUP(L693,mês!A:B,2,0)</f>
        <v>Outubro</v>
      </c>
      <c r="N693" s="24" t="str">
        <f t="shared" si="43"/>
        <v xml:space="preserve">Diretoria </v>
      </c>
    </row>
    <row r="694" spans="1:14" ht="57" customHeight="1" x14ac:dyDescent="0.2">
      <c r="A694" s="24" t="s">
        <v>185</v>
      </c>
      <c r="B694" s="25">
        <v>45579</v>
      </c>
      <c r="C694" s="26">
        <v>18614</v>
      </c>
      <c r="D694" s="26" t="s">
        <v>65</v>
      </c>
      <c r="E694" s="27" t="s">
        <v>242</v>
      </c>
      <c r="F694" s="28" t="s">
        <v>1080</v>
      </c>
      <c r="G694" s="26" t="s">
        <v>68</v>
      </c>
      <c r="H694" s="29">
        <v>8400</v>
      </c>
      <c r="J694" s="29">
        <f t="shared" si="40"/>
        <v>8400</v>
      </c>
      <c r="K694" s="29">
        <f t="shared" si="41"/>
        <v>0</v>
      </c>
      <c r="L694" s="24">
        <f t="shared" si="42"/>
        <v>10</v>
      </c>
      <c r="M694" s="24" t="str">
        <f>VLOOKUP(L694,mês!A:B,2,0)</f>
        <v>Outubro</v>
      </c>
      <c r="N694" s="24" t="str">
        <f t="shared" si="43"/>
        <v xml:space="preserve">Diretoria </v>
      </c>
    </row>
    <row r="695" spans="1:14" ht="57" customHeight="1" x14ac:dyDescent="0.2">
      <c r="A695" s="24" t="s">
        <v>185</v>
      </c>
      <c r="B695" s="25">
        <v>45579</v>
      </c>
      <c r="C695" s="26">
        <v>18615</v>
      </c>
      <c r="D695" s="26" t="s">
        <v>65</v>
      </c>
      <c r="E695" s="27" t="s">
        <v>242</v>
      </c>
      <c r="F695" s="28" t="s">
        <v>1081</v>
      </c>
      <c r="G695" s="26" t="s">
        <v>68</v>
      </c>
      <c r="H695" s="29">
        <v>1260</v>
      </c>
      <c r="J695" s="29">
        <f t="shared" si="40"/>
        <v>1260</v>
      </c>
      <c r="K695" s="29">
        <f t="shared" si="41"/>
        <v>0</v>
      </c>
      <c r="L695" s="24">
        <f t="shared" si="42"/>
        <v>10</v>
      </c>
      <c r="M695" s="24" t="str">
        <f>VLOOKUP(L695,mês!A:B,2,0)</f>
        <v>Outubro</v>
      </c>
      <c r="N695" s="24" t="str">
        <f t="shared" si="43"/>
        <v xml:space="preserve">Diretoria </v>
      </c>
    </row>
    <row r="696" spans="1:14" ht="57" customHeight="1" x14ac:dyDescent="0.2">
      <c r="A696" s="24" t="s">
        <v>185</v>
      </c>
      <c r="B696" s="25">
        <v>45580</v>
      </c>
      <c r="C696" s="26">
        <v>18617</v>
      </c>
      <c r="D696" s="26" t="s">
        <v>65</v>
      </c>
      <c r="E696" s="27" t="s">
        <v>983</v>
      </c>
      <c r="F696" s="28" t="s">
        <v>1082</v>
      </c>
      <c r="G696" s="26" t="s">
        <v>68</v>
      </c>
      <c r="H696" s="29">
        <v>500</v>
      </c>
      <c r="J696" s="29">
        <f t="shared" si="40"/>
        <v>500</v>
      </c>
      <c r="K696" s="29">
        <f t="shared" si="41"/>
        <v>0</v>
      </c>
      <c r="L696" s="24">
        <f t="shared" si="42"/>
        <v>10</v>
      </c>
      <c r="M696" s="24" t="str">
        <f>VLOOKUP(L696,mês!A:B,2,0)</f>
        <v>Outubro</v>
      </c>
      <c r="N696" s="24" t="str">
        <f t="shared" si="43"/>
        <v xml:space="preserve">Diretoria </v>
      </c>
    </row>
    <row r="697" spans="1:14" ht="57" customHeight="1" x14ac:dyDescent="0.2">
      <c r="A697" s="24" t="s">
        <v>185</v>
      </c>
      <c r="B697" s="25">
        <v>45581</v>
      </c>
      <c r="C697" s="26">
        <v>18622</v>
      </c>
      <c r="D697" s="26" t="s">
        <v>65</v>
      </c>
      <c r="E697" s="27" t="s">
        <v>578</v>
      </c>
      <c r="F697" s="28" t="s">
        <v>1083</v>
      </c>
      <c r="G697" s="26" t="s">
        <v>68</v>
      </c>
      <c r="H697" s="29">
        <v>713</v>
      </c>
      <c r="J697" s="29">
        <f t="shared" si="40"/>
        <v>713</v>
      </c>
      <c r="K697" s="29">
        <f t="shared" si="41"/>
        <v>0</v>
      </c>
      <c r="L697" s="24">
        <f t="shared" si="42"/>
        <v>10</v>
      </c>
      <c r="M697" s="24" t="str">
        <f>VLOOKUP(L697,mês!A:B,2,0)</f>
        <v>Outubro</v>
      </c>
      <c r="N697" s="24" t="str">
        <f t="shared" si="43"/>
        <v xml:space="preserve">Diretoria </v>
      </c>
    </row>
    <row r="698" spans="1:14" ht="57" customHeight="1" x14ac:dyDescent="0.2">
      <c r="A698" s="24" t="s">
        <v>185</v>
      </c>
      <c r="B698" s="25">
        <v>45581</v>
      </c>
      <c r="C698" s="26">
        <v>18624</v>
      </c>
      <c r="D698" s="26" t="s">
        <v>65</v>
      </c>
      <c r="E698" s="27" t="s">
        <v>1084</v>
      </c>
      <c r="F698" s="28" t="s">
        <v>1085</v>
      </c>
      <c r="G698" s="26" t="s">
        <v>68</v>
      </c>
      <c r="H698" s="29">
        <v>200</v>
      </c>
      <c r="J698" s="29">
        <f t="shared" si="40"/>
        <v>200</v>
      </c>
      <c r="K698" s="29">
        <f t="shared" si="41"/>
        <v>0</v>
      </c>
      <c r="L698" s="24">
        <f t="shared" si="42"/>
        <v>10</v>
      </c>
      <c r="M698" s="24" t="str">
        <f>VLOOKUP(L698,mês!A:B,2,0)</f>
        <v>Outubro</v>
      </c>
      <c r="N698" s="24" t="str">
        <f t="shared" si="43"/>
        <v xml:space="preserve">Diretoria </v>
      </c>
    </row>
    <row r="699" spans="1:14" ht="57" customHeight="1" x14ac:dyDescent="0.2">
      <c r="A699" s="24" t="s">
        <v>185</v>
      </c>
      <c r="B699" s="25">
        <v>45582</v>
      </c>
      <c r="C699" s="26">
        <v>18626</v>
      </c>
      <c r="D699" s="26" t="s">
        <v>838</v>
      </c>
      <c r="E699" s="27" t="s">
        <v>839</v>
      </c>
      <c r="F699" s="28" t="s">
        <v>1086</v>
      </c>
      <c r="G699" s="26" t="s">
        <v>68</v>
      </c>
      <c r="H699" s="29">
        <v>230</v>
      </c>
      <c r="J699" s="29">
        <f t="shared" si="40"/>
        <v>230</v>
      </c>
      <c r="K699" s="29">
        <f t="shared" si="41"/>
        <v>0</v>
      </c>
      <c r="L699" s="24">
        <f t="shared" si="42"/>
        <v>10</v>
      </c>
      <c r="M699" s="24" t="str">
        <f>VLOOKUP(L699,mês!A:B,2,0)</f>
        <v>Outubro</v>
      </c>
      <c r="N699" s="24" t="str">
        <f t="shared" si="43"/>
        <v xml:space="preserve">Diretoria </v>
      </c>
    </row>
    <row r="700" spans="1:14" ht="57" customHeight="1" x14ac:dyDescent="0.2">
      <c r="A700" s="24" t="s">
        <v>185</v>
      </c>
      <c r="B700" s="25">
        <v>45582</v>
      </c>
      <c r="C700" s="26">
        <v>18627</v>
      </c>
      <c r="D700" s="26" t="s">
        <v>65</v>
      </c>
      <c r="E700" s="27" t="s">
        <v>1087</v>
      </c>
      <c r="F700" s="28" t="s">
        <v>1088</v>
      </c>
      <c r="G700" s="26" t="s">
        <v>68</v>
      </c>
      <c r="H700" s="29">
        <v>1492</v>
      </c>
      <c r="J700" s="29">
        <f t="shared" si="40"/>
        <v>1492</v>
      </c>
      <c r="K700" s="29">
        <f t="shared" si="41"/>
        <v>0</v>
      </c>
      <c r="L700" s="24">
        <f t="shared" si="42"/>
        <v>10</v>
      </c>
      <c r="M700" s="24" t="str">
        <f>VLOOKUP(L700,mês!A:B,2,0)</f>
        <v>Outubro</v>
      </c>
      <c r="N700" s="24" t="str">
        <f t="shared" si="43"/>
        <v xml:space="preserve">Diretoria </v>
      </c>
    </row>
    <row r="701" spans="1:14" ht="57" customHeight="1" x14ac:dyDescent="0.2">
      <c r="A701" s="24" t="s">
        <v>185</v>
      </c>
      <c r="B701" s="25">
        <v>45582</v>
      </c>
      <c r="C701" s="26">
        <v>18628</v>
      </c>
      <c r="D701" s="26" t="s">
        <v>65</v>
      </c>
      <c r="E701" s="27" t="s">
        <v>242</v>
      </c>
      <c r="F701" s="28" t="s">
        <v>1089</v>
      </c>
      <c r="G701" s="26" t="s">
        <v>68</v>
      </c>
      <c r="H701" s="29">
        <v>151867.84</v>
      </c>
      <c r="J701" s="29">
        <f t="shared" si="40"/>
        <v>151867.84</v>
      </c>
      <c r="K701" s="29">
        <f t="shared" si="41"/>
        <v>0</v>
      </c>
      <c r="L701" s="24">
        <f t="shared" si="42"/>
        <v>10</v>
      </c>
      <c r="M701" s="24" t="str">
        <f>VLOOKUP(L701,mês!A:B,2,0)</f>
        <v>Outubro</v>
      </c>
      <c r="N701" s="24" t="str">
        <f t="shared" si="43"/>
        <v xml:space="preserve">Diretoria </v>
      </c>
    </row>
    <row r="702" spans="1:14" ht="57" customHeight="1" x14ac:dyDescent="0.2">
      <c r="A702" s="24" t="s">
        <v>185</v>
      </c>
      <c r="B702" s="25">
        <v>45583</v>
      </c>
      <c r="C702" s="26">
        <v>18631</v>
      </c>
      <c r="D702" s="26" t="s">
        <v>213</v>
      </c>
      <c r="E702" s="27" t="s">
        <v>1090</v>
      </c>
      <c r="F702" s="28" t="s">
        <v>1091</v>
      </c>
      <c r="G702" s="26" t="s">
        <v>68</v>
      </c>
      <c r="H702" s="29">
        <v>3270</v>
      </c>
      <c r="J702" s="29">
        <f t="shared" si="40"/>
        <v>3270</v>
      </c>
      <c r="K702" s="29">
        <f t="shared" si="41"/>
        <v>0</v>
      </c>
      <c r="L702" s="24">
        <f t="shared" si="42"/>
        <v>10</v>
      </c>
      <c r="M702" s="24" t="str">
        <f>VLOOKUP(L702,mês!A:B,2,0)</f>
        <v>Outubro</v>
      </c>
      <c r="N702" s="24" t="str">
        <f t="shared" si="43"/>
        <v xml:space="preserve">Diretoria </v>
      </c>
    </row>
    <row r="703" spans="1:14" ht="57" customHeight="1" x14ac:dyDescent="0.2">
      <c r="A703" s="24" t="s">
        <v>185</v>
      </c>
      <c r="B703" s="25">
        <v>45587</v>
      </c>
      <c r="C703" s="26">
        <v>18638</v>
      </c>
      <c r="D703" s="26" t="s">
        <v>65</v>
      </c>
      <c r="E703" s="27" t="s">
        <v>1092</v>
      </c>
      <c r="F703" s="28" t="s">
        <v>1093</v>
      </c>
      <c r="G703" s="26" t="s">
        <v>68</v>
      </c>
      <c r="H703" s="29">
        <v>790</v>
      </c>
      <c r="J703" s="29">
        <f t="shared" si="40"/>
        <v>790</v>
      </c>
      <c r="K703" s="29">
        <f t="shared" si="41"/>
        <v>0</v>
      </c>
      <c r="L703" s="24">
        <f t="shared" si="42"/>
        <v>10</v>
      </c>
      <c r="M703" s="24" t="str">
        <f>VLOOKUP(L703,mês!A:B,2,0)</f>
        <v>Outubro</v>
      </c>
      <c r="N703" s="24" t="str">
        <f t="shared" si="43"/>
        <v xml:space="preserve">Diretoria </v>
      </c>
    </row>
    <row r="704" spans="1:14" ht="57" customHeight="1" x14ac:dyDescent="0.2">
      <c r="A704" s="24" t="s">
        <v>185</v>
      </c>
      <c r="B704" s="25">
        <v>45587</v>
      </c>
      <c r="C704" s="26">
        <v>18640</v>
      </c>
      <c r="D704" s="26" t="s">
        <v>65</v>
      </c>
      <c r="E704" s="27" t="s">
        <v>1076</v>
      </c>
      <c r="F704" s="28" t="s">
        <v>1094</v>
      </c>
      <c r="G704" s="26" t="s">
        <v>68</v>
      </c>
      <c r="H704" s="29">
        <v>66</v>
      </c>
      <c r="J704" s="29">
        <f t="shared" si="40"/>
        <v>66</v>
      </c>
      <c r="K704" s="29">
        <f t="shared" si="41"/>
        <v>0</v>
      </c>
      <c r="L704" s="24">
        <f t="shared" si="42"/>
        <v>10</v>
      </c>
      <c r="M704" s="24" t="str">
        <f>VLOOKUP(L704,mês!A:B,2,0)</f>
        <v>Outubro</v>
      </c>
      <c r="N704" s="24" t="str">
        <f t="shared" si="43"/>
        <v xml:space="preserve">Diretoria </v>
      </c>
    </row>
    <row r="705" spans="1:14" ht="57" customHeight="1" x14ac:dyDescent="0.2">
      <c r="A705" s="24" t="s">
        <v>185</v>
      </c>
      <c r="B705" s="25">
        <v>45588</v>
      </c>
      <c r="C705" s="26">
        <v>18646</v>
      </c>
      <c r="D705" s="26" t="s">
        <v>65</v>
      </c>
      <c r="E705" s="27" t="s">
        <v>645</v>
      </c>
      <c r="F705" s="28" t="s">
        <v>1095</v>
      </c>
      <c r="G705" s="26" t="s">
        <v>68</v>
      </c>
      <c r="H705" s="29">
        <v>176.8</v>
      </c>
      <c r="J705" s="29">
        <f t="shared" si="40"/>
        <v>176.8</v>
      </c>
      <c r="K705" s="29">
        <f t="shared" si="41"/>
        <v>0</v>
      </c>
      <c r="L705" s="24">
        <f t="shared" si="42"/>
        <v>10</v>
      </c>
      <c r="M705" s="24" t="str">
        <f>VLOOKUP(L705,mês!A:B,2,0)</f>
        <v>Outubro</v>
      </c>
      <c r="N705" s="24" t="str">
        <f t="shared" si="43"/>
        <v xml:space="preserve">Diretoria </v>
      </c>
    </row>
    <row r="706" spans="1:14" ht="57" customHeight="1" x14ac:dyDescent="0.2">
      <c r="A706" s="24" t="s">
        <v>185</v>
      </c>
      <c r="B706" s="25">
        <v>45589</v>
      </c>
      <c r="C706" s="26">
        <v>18650</v>
      </c>
      <c r="D706" s="26" t="s">
        <v>213</v>
      </c>
      <c r="E706" s="27" t="s">
        <v>103</v>
      </c>
      <c r="F706" s="28" t="s">
        <v>1096</v>
      </c>
      <c r="G706" s="26" t="s">
        <v>68</v>
      </c>
      <c r="H706" s="29">
        <v>117.4</v>
      </c>
      <c r="J706" s="29">
        <f t="shared" ref="J706:J769" si="44">IF(G706="Não",0,H706)</f>
        <v>117.4</v>
      </c>
      <c r="K706" s="29">
        <f t="shared" ref="K706:K769" si="45">IF(G706="Não",H706,0)</f>
        <v>0</v>
      </c>
      <c r="L706" s="24">
        <f t="shared" ref="L706:L769" si="46">MONTH(B706)</f>
        <v>10</v>
      </c>
      <c r="M706" s="24" t="str">
        <f>VLOOKUP(L706,mês!A:B,2,0)</f>
        <v>Outubro</v>
      </c>
      <c r="N706" s="24" t="str">
        <f t="shared" ref="N706:N769" si="47">LEFT(A706,SEARCH("-",A706)-1)</f>
        <v xml:space="preserve">Diretoria </v>
      </c>
    </row>
    <row r="707" spans="1:14" ht="57" customHeight="1" x14ac:dyDescent="0.2">
      <c r="A707" s="24" t="s">
        <v>185</v>
      </c>
      <c r="B707" s="25">
        <v>45594</v>
      </c>
      <c r="C707" s="26">
        <v>18653</v>
      </c>
      <c r="D707" s="26" t="s">
        <v>65</v>
      </c>
      <c r="E707" s="27" t="s">
        <v>847</v>
      </c>
      <c r="F707" s="28" t="s">
        <v>1097</v>
      </c>
      <c r="G707" s="26" t="s">
        <v>68</v>
      </c>
      <c r="H707" s="29">
        <v>110</v>
      </c>
      <c r="J707" s="29">
        <f t="shared" si="44"/>
        <v>110</v>
      </c>
      <c r="K707" s="29">
        <f t="shared" si="45"/>
        <v>0</v>
      </c>
      <c r="L707" s="24">
        <f t="shared" si="46"/>
        <v>10</v>
      </c>
      <c r="M707" s="24" t="str">
        <f>VLOOKUP(L707,mês!A:B,2,0)</f>
        <v>Outubro</v>
      </c>
      <c r="N707" s="24" t="str">
        <f t="shared" si="47"/>
        <v xml:space="preserve">Diretoria </v>
      </c>
    </row>
    <row r="708" spans="1:14" ht="57" customHeight="1" x14ac:dyDescent="0.2">
      <c r="A708" s="24" t="s">
        <v>185</v>
      </c>
      <c r="B708" s="25">
        <v>45595</v>
      </c>
      <c r="C708" s="26">
        <v>18639</v>
      </c>
      <c r="D708" s="26" t="s">
        <v>741</v>
      </c>
      <c r="E708" s="27" t="s">
        <v>877</v>
      </c>
      <c r="F708" s="28" t="s">
        <v>1098</v>
      </c>
      <c r="G708" s="26" t="s">
        <v>68</v>
      </c>
      <c r="H708" s="29">
        <v>615</v>
      </c>
      <c r="J708" s="29">
        <f t="shared" si="44"/>
        <v>615</v>
      </c>
      <c r="K708" s="29">
        <f t="shared" si="45"/>
        <v>0</v>
      </c>
      <c r="L708" s="24">
        <f t="shared" si="46"/>
        <v>10</v>
      </c>
      <c r="M708" s="24" t="str">
        <f>VLOOKUP(L708,mês!A:B,2,0)</f>
        <v>Outubro</v>
      </c>
      <c r="N708" s="24" t="str">
        <f t="shared" si="47"/>
        <v xml:space="preserve">Diretoria </v>
      </c>
    </row>
    <row r="709" spans="1:14" ht="57" customHeight="1" x14ac:dyDescent="0.2">
      <c r="A709" s="24" t="s">
        <v>185</v>
      </c>
      <c r="B709" s="25">
        <v>45595</v>
      </c>
      <c r="C709" s="26">
        <v>18659</v>
      </c>
      <c r="D709" s="26" t="s">
        <v>65</v>
      </c>
      <c r="E709" s="27" t="s">
        <v>609</v>
      </c>
      <c r="F709" s="28" t="s">
        <v>1099</v>
      </c>
      <c r="G709" s="26" t="s">
        <v>68</v>
      </c>
      <c r="H709" s="29">
        <v>2496</v>
      </c>
      <c r="J709" s="29">
        <f t="shared" si="44"/>
        <v>2496</v>
      </c>
      <c r="K709" s="29">
        <f t="shared" si="45"/>
        <v>0</v>
      </c>
      <c r="L709" s="24">
        <f t="shared" si="46"/>
        <v>10</v>
      </c>
      <c r="M709" s="24" t="str">
        <f>VLOOKUP(L709,mês!A:B,2,0)</f>
        <v>Outubro</v>
      </c>
      <c r="N709" s="24" t="str">
        <f t="shared" si="47"/>
        <v xml:space="preserve">Diretoria </v>
      </c>
    </row>
    <row r="710" spans="1:14" ht="57" customHeight="1" x14ac:dyDescent="0.2">
      <c r="A710" s="24" t="s">
        <v>185</v>
      </c>
      <c r="B710" s="25">
        <v>45595</v>
      </c>
      <c r="C710" s="26">
        <v>18660</v>
      </c>
      <c r="D710" s="26" t="s">
        <v>300</v>
      </c>
      <c r="E710" s="27" t="s">
        <v>1100</v>
      </c>
      <c r="F710" s="28" t="s">
        <v>1101</v>
      </c>
      <c r="G710" s="26" t="s">
        <v>68</v>
      </c>
      <c r="H710" s="29">
        <v>176.8</v>
      </c>
      <c r="J710" s="29">
        <f t="shared" si="44"/>
        <v>176.8</v>
      </c>
      <c r="K710" s="29">
        <f t="shared" si="45"/>
        <v>0</v>
      </c>
      <c r="L710" s="24">
        <f t="shared" si="46"/>
        <v>10</v>
      </c>
      <c r="M710" s="24" t="str">
        <f>VLOOKUP(L710,mês!A:B,2,0)</f>
        <v>Outubro</v>
      </c>
      <c r="N710" s="24" t="str">
        <f t="shared" si="47"/>
        <v xml:space="preserve">Diretoria </v>
      </c>
    </row>
    <row r="711" spans="1:14" ht="57" customHeight="1" x14ac:dyDescent="0.2">
      <c r="A711" s="24" t="s">
        <v>185</v>
      </c>
      <c r="B711" s="25">
        <v>45596</v>
      </c>
      <c r="C711" s="26">
        <v>18664</v>
      </c>
      <c r="D711" s="26" t="s">
        <v>65</v>
      </c>
      <c r="E711" s="27" t="s">
        <v>735</v>
      </c>
      <c r="F711" s="28" t="s">
        <v>1102</v>
      </c>
      <c r="G711" s="26" t="s">
        <v>68</v>
      </c>
      <c r="H711" s="29">
        <v>2325.19</v>
      </c>
      <c r="J711" s="29">
        <f t="shared" si="44"/>
        <v>2325.19</v>
      </c>
      <c r="K711" s="29">
        <f t="shared" si="45"/>
        <v>0</v>
      </c>
      <c r="L711" s="24">
        <f t="shared" si="46"/>
        <v>10</v>
      </c>
      <c r="M711" s="24" t="str">
        <f>VLOOKUP(L711,mês!A:B,2,0)</f>
        <v>Outubro</v>
      </c>
      <c r="N711" s="24" t="str">
        <f t="shared" si="47"/>
        <v xml:space="preserve">Diretoria </v>
      </c>
    </row>
    <row r="712" spans="1:14" ht="57" customHeight="1" x14ac:dyDescent="0.2">
      <c r="A712" s="24" t="s">
        <v>185</v>
      </c>
      <c r="B712" s="25">
        <v>45596</v>
      </c>
      <c r="C712" s="26">
        <v>18665</v>
      </c>
      <c r="D712" s="26" t="s">
        <v>65</v>
      </c>
      <c r="E712" s="27" t="s">
        <v>735</v>
      </c>
      <c r="F712" s="28" t="s">
        <v>1103</v>
      </c>
      <c r="G712" s="26" t="s">
        <v>68</v>
      </c>
      <c r="H712" s="29">
        <v>690</v>
      </c>
      <c r="J712" s="29">
        <f t="shared" si="44"/>
        <v>690</v>
      </c>
      <c r="K712" s="29">
        <f t="shared" si="45"/>
        <v>0</v>
      </c>
      <c r="L712" s="24">
        <f t="shared" si="46"/>
        <v>10</v>
      </c>
      <c r="M712" s="24" t="str">
        <f>VLOOKUP(L712,mês!A:B,2,0)</f>
        <v>Outubro</v>
      </c>
      <c r="N712" s="24" t="str">
        <f t="shared" si="47"/>
        <v xml:space="preserve">Diretoria </v>
      </c>
    </row>
    <row r="713" spans="1:14" ht="57" customHeight="1" x14ac:dyDescent="0.2">
      <c r="A713" s="24" t="s">
        <v>185</v>
      </c>
      <c r="B713" s="25">
        <v>45597</v>
      </c>
      <c r="C713" s="26">
        <v>18661</v>
      </c>
      <c r="D713" s="26" t="s">
        <v>161</v>
      </c>
      <c r="E713" s="27" t="s">
        <v>732</v>
      </c>
      <c r="F713" s="28" t="s">
        <v>1104</v>
      </c>
      <c r="G713" s="26" t="s">
        <v>68</v>
      </c>
      <c r="H713" s="29">
        <v>25.86</v>
      </c>
      <c r="J713" s="29">
        <f t="shared" si="44"/>
        <v>25.86</v>
      </c>
      <c r="K713" s="29">
        <f t="shared" si="45"/>
        <v>0</v>
      </c>
      <c r="L713" s="24">
        <f t="shared" si="46"/>
        <v>11</v>
      </c>
      <c r="M713" s="24" t="str">
        <f>VLOOKUP(L713,mês!A:B,2,0)</f>
        <v>Novembro</v>
      </c>
      <c r="N713" s="24" t="str">
        <f t="shared" si="47"/>
        <v xml:space="preserve">Diretoria </v>
      </c>
    </row>
    <row r="714" spans="1:14" ht="57" customHeight="1" x14ac:dyDescent="0.2">
      <c r="A714" s="24" t="s">
        <v>185</v>
      </c>
      <c r="B714" s="25">
        <v>45597</v>
      </c>
      <c r="C714" s="26">
        <v>18671</v>
      </c>
      <c r="D714" s="26" t="s">
        <v>65</v>
      </c>
      <c r="E714" s="27" t="s">
        <v>825</v>
      </c>
      <c r="F714" s="28" t="s">
        <v>1105</v>
      </c>
      <c r="G714" s="26" t="s">
        <v>68</v>
      </c>
      <c r="H714" s="29">
        <v>1440</v>
      </c>
      <c r="J714" s="29">
        <f t="shared" si="44"/>
        <v>1440</v>
      </c>
      <c r="K714" s="29">
        <f t="shared" si="45"/>
        <v>0</v>
      </c>
      <c r="L714" s="24">
        <f t="shared" si="46"/>
        <v>11</v>
      </c>
      <c r="M714" s="24" t="str">
        <f>VLOOKUP(L714,mês!A:B,2,0)</f>
        <v>Novembro</v>
      </c>
      <c r="N714" s="24" t="str">
        <f t="shared" si="47"/>
        <v xml:space="preserve">Diretoria </v>
      </c>
    </row>
    <row r="715" spans="1:14" ht="57" customHeight="1" x14ac:dyDescent="0.2">
      <c r="A715" s="24" t="s">
        <v>185</v>
      </c>
      <c r="B715" s="25">
        <v>45603</v>
      </c>
      <c r="C715" s="26">
        <v>18672</v>
      </c>
      <c r="D715" s="26" t="s">
        <v>213</v>
      </c>
      <c r="E715" s="27" t="s">
        <v>732</v>
      </c>
      <c r="F715" s="28" t="s">
        <v>1106</v>
      </c>
      <c r="G715" s="26" t="s">
        <v>68</v>
      </c>
      <c r="H715" s="29">
        <v>14.9</v>
      </c>
      <c r="J715" s="29">
        <f t="shared" si="44"/>
        <v>14.9</v>
      </c>
      <c r="K715" s="29">
        <f t="shared" si="45"/>
        <v>0</v>
      </c>
      <c r="L715" s="24">
        <f t="shared" si="46"/>
        <v>11</v>
      </c>
      <c r="M715" s="24" t="str">
        <f>VLOOKUP(L715,mês!A:B,2,0)</f>
        <v>Novembro</v>
      </c>
      <c r="N715" s="24" t="str">
        <f t="shared" si="47"/>
        <v xml:space="preserve">Diretoria </v>
      </c>
    </row>
    <row r="716" spans="1:14" ht="57" customHeight="1" x14ac:dyDescent="0.2">
      <c r="A716" s="24" t="s">
        <v>185</v>
      </c>
      <c r="B716" s="25">
        <v>45604</v>
      </c>
      <c r="C716" s="26">
        <v>18684</v>
      </c>
      <c r="D716" s="26" t="s">
        <v>65</v>
      </c>
      <c r="E716" s="27" t="s">
        <v>1107</v>
      </c>
      <c r="F716" s="28" t="s">
        <v>1108</v>
      </c>
      <c r="G716" s="26" t="s">
        <v>68</v>
      </c>
      <c r="H716" s="29">
        <v>1400</v>
      </c>
      <c r="J716" s="29">
        <f t="shared" si="44"/>
        <v>1400</v>
      </c>
      <c r="K716" s="29">
        <f t="shared" si="45"/>
        <v>0</v>
      </c>
      <c r="L716" s="24">
        <f t="shared" si="46"/>
        <v>11</v>
      </c>
      <c r="M716" s="24" t="str">
        <f>VLOOKUP(L716,mês!A:B,2,0)</f>
        <v>Novembro</v>
      </c>
      <c r="N716" s="24" t="str">
        <f t="shared" si="47"/>
        <v xml:space="preserve">Diretoria </v>
      </c>
    </row>
    <row r="717" spans="1:14" ht="57" customHeight="1" x14ac:dyDescent="0.2">
      <c r="A717" s="24" t="s">
        <v>185</v>
      </c>
      <c r="B717" s="25">
        <v>45607</v>
      </c>
      <c r="C717" s="26">
        <v>18690</v>
      </c>
      <c r="D717" s="26" t="s">
        <v>65</v>
      </c>
      <c r="E717" s="27" t="s">
        <v>1109</v>
      </c>
      <c r="F717" s="28" t="s">
        <v>1110</v>
      </c>
      <c r="G717" s="26" t="s">
        <v>68</v>
      </c>
      <c r="H717" s="29">
        <v>328.5</v>
      </c>
      <c r="J717" s="29">
        <f t="shared" si="44"/>
        <v>328.5</v>
      </c>
      <c r="K717" s="29">
        <f t="shared" si="45"/>
        <v>0</v>
      </c>
      <c r="L717" s="24">
        <f t="shared" si="46"/>
        <v>11</v>
      </c>
      <c r="M717" s="24" t="str">
        <f>VLOOKUP(L717,mês!A:B,2,0)</f>
        <v>Novembro</v>
      </c>
      <c r="N717" s="24" t="str">
        <f t="shared" si="47"/>
        <v xml:space="preserve">Diretoria </v>
      </c>
    </row>
    <row r="718" spans="1:14" ht="57" customHeight="1" x14ac:dyDescent="0.2">
      <c r="A718" s="24" t="s">
        <v>185</v>
      </c>
      <c r="B718" s="25">
        <v>45608</v>
      </c>
      <c r="C718" s="26">
        <v>18697</v>
      </c>
      <c r="D718" s="26" t="s">
        <v>65</v>
      </c>
      <c r="E718" s="27" t="s">
        <v>1111</v>
      </c>
      <c r="F718" s="28" t="s">
        <v>1112</v>
      </c>
      <c r="G718" s="26" t="s">
        <v>68</v>
      </c>
      <c r="H718" s="29">
        <v>1080</v>
      </c>
      <c r="J718" s="29">
        <f t="shared" si="44"/>
        <v>1080</v>
      </c>
      <c r="K718" s="29">
        <f t="shared" si="45"/>
        <v>0</v>
      </c>
      <c r="L718" s="24">
        <f t="shared" si="46"/>
        <v>11</v>
      </c>
      <c r="M718" s="24" t="str">
        <f>VLOOKUP(L718,mês!A:B,2,0)</f>
        <v>Novembro</v>
      </c>
      <c r="N718" s="24" t="str">
        <f t="shared" si="47"/>
        <v xml:space="preserve">Diretoria </v>
      </c>
    </row>
    <row r="719" spans="1:14" ht="57" customHeight="1" x14ac:dyDescent="0.2">
      <c r="A719" s="24" t="s">
        <v>185</v>
      </c>
      <c r="B719" s="25">
        <v>45608</v>
      </c>
      <c r="C719" s="26">
        <v>18692</v>
      </c>
      <c r="D719" s="26" t="s">
        <v>65</v>
      </c>
      <c r="E719" s="27" t="s">
        <v>1087</v>
      </c>
      <c r="F719" s="28" t="s">
        <v>1113</v>
      </c>
      <c r="G719" s="26" t="s">
        <v>68</v>
      </c>
      <c r="H719" s="29">
        <v>615</v>
      </c>
      <c r="J719" s="29">
        <f t="shared" si="44"/>
        <v>615</v>
      </c>
      <c r="K719" s="29">
        <f t="shared" si="45"/>
        <v>0</v>
      </c>
      <c r="L719" s="24">
        <f t="shared" si="46"/>
        <v>11</v>
      </c>
      <c r="M719" s="24" t="str">
        <f>VLOOKUP(L719,mês!A:B,2,0)</f>
        <v>Novembro</v>
      </c>
      <c r="N719" s="24" t="str">
        <f t="shared" si="47"/>
        <v xml:space="preserve">Diretoria </v>
      </c>
    </row>
    <row r="720" spans="1:14" ht="57" customHeight="1" x14ac:dyDescent="0.2">
      <c r="A720" s="24" t="s">
        <v>185</v>
      </c>
      <c r="B720" s="25">
        <v>45609</v>
      </c>
      <c r="C720" s="26">
        <v>18696</v>
      </c>
      <c r="D720" s="26" t="s">
        <v>300</v>
      </c>
      <c r="E720" s="27" t="s">
        <v>789</v>
      </c>
      <c r="F720" s="28" t="s">
        <v>1114</v>
      </c>
      <c r="G720" s="26" t="s">
        <v>68</v>
      </c>
      <c r="H720" s="29">
        <v>3308.7</v>
      </c>
      <c r="J720" s="29">
        <f t="shared" si="44"/>
        <v>3308.7</v>
      </c>
      <c r="K720" s="29">
        <f t="shared" si="45"/>
        <v>0</v>
      </c>
      <c r="L720" s="24">
        <f t="shared" si="46"/>
        <v>11</v>
      </c>
      <c r="M720" s="24" t="str">
        <f>VLOOKUP(L720,mês!A:B,2,0)</f>
        <v>Novembro</v>
      </c>
      <c r="N720" s="24" t="str">
        <f t="shared" si="47"/>
        <v xml:space="preserve">Diretoria </v>
      </c>
    </row>
    <row r="721" spans="1:14" ht="57" customHeight="1" x14ac:dyDescent="0.2">
      <c r="A721" s="24" t="s">
        <v>185</v>
      </c>
      <c r="B721" s="25">
        <v>45609</v>
      </c>
      <c r="C721" s="26">
        <v>18700</v>
      </c>
      <c r="D721" s="26" t="s">
        <v>766</v>
      </c>
      <c r="E721" s="27" t="s">
        <v>1028</v>
      </c>
      <c r="F721" s="28" t="s">
        <v>1115</v>
      </c>
      <c r="G721" s="26" t="s">
        <v>68</v>
      </c>
      <c r="H721" s="29">
        <v>5081.54</v>
      </c>
      <c r="J721" s="29">
        <f t="shared" si="44"/>
        <v>5081.54</v>
      </c>
      <c r="K721" s="29">
        <f t="shared" si="45"/>
        <v>0</v>
      </c>
      <c r="L721" s="24">
        <f t="shared" si="46"/>
        <v>11</v>
      </c>
      <c r="M721" s="24" t="str">
        <f>VLOOKUP(L721,mês!A:B,2,0)</f>
        <v>Novembro</v>
      </c>
      <c r="N721" s="24" t="str">
        <f t="shared" si="47"/>
        <v xml:space="preserve">Diretoria </v>
      </c>
    </row>
    <row r="722" spans="1:14" ht="57" customHeight="1" x14ac:dyDescent="0.2">
      <c r="A722" s="24" t="s">
        <v>185</v>
      </c>
      <c r="B722" s="25">
        <v>45610</v>
      </c>
      <c r="C722" s="26">
        <v>18702</v>
      </c>
      <c r="D722" s="26" t="s">
        <v>65</v>
      </c>
      <c r="E722" s="27" t="s">
        <v>1116</v>
      </c>
      <c r="F722" s="28" t="s">
        <v>1117</v>
      </c>
      <c r="G722" s="26" t="s">
        <v>68</v>
      </c>
      <c r="H722" s="29">
        <v>381</v>
      </c>
      <c r="J722" s="29">
        <f t="shared" si="44"/>
        <v>381</v>
      </c>
      <c r="K722" s="29">
        <f t="shared" si="45"/>
        <v>0</v>
      </c>
      <c r="L722" s="24">
        <f t="shared" si="46"/>
        <v>11</v>
      </c>
      <c r="M722" s="24" t="str">
        <f>VLOOKUP(L722,mês!A:B,2,0)</f>
        <v>Novembro</v>
      </c>
      <c r="N722" s="24" t="str">
        <f t="shared" si="47"/>
        <v xml:space="preserve">Diretoria </v>
      </c>
    </row>
    <row r="723" spans="1:14" ht="57" customHeight="1" x14ac:dyDescent="0.2">
      <c r="A723" s="24" t="s">
        <v>185</v>
      </c>
      <c r="B723" s="25">
        <v>45614</v>
      </c>
      <c r="C723" s="26">
        <v>18707</v>
      </c>
      <c r="D723" s="26" t="s">
        <v>65</v>
      </c>
      <c r="E723" s="27" t="s">
        <v>950</v>
      </c>
      <c r="F723" s="28" t="s">
        <v>1118</v>
      </c>
      <c r="G723" s="26" t="s">
        <v>68</v>
      </c>
      <c r="H723" s="29">
        <v>33</v>
      </c>
      <c r="J723" s="29">
        <f t="shared" si="44"/>
        <v>33</v>
      </c>
      <c r="K723" s="29">
        <f t="shared" si="45"/>
        <v>0</v>
      </c>
      <c r="L723" s="24">
        <f t="shared" si="46"/>
        <v>11</v>
      </c>
      <c r="M723" s="24" t="str">
        <f>VLOOKUP(L723,mês!A:B,2,0)</f>
        <v>Novembro</v>
      </c>
      <c r="N723" s="24" t="str">
        <f t="shared" si="47"/>
        <v xml:space="preserve">Diretoria </v>
      </c>
    </row>
    <row r="724" spans="1:14" ht="57" customHeight="1" x14ac:dyDescent="0.2">
      <c r="A724" s="24" t="s">
        <v>185</v>
      </c>
      <c r="B724" s="25">
        <v>45617</v>
      </c>
      <c r="C724" s="26">
        <v>18704</v>
      </c>
      <c r="D724" s="26" t="s">
        <v>150</v>
      </c>
      <c r="E724" s="27" t="s">
        <v>732</v>
      </c>
      <c r="F724" s="28" t="s">
        <v>1119</v>
      </c>
      <c r="G724" s="26" t="s">
        <v>68</v>
      </c>
      <c r="H724" s="29">
        <v>17.649999999999999</v>
      </c>
      <c r="J724" s="29">
        <f t="shared" si="44"/>
        <v>17.649999999999999</v>
      </c>
      <c r="K724" s="29">
        <f t="shared" si="45"/>
        <v>0</v>
      </c>
      <c r="L724" s="24">
        <f t="shared" si="46"/>
        <v>11</v>
      </c>
      <c r="M724" s="24" t="str">
        <f>VLOOKUP(L724,mês!A:B,2,0)</f>
        <v>Novembro</v>
      </c>
      <c r="N724" s="24" t="str">
        <f t="shared" si="47"/>
        <v xml:space="preserve">Diretoria </v>
      </c>
    </row>
    <row r="725" spans="1:14" ht="57" customHeight="1" x14ac:dyDescent="0.2">
      <c r="A725" s="24" t="s">
        <v>185</v>
      </c>
      <c r="B725" s="25">
        <v>45617</v>
      </c>
      <c r="C725" s="26">
        <v>18715</v>
      </c>
      <c r="D725" s="26" t="s">
        <v>65</v>
      </c>
      <c r="E725" s="27" t="s">
        <v>547</v>
      </c>
      <c r="F725" s="28" t="s">
        <v>1120</v>
      </c>
      <c r="G725" s="26" t="s">
        <v>68</v>
      </c>
      <c r="H725" s="29">
        <v>4689.1000000000004</v>
      </c>
      <c r="J725" s="29">
        <f t="shared" si="44"/>
        <v>4689.1000000000004</v>
      </c>
      <c r="K725" s="29">
        <f t="shared" si="45"/>
        <v>0</v>
      </c>
      <c r="L725" s="24">
        <f t="shared" si="46"/>
        <v>11</v>
      </c>
      <c r="M725" s="24" t="str">
        <f>VLOOKUP(L725,mês!A:B,2,0)</f>
        <v>Novembro</v>
      </c>
      <c r="N725" s="24" t="str">
        <f t="shared" si="47"/>
        <v xml:space="preserve">Diretoria </v>
      </c>
    </row>
    <row r="726" spans="1:14" ht="57" customHeight="1" x14ac:dyDescent="0.2">
      <c r="A726" s="24" t="s">
        <v>185</v>
      </c>
      <c r="B726" s="25">
        <v>45617</v>
      </c>
      <c r="C726" s="26">
        <v>18717</v>
      </c>
      <c r="D726" s="26" t="s">
        <v>65</v>
      </c>
      <c r="E726" s="27" t="s">
        <v>547</v>
      </c>
      <c r="F726" s="28" t="s">
        <v>1121</v>
      </c>
      <c r="G726" s="26" t="s">
        <v>68</v>
      </c>
      <c r="H726" s="29">
        <v>3300</v>
      </c>
      <c r="J726" s="29">
        <f t="shared" si="44"/>
        <v>3300</v>
      </c>
      <c r="K726" s="29">
        <f t="shared" si="45"/>
        <v>0</v>
      </c>
      <c r="L726" s="24">
        <f t="shared" si="46"/>
        <v>11</v>
      </c>
      <c r="M726" s="24" t="str">
        <f>VLOOKUP(L726,mês!A:B,2,0)</f>
        <v>Novembro</v>
      </c>
      <c r="N726" s="24" t="str">
        <f t="shared" si="47"/>
        <v xml:space="preserve">Diretoria </v>
      </c>
    </row>
    <row r="727" spans="1:14" ht="57" customHeight="1" x14ac:dyDescent="0.2">
      <c r="A727" s="24" t="s">
        <v>185</v>
      </c>
      <c r="B727" s="25">
        <v>45618</v>
      </c>
      <c r="C727" s="26">
        <v>18726</v>
      </c>
      <c r="D727" s="26" t="s">
        <v>65</v>
      </c>
      <c r="E727" s="27" t="s">
        <v>242</v>
      </c>
      <c r="F727" s="28" t="s">
        <v>1122</v>
      </c>
      <c r="G727" s="26" t="s">
        <v>68</v>
      </c>
      <c r="H727" s="29">
        <v>1920</v>
      </c>
      <c r="J727" s="29">
        <f t="shared" si="44"/>
        <v>1920</v>
      </c>
      <c r="K727" s="29">
        <f t="shared" si="45"/>
        <v>0</v>
      </c>
      <c r="L727" s="24">
        <f t="shared" si="46"/>
        <v>11</v>
      </c>
      <c r="M727" s="24" t="str">
        <f>VLOOKUP(L727,mês!A:B,2,0)</f>
        <v>Novembro</v>
      </c>
      <c r="N727" s="24" t="str">
        <f t="shared" si="47"/>
        <v xml:space="preserve">Diretoria </v>
      </c>
    </row>
    <row r="728" spans="1:14" ht="57" customHeight="1" x14ac:dyDescent="0.2">
      <c r="A728" s="24" t="s">
        <v>185</v>
      </c>
      <c r="B728" s="25">
        <v>45621</v>
      </c>
      <c r="C728" s="26">
        <v>18727</v>
      </c>
      <c r="D728" s="26" t="s">
        <v>65</v>
      </c>
      <c r="E728" s="27" t="s">
        <v>751</v>
      </c>
      <c r="F728" s="28" t="s">
        <v>1123</v>
      </c>
      <c r="G728" s="26" t="s">
        <v>68</v>
      </c>
      <c r="H728" s="29">
        <v>59.86</v>
      </c>
      <c r="J728" s="29">
        <f t="shared" si="44"/>
        <v>59.86</v>
      </c>
      <c r="K728" s="29">
        <f t="shared" si="45"/>
        <v>0</v>
      </c>
      <c r="L728" s="24">
        <f t="shared" si="46"/>
        <v>11</v>
      </c>
      <c r="M728" s="24" t="str">
        <f>VLOOKUP(L728,mês!A:B,2,0)</f>
        <v>Novembro</v>
      </c>
      <c r="N728" s="24" t="str">
        <f t="shared" si="47"/>
        <v xml:space="preserve">Diretoria </v>
      </c>
    </row>
    <row r="729" spans="1:14" ht="57" customHeight="1" x14ac:dyDescent="0.2">
      <c r="A729" s="24" t="s">
        <v>185</v>
      </c>
      <c r="B729" s="25">
        <v>45623</v>
      </c>
      <c r="C729" s="26">
        <v>18740</v>
      </c>
      <c r="D729" s="26" t="s">
        <v>65</v>
      </c>
      <c r="E729" s="27" t="s">
        <v>712</v>
      </c>
      <c r="F729" s="28" t="s">
        <v>1124</v>
      </c>
      <c r="G729" s="26" t="s">
        <v>68</v>
      </c>
      <c r="H729" s="29">
        <v>2429.4699999999998</v>
      </c>
      <c r="J729" s="29">
        <f t="shared" si="44"/>
        <v>2429.4699999999998</v>
      </c>
      <c r="K729" s="29">
        <f t="shared" si="45"/>
        <v>0</v>
      </c>
      <c r="L729" s="24">
        <f t="shared" si="46"/>
        <v>11</v>
      </c>
      <c r="M729" s="24" t="str">
        <f>VLOOKUP(L729,mês!A:B,2,0)</f>
        <v>Novembro</v>
      </c>
      <c r="N729" s="24" t="str">
        <f t="shared" si="47"/>
        <v xml:space="preserve">Diretoria </v>
      </c>
    </row>
    <row r="730" spans="1:14" ht="57" customHeight="1" x14ac:dyDescent="0.2">
      <c r="A730" s="24" t="s">
        <v>185</v>
      </c>
      <c r="B730" s="25">
        <v>45624</v>
      </c>
      <c r="C730" s="26">
        <v>18741</v>
      </c>
      <c r="D730" s="26" t="s">
        <v>65</v>
      </c>
      <c r="E730" s="27" t="s">
        <v>347</v>
      </c>
      <c r="F730" s="28" t="s">
        <v>1125</v>
      </c>
      <c r="G730" s="26" t="s">
        <v>68</v>
      </c>
      <c r="H730" s="29">
        <v>1324.88</v>
      </c>
      <c r="J730" s="29">
        <f t="shared" si="44"/>
        <v>1324.88</v>
      </c>
      <c r="K730" s="29">
        <f t="shared" si="45"/>
        <v>0</v>
      </c>
      <c r="L730" s="24">
        <f t="shared" si="46"/>
        <v>11</v>
      </c>
      <c r="M730" s="24" t="str">
        <f>VLOOKUP(L730,mês!A:B,2,0)</f>
        <v>Novembro</v>
      </c>
      <c r="N730" s="24" t="str">
        <f t="shared" si="47"/>
        <v xml:space="preserve">Diretoria </v>
      </c>
    </row>
    <row r="731" spans="1:14" ht="57" customHeight="1" x14ac:dyDescent="0.2">
      <c r="A731" s="24" t="s">
        <v>185</v>
      </c>
      <c r="B731" s="25">
        <v>45624</v>
      </c>
      <c r="C731" s="26">
        <v>18743</v>
      </c>
      <c r="D731" s="26" t="s">
        <v>65</v>
      </c>
      <c r="E731" s="27" t="s">
        <v>1076</v>
      </c>
      <c r="F731" s="28" t="s">
        <v>1126</v>
      </c>
      <c r="G731" s="26" t="s">
        <v>68</v>
      </c>
      <c r="H731" s="29">
        <v>33</v>
      </c>
      <c r="J731" s="29">
        <f t="shared" si="44"/>
        <v>33</v>
      </c>
      <c r="K731" s="29">
        <f t="shared" si="45"/>
        <v>0</v>
      </c>
      <c r="L731" s="24">
        <f t="shared" si="46"/>
        <v>11</v>
      </c>
      <c r="M731" s="24" t="str">
        <f>VLOOKUP(L731,mês!A:B,2,0)</f>
        <v>Novembro</v>
      </c>
      <c r="N731" s="24" t="str">
        <f t="shared" si="47"/>
        <v xml:space="preserve">Diretoria </v>
      </c>
    </row>
    <row r="732" spans="1:14" ht="57" customHeight="1" x14ac:dyDescent="0.2">
      <c r="A732" s="24" t="s">
        <v>185</v>
      </c>
      <c r="B732" s="25">
        <v>45625</v>
      </c>
      <c r="C732" s="26">
        <v>18747</v>
      </c>
      <c r="D732" s="26" t="s">
        <v>65</v>
      </c>
      <c r="E732" s="27" t="s">
        <v>735</v>
      </c>
      <c r="F732" s="28" t="s">
        <v>1127</v>
      </c>
      <c r="G732" s="26" t="s">
        <v>68</v>
      </c>
      <c r="H732" s="29">
        <v>1998.68</v>
      </c>
      <c r="J732" s="29">
        <f t="shared" si="44"/>
        <v>1998.68</v>
      </c>
      <c r="K732" s="29">
        <f t="shared" si="45"/>
        <v>0</v>
      </c>
      <c r="L732" s="24">
        <f t="shared" si="46"/>
        <v>11</v>
      </c>
      <c r="M732" s="24" t="str">
        <f>VLOOKUP(L732,mês!A:B,2,0)</f>
        <v>Novembro</v>
      </c>
      <c r="N732" s="24" t="str">
        <f t="shared" si="47"/>
        <v xml:space="preserve">Diretoria </v>
      </c>
    </row>
    <row r="733" spans="1:14" ht="57" customHeight="1" x14ac:dyDescent="0.2">
      <c r="A733" s="24" t="s">
        <v>185</v>
      </c>
      <c r="B733" s="25">
        <v>45625</v>
      </c>
      <c r="C733" s="26">
        <v>18748</v>
      </c>
      <c r="D733" s="26" t="s">
        <v>65</v>
      </c>
      <c r="E733" s="27" t="s">
        <v>78</v>
      </c>
      <c r="F733" s="28" t="s">
        <v>1128</v>
      </c>
      <c r="G733" s="26" t="s">
        <v>68</v>
      </c>
      <c r="H733" s="29">
        <v>0</v>
      </c>
      <c r="J733" s="29">
        <f t="shared" si="44"/>
        <v>0</v>
      </c>
      <c r="K733" s="29">
        <f t="shared" si="45"/>
        <v>0</v>
      </c>
      <c r="L733" s="24">
        <f t="shared" si="46"/>
        <v>11</v>
      </c>
      <c r="M733" s="24" t="str">
        <f>VLOOKUP(L733,mês!A:B,2,0)</f>
        <v>Novembro</v>
      </c>
      <c r="N733" s="24" t="str">
        <f t="shared" si="47"/>
        <v xml:space="preserve">Diretoria </v>
      </c>
    </row>
    <row r="734" spans="1:14" ht="57" customHeight="1" x14ac:dyDescent="0.2">
      <c r="A734" s="24" t="s">
        <v>185</v>
      </c>
      <c r="B734" s="25">
        <v>45628</v>
      </c>
      <c r="C734" s="26">
        <v>18736</v>
      </c>
      <c r="D734" s="26" t="s">
        <v>161</v>
      </c>
      <c r="E734" s="27" t="s">
        <v>937</v>
      </c>
      <c r="F734" s="28" t="s">
        <v>1129</v>
      </c>
      <c r="G734" s="26" t="s">
        <v>68</v>
      </c>
      <c r="H734" s="29">
        <v>25.86</v>
      </c>
      <c r="J734" s="29">
        <f t="shared" si="44"/>
        <v>25.86</v>
      </c>
      <c r="K734" s="29">
        <f t="shared" si="45"/>
        <v>0</v>
      </c>
      <c r="L734" s="24">
        <f t="shared" si="46"/>
        <v>12</v>
      </c>
      <c r="M734" s="24" t="str">
        <f>VLOOKUP(L734,mês!A:B,2,0)</f>
        <v>Dezembro</v>
      </c>
      <c r="N734" s="24" t="str">
        <f t="shared" si="47"/>
        <v xml:space="preserve">Diretoria </v>
      </c>
    </row>
    <row r="735" spans="1:14" ht="57" customHeight="1" x14ac:dyDescent="0.2">
      <c r="A735" s="24" t="s">
        <v>185</v>
      </c>
      <c r="B735" s="25">
        <v>45628</v>
      </c>
      <c r="C735" s="26">
        <v>18754</v>
      </c>
      <c r="D735" s="26" t="s">
        <v>65</v>
      </c>
      <c r="E735" s="27" t="s">
        <v>809</v>
      </c>
      <c r="F735" s="28" t="s">
        <v>1130</v>
      </c>
      <c r="G735" s="26" t="s">
        <v>68</v>
      </c>
      <c r="H735" s="29">
        <v>16196</v>
      </c>
      <c r="J735" s="29">
        <f t="shared" si="44"/>
        <v>16196</v>
      </c>
      <c r="K735" s="29">
        <f t="shared" si="45"/>
        <v>0</v>
      </c>
      <c r="L735" s="24">
        <f t="shared" si="46"/>
        <v>12</v>
      </c>
      <c r="M735" s="24" t="str">
        <f>VLOOKUP(L735,mês!A:B,2,0)</f>
        <v>Dezembro</v>
      </c>
      <c r="N735" s="24" t="str">
        <f t="shared" si="47"/>
        <v xml:space="preserve">Diretoria </v>
      </c>
    </row>
    <row r="736" spans="1:14" ht="57" customHeight="1" x14ac:dyDescent="0.2">
      <c r="A736" s="24" t="s">
        <v>185</v>
      </c>
      <c r="B736" s="25">
        <v>45628</v>
      </c>
      <c r="C736" s="26">
        <v>18755</v>
      </c>
      <c r="D736" s="26" t="s">
        <v>213</v>
      </c>
      <c r="E736" s="27" t="s">
        <v>216</v>
      </c>
      <c r="F736" s="28" t="s">
        <v>1131</v>
      </c>
      <c r="G736" s="26" t="s">
        <v>68</v>
      </c>
      <c r="H736" s="29">
        <v>25000</v>
      </c>
      <c r="J736" s="29">
        <f t="shared" si="44"/>
        <v>25000</v>
      </c>
      <c r="K736" s="29">
        <f t="shared" si="45"/>
        <v>0</v>
      </c>
      <c r="L736" s="24">
        <f t="shared" si="46"/>
        <v>12</v>
      </c>
      <c r="M736" s="24" t="str">
        <f>VLOOKUP(L736,mês!A:B,2,0)</f>
        <v>Dezembro</v>
      </c>
      <c r="N736" s="24" t="str">
        <f t="shared" si="47"/>
        <v xml:space="preserve">Diretoria </v>
      </c>
    </row>
    <row r="737" spans="1:14" ht="57" customHeight="1" x14ac:dyDescent="0.2">
      <c r="A737" s="24" t="s">
        <v>185</v>
      </c>
      <c r="B737" s="25">
        <v>45628</v>
      </c>
      <c r="C737" s="26">
        <v>18757</v>
      </c>
      <c r="D737" s="26" t="s">
        <v>65</v>
      </c>
      <c r="E737" s="27" t="s">
        <v>712</v>
      </c>
      <c r="F737" s="28" t="s">
        <v>1132</v>
      </c>
      <c r="G737" s="26" t="s">
        <v>68</v>
      </c>
      <c r="H737" s="29">
        <v>1727.47</v>
      </c>
      <c r="J737" s="29">
        <f t="shared" si="44"/>
        <v>1727.47</v>
      </c>
      <c r="K737" s="29">
        <f t="shared" si="45"/>
        <v>0</v>
      </c>
      <c r="L737" s="24">
        <f t="shared" si="46"/>
        <v>12</v>
      </c>
      <c r="M737" s="24" t="str">
        <f>VLOOKUP(L737,mês!A:B,2,0)</f>
        <v>Dezembro</v>
      </c>
      <c r="N737" s="24" t="str">
        <f t="shared" si="47"/>
        <v xml:space="preserve">Diretoria </v>
      </c>
    </row>
    <row r="738" spans="1:14" ht="57" customHeight="1" x14ac:dyDescent="0.2">
      <c r="A738" s="24" t="s">
        <v>185</v>
      </c>
      <c r="B738" s="25">
        <v>45629</v>
      </c>
      <c r="C738" s="26">
        <v>18759</v>
      </c>
      <c r="D738" s="26" t="s">
        <v>65</v>
      </c>
      <c r="E738" s="27" t="s">
        <v>1133</v>
      </c>
      <c r="F738" s="28" t="s">
        <v>1134</v>
      </c>
      <c r="G738" s="26" t="s">
        <v>68</v>
      </c>
      <c r="H738" s="29">
        <v>207.03</v>
      </c>
      <c r="J738" s="29">
        <f t="shared" si="44"/>
        <v>207.03</v>
      </c>
      <c r="K738" s="29">
        <f t="shared" si="45"/>
        <v>0</v>
      </c>
      <c r="L738" s="24">
        <f t="shared" si="46"/>
        <v>12</v>
      </c>
      <c r="M738" s="24" t="str">
        <f>VLOOKUP(L738,mês!A:B,2,0)</f>
        <v>Dezembro</v>
      </c>
      <c r="N738" s="24" t="str">
        <f t="shared" si="47"/>
        <v xml:space="preserve">Diretoria </v>
      </c>
    </row>
    <row r="739" spans="1:14" ht="57" customHeight="1" x14ac:dyDescent="0.2">
      <c r="A739" s="24" t="s">
        <v>185</v>
      </c>
      <c r="B739" s="25">
        <v>45629</v>
      </c>
      <c r="C739" s="26">
        <v>18758</v>
      </c>
      <c r="D739" s="26" t="s">
        <v>65</v>
      </c>
      <c r="E739" s="27" t="s">
        <v>712</v>
      </c>
      <c r="F739" s="28" t="s">
        <v>1135</v>
      </c>
      <c r="G739" s="26" t="s">
        <v>68</v>
      </c>
      <c r="H739" s="29">
        <v>4593.84</v>
      </c>
      <c r="J739" s="29">
        <f t="shared" si="44"/>
        <v>4593.84</v>
      </c>
      <c r="K739" s="29">
        <f t="shared" si="45"/>
        <v>0</v>
      </c>
      <c r="L739" s="24">
        <f t="shared" si="46"/>
        <v>12</v>
      </c>
      <c r="M739" s="24" t="str">
        <f>VLOOKUP(L739,mês!A:B,2,0)</f>
        <v>Dezembro</v>
      </c>
      <c r="N739" s="24" t="str">
        <f t="shared" si="47"/>
        <v xml:space="preserve">Diretoria </v>
      </c>
    </row>
    <row r="740" spans="1:14" ht="57" customHeight="1" x14ac:dyDescent="0.2">
      <c r="A740" s="24" t="s">
        <v>185</v>
      </c>
      <c r="B740" s="25">
        <v>45630</v>
      </c>
      <c r="C740" s="26">
        <v>18763</v>
      </c>
      <c r="D740" s="26" t="s">
        <v>65</v>
      </c>
      <c r="E740" s="27" t="s">
        <v>547</v>
      </c>
      <c r="F740" s="28" t="s">
        <v>1136</v>
      </c>
      <c r="G740" s="26" t="s">
        <v>68</v>
      </c>
      <c r="H740" s="29">
        <v>1236.8399999999999</v>
      </c>
      <c r="J740" s="29">
        <f t="shared" si="44"/>
        <v>1236.8399999999999</v>
      </c>
      <c r="K740" s="29">
        <f t="shared" si="45"/>
        <v>0</v>
      </c>
      <c r="L740" s="24">
        <f t="shared" si="46"/>
        <v>12</v>
      </c>
      <c r="M740" s="24" t="str">
        <f>VLOOKUP(L740,mês!A:B,2,0)</f>
        <v>Dezembro</v>
      </c>
      <c r="N740" s="24" t="str">
        <f t="shared" si="47"/>
        <v xml:space="preserve">Diretoria </v>
      </c>
    </row>
    <row r="741" spans="1:14" ht="57" customHeight="1" x14ac:dyDescent="0.2">
      <c r="A741" s="24" t="s">
        <v>185</v>
      </c>
      <c r="B741" s="25">
        <v>45632</v>
      </c>
      <c r="C741" s="26">
        <v>18766</v>
      </c>
      <c r="D741" s="26" t="s">
        <v>65</v>
      </c>
      <c r="E741" s="27" t="s">
        <v>543</v>
      </c>
      <c r="F741" s="28" t="s">
        <v>1137</v>
      </c>
      <c r="G741" s="26" t="s">
        <v>68</v>
      </c>
      <c r="H741" s="29">
        <v>2777.98</v>
      </c>
      <c r="J741" s="29">
        <f t="shared" si="44"/>
        <v>2777.98</v>
      </c>
      <c r="K741" s="29">
        <f t="shared" si="45"/>
        <v>0</v>
      </c>
      <c r="L741" s="24">
        <f t="shared" si="46"/>
        <v>12</v>
      </c>
      <c r="M741" s="24" t="str">
        <f>VLOOKUP(L741,mês!A:B,2,0)</f>
        <v>Dezembro</v>
      </c>
      <c r="N741" s="24" t="str">
        <f t="shared" si="47"/>
        <v xml:space="preserve">Diretoria </v>
      </c>
    </row>
    <row r="742" spans="1:14" ht="57" customHeight="1" x14ac:dyDescent="0.2">
      <c r="A742" s="24" t="s">
        <v>185</v>
      </c>
      <c r="B742" s="25">
        <v>45632</v>
      </c>
      <c r="C742" s="26">
        <v>18769</v>
      </c>
      <c r="D742" s="26" t="s">
        <v>65</v>
      </c>
      <c r="E742" s="27" t="s">
        <v>35</v>
      </c>
      <c r="F742" s="28" t="s">
        <v>1138</v>
      </c>
      <c r="G742" s="26" t="s">
        <v>68</v>
      </c>
      <c r="H742" s="29">
        <v>21900</v>
      </c>
      <c r="J742" s="29">
        <f t="shared" si="44"/>
        <v>21900</v>
      </c>
      <c r="K742" s="29">
        <f t="shared" si="45"/>
        <v>0</v>
      </c>
      <c r="L742" s="24">
        <f t="shared" si="46"/>
        <v>12</v>
      </c>
      <c r="M742" s="24" t="str">
        <f>VLOOKUP(L742,mês!A:B,2,0)</f>
        <v>Dezembro</v>
      </c>
      <c r="N742" s="24" t="str">
        <f t="shared" si="47"/>
        <v xml:space="preserve">Diretoria </v>
      </c>
    </row>
    <row r="743" spans="1:14" ht="57" customHeight="1" x14ac:dyDescent="0.2">
      <c r="A743" s="24" t="s">
        <v>185</v>
      </c>
      <c r="B743" s="25">
        <v>45637</v>
      </c>
      <c r="C743" s="26">
        <v>18784</v>
      </c>
      <c r="D743" s="26" t="s">
        <v>209</v>
      </c>
      <c r="E743" s="27" t="s">
        <v>773</v>
      </c>
      <c r="F743" s="28" t="s">
        <v>1139</v>
      </c>
      <c r="G743" s="26" t="s">
        <v>68</v>
      </c>
      <c r="H743" s="29">
        <v>4186.6000000000004</v>
      </c>
      <c r="J743" s="29">
        <f t="shared" si="44"/>
        <v>4186.6000000000004</v>
      </c>
      <c r="K743" s="29">
        <f t="shared" si="45"/>
        <v>0</v>
      </c>
      <c r="L743" s="24">
        <f t="shared" si="46"/>
        <v>12</v>
      </c>
      <c r="M743" s="24" t="str">
        <f>VLOOKUP(L743,mês!A:B,2,0)</f>
        <v>Dezembro</v>
      </c>
      <c r="N743" s="24" t="str">
        <f t="shared" si="47"/>
        <v xml:space="preserve">Diretoria </v>
      </c>
    </row>
    <row r="744" spans="1:14" ht="57" customHeight="1" x14ac:dyDescent="0.2">
      <c r="A744" s="24" t="s">
        <v>185</v>
      </c>
      <c r="B744" s="25">
        <v>45637</v>
      </c>
      <c r="C744" s="26">
        <v>18785</v>
      </c>
      <c r="D744" s="26" t="s">
        <v>209</v>
      </c>
      <c r="E744" s="27" t="s">
        <v>773</v>
      </c>
      <c r="F744" s="28" t="s">
        <v>1140</v>
      </c>
      <c r="G744" s="26" t="s">
        <v>68</v>
      </c>
      <c r="H744" s="29">
        <v>6110.2</v>
      </c>
      <c r="J744" s="29">
        <f t="shared" si="44"/>
        <v>6110.2</v>
      </c>
      <c r="K744" s="29">
        <f t="shared" si="45"/>
        <v>0</v>
      </c>
      <c r="L744" s="24">
        <f t="shared" si="46"/>
        <v>12</v>
      </c>
      <c r="M744" s="24" t="str">
        <f>VLOOKUP(L744,mês!A:B,2,0)</f>
        <v>Dezembro</v>
      </c>
      <c r="N744" s="24" t="str">
        <f t="shared" si="47"/>
        <v xml:space="preserve">Diretoria </v>
      </c>
    </row>
    <row r="745" spans="1:14" ht="57" customHeight="1" x14ac:dyDescent="0.2">
      <c r="A745" s="24" t="s">
        <v>185</v>
      </c>
      <c r="B745" s="25">
        <v>45639</v>
      </c>
      <c r="C745" s="26">
        <v>18749</v>
      </c>
      <c r="D745" s="26" t="s">
        <v>150</v>
      </c>
      <c r="E745" s="27" t="s">
        <v>1141</v>
      </c>
      <c r="F745" s="28" t="s">
        <v>1142</v>
      </c>
      <c r="G745" s="26" t="s">
        <v>68</v>
      </c>
      <c r="H745" s="29">
        <v>21.71</v>
      </c>
      <c r="J745" s="29">
        <f t="shared" si="44"/>
        <v>21.71</v>
      </c>
      <c r="K745" s="29">
        <f t="shared" si="45"/>
        <v>0</v>
      </c>
      <c r="L745" s="24">
        <f t="shared" si="46"/>
        <v>12</v>
      </c>
      <c r="M745" s="24" t="str">
        <f>VLOOKUP(L745,mês!A:B,2,0)</f>
        <v>Dezembro</v>
      </c>
      <c r="N745" s="24" t="str">
        <f t="shared" si="47"/>
        <v xml:space="preserve">Diretoria </v>
      </c>
    </row>
    <row r="746" spans="1:14" ht="57" customHeight="1" x14ac:dyDescent="0.2">
      <c r="A746" s="24" t="s">
        <v>249</v>
      </c>
      <c r="B746" s="25">
        <v>45302</v>
      </c>
      <c r="C746" s="26">
        <v>17749</v>
      </c>
      <c r="D746" s="26" t="s">
        <v>350</v>
      </c>
      <c r="E746" s="27" t="s">
        <v>1143</v>
      </c>
      <c r="F746" s="28" t="s">
        <v>1144</v>
      </c>
      <c r="G746" s="26" t="s">
        <v>68</v>
      </c>
      <c r="H746" s="29">
        <v>1507.83</v>
      </c>
      <c r="J746" s="29">
        <f t="shared" si="44"/>
        <v>1507.83</v>
      </c>
      <c r="K746" s="29">
        <f t="shared" si="45"/>
        <v>0</v>
      </c>
      <c r="L746" s="24">
        <f t="shared" si="46"/>
        <v>1</v>
      </c>
      <c r="M746" s="24" t="str">
        <f>VLOOKUP(L746,mês!A:B,2,0)</f>
        <v>Janeiro</v>
      </c>
      <c r="N746" s="24" t="str">
        <f t="shared" si="47"/>
        <v xml:space="preserve">Diretoria </v>
      </c>
    </row>
    <row r="747" spans="1:14" ht="57" customHeight="1" x14ac:dyDescent="0.2">
      <c r="A747" s="24" t="s">
        <v>249</v>
      </c>
      <c r="B747" s="25">
        <v>45306</v>
      </c>
      <c r="C747" s="26">
        <v>17757</v>
      </c>
      <c r="D747" s="26" t="s">
        <v>350</v>
      </c>
      <c r="E747" s="27" t="s">
        <v>1145</v>
      </c>
      <c r="F747" s="28" t="s">
        <v>1146</v>
      </c>
      <c r="G747" s="26" t="s">
        <v>68</v>
      </c>
      <c r="H747" s="29">
        <v>43260</v>
      </c>
      <c r="J747" s="29">
        <f t="shared" si="44"/>
        <v>43260</v>
      </c>
      <c r="K747" s="29">
        <f t="shared" si="45"/>
        <v>0</v>
      </c>
      <c r="L747" s="24">
        <f t="shared" si="46"/>
        <v>1</v>
      </c>
      <c r="M747" s="24" t="str">
        <f>VLOOKUP(L747,mês!A:B,2,0)</f>
        <v>Janeiro</v>
      </c>
      <c r="N747" s="24" t="str">
        <f t="shared" si="47"/>
        <v xml:space="preserve">Diretoria </v>
      </c>
    </row>
    <row r="748" spans="1:14" ht="57" customHeight="1" x14ac:dyDescent="0.2">
      <c r="A748" s="24" t="s">
        <v>249</v>
      </c>
      <c r="B748" s="25">
        <v>45321</v>
      </c>
      <c r="C748" s="26">
        <v>17814</v>
      </c>
      <c r="D748" s="26" t="s">
        <v>350</v>
      </c>
      <c r="E748" s="27" t="s">
        <v>1147</v>
      </c>
      <c r="F748" s="28" t="s">
        <v>1148</v>
      </c>
      <c r="G748" s="26" t="s">
        <v>68</v>
      </c>
      <c r="H748" s="29">
        <v>28700.799999999999</v>
      </c>
      <c r="J748" s="29">
        <f t="shared" si="44"/>
        <v>28700.799999999999</v>
      </c>
      <c r="K748" s="29">
        <f t="shared" si="45"/>
        <v>0</v>
      </c>
      <c r="L748" s="24">
        <f t="shared" si="46"/>
        <v>1</v>
      </c>
      <c r="M748" s="24" t="str">
        <f>VLOOKUP(L748,mês!A:B,2,0)</f>
        <v>Janeiro</v>
      </c>
      <c r="N748" s="24" t="str">
        <f t="shared" si="47"/>
        <v xml:space="preserve">Diretoria </v>
      </c>
    </row>
    <row r="749" spans="1:14" ht="57" customHeight="1" x14ac:dyDescent="0.2">
      <c r="A749" s="24" t="s">
        <v>249</v>
      </c>
      <c r="B749" s="25">
        <v>45322</v>
      </c>
      <c r="C749" s="26">
        <v>17825</v>
      </c>
      <c r="D749" s="26" t="s">
        <v>350</v>
      </c>
      <c r="E749" s="27" t="s">
        <v>1149</v>
      </c>
      <c r="F749" s="28" t="s">
        <v>1150</v>
      </c>
      <c r="G749" s="26" t="s">
        <v>68</v>
      </c>
      <c r="H749" s="29">
        <v>63960</v>
      </c>
      <c r="J749" s="29">
        <f t="shared" si="44"/>
        <v>63960</v>
      </c>
      <c r="K749" s="29">
        <f t="shared" si="45"/>
        <v>0</v>
      </c>
      <c r="L749" s="24">
        <f t="shared" si="46"/>
        <v>1</v>
      </c>
      <c r="M749" s="24" t="str">
        <f>VLOOKUP(L749,mês!A:B,2,0)</f>
        <v>Janeiro</v>
      </c>
      <c r="N749" s="24" t="str">
        <f t="shared" si="47"/>
        <v xml:space="preserve">Diretoria </v>
      </c>
    </row>
    <row r="750" spans="1:14" ht="57" customHeight="1" x14ac:dyDescent="0.2">
      <c r="A750" s="24" t="s">
        <v>249</v>
      </c>
      <c r="B750" s="25">
        <v>45323</v>
      </c>
      <c r="C750" s="26">
        <v>17832</v>
      </c>
      <c r="D750" s="26" t="s">
        <v>65</v>
      </c>
      <c r="E750" s="27" t="s">
        <v>1151</v>
      </c>
      <c r="F750" s="28" t="s">
        <v>1152</v>
      </c>
      <c r="G750" s="26" t="s">
        <v>68</v>
      </c>
      <c r="H750" s="29">
        <v>28058</v>
      </c>
      <c r="J750" s="29">
        <f t="shared" si="44"/>
        <v>28058</v>
      </c>
      <c r="K750" s="29">
        <f t="shared" si="45"/>
        <v>0</v>
      </c>
      <c r="L750" s="24">
        <f t="shared" si="46"/>
        <v>2</v>
      </c>
      <c r="M750" s="24" t="str">
        <f>VLOOKUP(L750,mês!A:B,2,0)</f>
        <v>Fevereiro</v>
      </c>
      <c r="N750" s="24" t="str">
        <f t="shared" si="47"/>
        <v xml:space="preserve">Diretoria </v>
      </c>
    </row>
    <row r="751" spans="1:14" ht="57" customHeight="1" x14ac:dyDescent="0.2">
      <c r="A751" s="24" t="s">
        <v>249</v>
      </c>
      <c r="B751" s="25">
        <v>45337</v>
      </c>
      <c r="C751" s="26">
        <v>17883</v>
      </c>
      <c r="D751" s="26" t="s">
        <v>350</v>
      </c>
      <c r="E751" s="27" t="s">
        <v>1153</v>
      </c>
      <c r="F751" s="28" t="s">
        <v>1154</v>
      </c>
      <c r="G751" s="26" t="s">
        <v>68</v>
      </c>
      <c r="H751" s="29">
        <v>0</v>
      </c>
      <c r="J751" s="29">
        <f t="shared" si="44"/>
        <v>0</v>
      </c>
      <c r="K751" s="29">
        <f t="shared" si="45"/>
        <v>0</v>
      </c>
      <c r="L751" s="24">
        <f t="shared" si="46"/>
        <v>2</v>
      </c>
      <c r="M751" s="24" t="str">
        <f>VLOOKUP(L751,mês!A:B,2,0)</f>
        <v>Fevereiro</v>
      </c>
      <c r="N751" s="24" t="str">
        <f t="shared" si="47"/>
        <v xml:space="preserve">Diretoria </v>
      </c>
    </row>
    <row r="752" spans="1:14" ht="57" customHeight="1" x14ac:dyDescent="0.2">
      <c r="A752" s="24" t="s">
        <v>249</v>
      </c>
      <c r="B752" s="25">
        <v>45345</v>
      </c>
      <c r="C752" s="26">
        <v>17921</v>
      </c>
      <c r="D752" s="26" t="s">
        <v>350</v>
      </c>
      <c r="E752" s="27" t="s">
        <v>1155</v>
      </c>
      <c r="F752" s="28" t="s">
        <v>1156</v>
      </c>
      <c r="G752" s="26" t="s">
        <v>68</v>
      </c>
      <c r="H752" s="29">
        <v>2640</v>
      </c>
      <c r="J752" s="29">
        <f t="shared" si="44"/>
        <v>2640</v>
      </c>
      <c r="K752" s="29">
        <f t="shared" si="45"/>
        <v>0</v>
      </c>
      <c r="L752" s="24">
        <f t="shared" si="46"/>
        <v>2</v>
      </c>
      <c r="M752" s="24" t="str">
        <f>VLOOKUP(L752,mês!A:B,2,0)</f>
        <v>Fevereiro</v>
      </c>
      <c r="N752" s="24" t="str">
        <f t="shared" si="47"/>
        <v xml:space="preserve">Diretoria </v>
      </c>
    </row>
    <row r="753" spans="1:14" ht="57" customHeight="1" x14ac:dyDescent="0.2">
      <c r="A753" s="24" t="s">
        <v>249</v>
      </c>
      <c r="B753" s="25">
        <v>45370</v>
      </c>
      <c r="C753" s="26">
        <v>17994</v>
      </c>
      <c r="D753" s="26" t="s">
        <v>65</v>
      </c>
      <c r="E753" s="27" t="s">
        <v>1157</v>
      </c>
      <c r="F753" s="28" t="s">
        <v>1158</v>
      </c>
      <c r="G753" s="26" t="s">
        <v>68</v>
      </c>
      <c r="H753" s="29">
        <v>5163.3599999999997</v>
      </c>
      <c r="J753" s="29">
        <f t="shared" si="44"/>
        <v>5163.3599999999997</v>
      </c>
      <c r="K753" s="29">
        <f t="shared" si="45"/>
        <v>0</v>
      </c>
      <c r="L753" s="24">
        <f t="shared" si="46"/>
        <v>3</v>
      </c>
      <c r="M753" s="24" t="str">
        <f>VLOOKUP(L753,mês!A:B,2,0)</f>
        <v>Março</v>
      </c>
      <c r="N753" s="24" t="str">
        <f t="shared" si="47"/>
        <v xml:space="preserve">Diretoria </v>
      </c>
    </row>
    <row r="754" spans="1:14" ht="57" customHeight="1" x14ac:dyDescent="0.2">
      <c r="A754" s="24" t="s">
        <v>249</v>
      </c>
      <c r="B754" s="25">
        <v>45379</v>
      </c>
      <c r="C754" s="26">
        <v>18026</v>
      </c>
      <c r="D754" s="26" t="s">
        <v>135</v>
      </c>
      <c r="E754" s="27" t="s">
        <v>1145</v>
      </c>
      <c r="F754" s="28" t="s">
        <v>1159</v>
      </c>
      <c r="G754" s="26" t="s">
        <v>68</v>
      </c>
      <c r="H754" s="29">
        <v>18540</v>
      </c>
      <c r="J754" s="29">
        <f t="shared" si="44"/>
        <v>18540</v>
      </c>
      <c r="K754" s="29">
        <f t="shared" si="45"/>
        <v>0</v>
      </c>
      <c r="L754" s="24">
        <f t="shared" si="46"/>
        <v>3</v>
      </c>
      <c r="M754" s="24" t="str">
        <f>VLOOKUP(L754,mês!A:B,2,0)</f>
        <v>Março</v>
      </c>
      <c r="N754" s="24" t="str">
        <f t="shared" si="47"/>
        <v xml:space="preserve">Diretoria </v>
      </c>
    </row>
    <row r="755" spans="1:14" ht="57" customHeight="1" x14ac:dyDescent="0.2">
      <c r="A755" s="24" t="s">
        <v>249</v>
      </c>
      <c r="B755" s="25">
        <v>45392</v>
      </c>
      <c r="C755" s="26">
        <v>18069</v>
      </c>
      <c r="D755" s="26" t="s">
        <v>350</v>
      </c>
      <c r="E755" s="27" t="s">
        <v>1160</v>
      </c>
      <c r="F755" s="28" t="s">
        <v>1161</v>
      </c>
      <c r="G755" s="26" t="s">
        <v>68</v>
      </c>
      <c r="H755" s="29">
        <v>3336.7</v>
      </c>
      <c r="J755" s="29">
        <f t="shared" si="44"/>
        <v>3336.7</v>
      </c>
      <c r="K755" s="29">
        <f t="shared" si="45"/>
        <v>0</v>
      </c>
      <c r="L755" s="24">
        <f t="shared" si="46"/>
        <v>4</v>
      </c>
      <c r="M755" s="24" t="str">
        <f>VLOOKUP(L755,mês!A:B,2,0)</f>
        <v>Abril</v>
      </c>
      <c r="N755" s="24" t="str">
        <f t="shared" si="47"/>
        <v xml:space="preserve">Diretoria </v>
      </c>
    </row>
    <row r="756" spans="1:14" ht="57" customHeight="1" x14ac:dyDescent="0.2">
      <c r="A756" s="24" t="s">
        <v>249</v>
      </c>
      <c r="B756" s="25">
        <v>45393</v>
      </c>
      <c r="C756" s="26">
        <v>18073</v>
      </c>
      <c r="D756" s="26" t="s">
        <v>350</v>
      </c>
      <c r="E756" s="27" t="s">
        <v>1162</v>
      </c>
      <c r="F756" s="28" t="s">
        <v>1163</v>
      </c>
      <c r="G756" s="26" t="s">
        <v>68</v>
      </c>
      <c r="H756" s="29">
        <v>31500</v>
      </c>
      <c r="J756" s="29">
        <f t="shared" si="44"/>
        <v>31500</v>
      </c>
      <c r="K756" s="29">
        <f t="shared" si="45"/>
        <v>0</v>
      </c>
      <c r="L756" s="24">
        <f t="shared" si="46"/>
        <v>4</v>
      </c>
      <c r="M756" s="24" t="str">
        <f>VLOOKUP(L756,mês!A:B,2,0)</f>
        <v>Abril</v>
      </c>
      <c r="N756" s="24" t="str">
        <f t="shared" si="47"/>
        <v xml:space="preserve">Diretoria </v>
      </c>
    </row>
    <row r="757" spans="1:14" ht="57" customHeight="1" x14ac:dyDescent="0.2">
      <c r="A757" s="24" t="s">
        <v>249</v>
      </c>
      <c r="B757" s="25">
        <v>45407</v>
      </c>
      <c r="C757" s="26">
        <v>18109</v>
      </c>
      <c r="D757" s="26" t="s">
        <v>350</v>
      </c>
      <c r="E757" s="27" t="s">
        <v>252</v>
      </c>
      <c r="F757" s="28" t="s">
        <v>1164</v>
      </c>
      <c r="G757" s="26" t="s">
        <v>68</v>
      </c>
      <c r="H757" s="29">
        <v>219938.3</v>
      </c>
      <c r="J757" s="29">
        <f t="shared" si="44"/>
        <v>219938.3</v>
      </c>
      <c r="K757" s="29">
        <f t="shared" si="45"/>
        <v>0</v>
      </c>
      <c r="L757" s="24">
        <f t="shared" si="46"/>
        <v>4</v>
      </c>
      <c r="M757" s="24" t="str">
        <f>VLOOKUP(L757,mês!A:B,2,0)</f>
        <v>Abril</v>
      </c>
      <c r="N757" s="24" t="str">
        <f t="shared" si="47"/>
        <v xml:space="preserve">Diretoria </v>
      </c>
    </row>
    <row r="758" spans="1:14" ht="57" customHeight="1" x14ac:dyDescent="0.2">
      <c r="A758" s="24" t="s">
        <v>249</v>
      </c>
      <c r="B758" s="25">
        <v>45407</v>
      </c>
      <c r="C758" s="26">
        <v>18110</v>
      </c>
      <c r="D758" s="26" t="s">
        <v>350</v>
      </c>
      <c r="E758" s="27" t="s">
        <v>1151</v>
      </c>
      <c r="F758" s="28" t="s">
        <v>1165</v>
      </c>
      <c r="G758" s="26" t="s">
        <v>68</v>
      </c>
      <c r="H758" s="29">
        <v>151218</v>
      </c>
      <c r="J758" s="29">
        <f t="shared" si="44"/>
        <v>151218</v>
      </c>
      <c r="K758" s="29">
        <f t="shared" si="45"/>
        <v>0</v>
      </c>
      <c r="L758" s="24">
        <f t="shared" si="46"/>
        <v>4</v>
      </c>
      <c r="M758" s="24" t="str">
        <f>VLOOKUP(L758,mês!A:B,2,0)</f>
        <v>Abril</v>
      </c>
      <c r="N758" s="24" t="str">
        <f t="shared" si="47"/>
        <v xml:space="preserve">Diretoria </v>
      </c>
    </row>
    <row r="759" spans="1:14" ht="57" customHeight="1" x14ac:dyDescent="0.2">
      <c r="A759" s="24" t="s">
        <v>249</v>
      </c>
      <c r="B759" s="25">
        <v>45411</v>
      </c>
      <c r="C759" s="26">
        <v>18123</v>
      </c>
      <c r="D759" s="26" t="s">
        <v>350</v>
      </c>
      <c r="E759" s="27" t="s">
        <v>252</v>
      </c>
      <c r="F759" s="28" t="s">
        <v>1166</v>
      </c>
      <c r="G759" s="26" t="s">
        <v>68</v>
      </c>
      <c r="H759" s="29">
        <v>219938.3</v>
      </c>
      <c r="J759" s="29">
        <f t="shared" si="44"/>
        <v>219938.3</v>
      </c>
      <c r="K759" s="29">
        <f t="shared" si="45"/>
        <v>0</v>
      </c>
      <c r="L759" s="24">
        <f t="shared" si="46"/>
        <v>4</v>
      </c>
      <c r="M759" s="24" t="str">
        <f>VLOOKUP(L759,mês!A:B,2,0)</f>
        <v>Abril</v>
      </c>
      <c r="N759" s="24" t="str">
        <f t="shared" si="47"/>
        <v xml:space="preserve">Diretoria </v>
      </c>
    </row>
    <row r="760" spans="1:14" ht="57" customHeight="1" x14ac:dyDescent="0.2">
      <c r="A760" s="24" t="s">
        <v>249</v>
      </c>
      <c r="B760" s="25">
        <v>45450</v>
      </c>
      <c r="C760" s="26">
        <v>18230</v>
      </c>
      <c r="D760" s="26" t="s">
        <v>213</v>
      </c>
      <c r="E760" s="27" t="s">
        <v>1167</v>
      </c>
      <c r="F760" s="28" t="s">
        <v>1168</v>
      </c>
      <c r="G760" s="26" t="s">
        <v>68</v>
      </c>
      <c r="H760" s="29">
        <v>9205</v>
      </c>
      <c r="J760" s="29">
        <f t="shared" si="44"/>
        <v>9205</v>
      </c>
      <c r="K760" s="29">
        <f t="shared" si="45"/>
        <v>0</v>
      </c>
      <c r="L760" s="24">
        <f t="shared" si="46"/>
        <v>6</v>
      </c>
      <c r="M760" s="24" t="str">
        <f>VLOOKUP(L760,mês!A:B,2,0)</f>
        <v>Junho</v>
      </c>
      <c r="N760" s="24" t="str">
        <f t="shared" si="47"/>
        <v xml:space="preserve">Diretoria </v>
      </c>
    </row>
    <row r="761" spans="1:14" ht="57" customHeight="1" x14ac:dyDescent="0.2">
      <c r="A761" s="24" t="s">
        <v>249</v>
      </c>
      <c r="B761" s="25">
        <v>45450</v>
      </c>
      <c r="C761" s="26">
        <v>18231</v>
      </c>
      <c r="D761" s="26" t="s">
        <v>213</v>
      </c>
      <c r="E761" s="27" t="s">
        <v>1167</v>
      </c>
      <c r="F761" s="28" t="s">
        <v>1169</v>
      </c>
      <c r="G761" s="26" t="s">
        <v>68</v>
      </c>
      <c r="H761" s="29">
        <v>1750</v>
      </c>
      <c r="J761" s="29">
        <f t="shared" si="44"/>
        <v>1750</v>
      </c>
      <c r="K761" s="29">
        <f t="shared" si="45"/>
        <v>0</v>
      </c>
      <c r="L761" s="24">
        <f t="shared" si="46"/>
        <v>6</v>
      </c>
      <c r="M761" s="24" t="str">
        <f>VLOOKUP(L761,mês!A:B,2,0)</f>
        <v>Junho</v>
      </c>
      <c r="N761" s="24" t="str">
        <f t="shared" si="47"/>
        <v xml:space="preserve">Diretoria </v>
      </c>
    </row>
    <row r="762" spans="1:14" ht="57" customHeight="1" x14ac:dyDescent="0.2">
      <c r="A762" s="24" t="s">
        <v>249</v>
      </c>
      <c r="B762" s="25">
        <v>45454</v>
      </c>
      <c r="C762" s="26">
        <v>18252</v>
      </c>
      <c r="D762" s="26" t="s">
        <v>135</v>
      </c>
      <c r="E762" s="27" t="s">
        <v>1170</v>
      </c>
      <c r="F762" s="28" t="s">
        <v>1171</v>
      </c>
      <c r="G762" s="26" t="s">
        <v>68</v>
      </c>
      <c r="H762" s="29">
        <v>577.87</v>
      </c>
      <c r="J762" s="29">
        <f t="shared" si="44"/>
        <v>577.87</v>
      </c>
      <c r="K762" s="29">
        <f t="shared" si="45"/>
        <v>0</v>
      </c>
      <c r="L762" s="24">
        <f t="shared" si="46"/>
        <v>6</v>
      </c>
      <c r="M762" s="24" t="str">
        <f>VLOOKUP(L762,mês!A:B,2,0)</f>
        <v>Junho</v>
      </c>
      <c r="N762" s="24" t="str">
        <f t="shared" si="47"/>
        <v xml:space="preserve">Diretoria </v>
      </c>
    </row>
    <row r="763" spans="1:14" ht="57" customHeight="1" x14ac:dyDescent="0.2">
      <c r="A763" s="24" t="s">
        <v>249</v>
      </c>
      <c r="B763" s="25">
        <v>45464</v>
      </c>
      <c r="C763" s="26">
        <v>18283</v>
      </c>
      <c r="D763" s="26" t="s">
        <v>727</v>
      </c>
      <c r="E763" s="27" t="s">
        <v>1155</v>
      </c>
      <c r="F763" s="28" t="s">
        <v>1172</v>
      </c>
      <c r="G763" s="26" t="s">
        <v>68</v>
      </c>
      <c r="H763" s="29">
        <v>1240</v>
      </c>
      <c r="J763" s="29">
        <f t="shared" si="44"/>
        <v>1240</v>
      </c>
      <c r="K763" s="29">
        <f t="shared" si="45"/>
        <v>0</v>
      </c>
      <c r="L763" s="24">
        <f t="shared" si="46"/>
        <v>6</v>
      </c>
      <c r="M763" s="24" t="str">
        <f>VLOOKUP(L763,mês!A:B,2,0)</f>
        <v>Junho</v>
      </c>
      <c r="N763" s="24" t="str">
        <f t="shared" si="47"/>
        <v xml:space="preserve">Diretoria </v>
      </c>
    </row>
    <row r="764" spans="1:14" ht="57" customHeight="1" x14ac:dyDescent="0.2">
      <c r="A764" s="24" t="s">
        <v>249</v>
      </c>
      <c r="B764" s="25">
        <v>45464</v>
      </c>
      <c r="C764" s="26">
        <v>18284</v>
      </c>
      <c r="D764" s="26" t="s">
        <v>350</v>
      </c>
      <c r="E764" s="27" t="s">
        <v>1173</v>
      </c>
      <c r="F764" s="28" t="s">
        <v>1174</v>
      </c>
      <c r="G764" s="26" t="s">
        <v>68</v>
      </c>
      <c r="H764" s="29">
        <v>1860</v>
      </c>
      <c r="J764" s="29">
        <f t="shared" si="44"/>
        <v>1860</v>
      </c>
      <c r="K764" s="29">
        <f t="shared" si="45"/>
        <v>0</v>
      </c>
      <c r="L764" s="24">
        <f t="shared" si="46"/>
        <v>6</v>
      </c>
      <c r="M764" s="24" t="str">
        <f>VLOOKUP(L764,mês!A:B,2,0)</f>
        <v>Junho</v>
      </c>
      <c r="N764" s="24" t="str">
        <f t="shared" si="47"/>
        <v xml:space="preserve">Diretoria </v>
      </c>
    </row>
    <row r="765" spans="1:14" ht="57" customHeight="1" x14ac:dyDescent="0.2">
      <c r="A765" s="24" t="s">
        <v>249</v>
      </c>
      <c r="B765" s="25">
        <v>45509</v>
      </c>
      <c r="C765" s="26">
        <v>18384</v>
      </c>
      <c r="D765" s="26" t="s">
        <v>350</v>
      </c>
      <c r="E765" s="27" t="s">
        <v>1175</v>
      </c>
      <c r="F765" s="28" t="s">
        <v>1176</v>
      </c>
      <c r="G765" s="26" t="s">
        <v>68</v>
      </c>
      <c r="H765" s="29">
        <v>309000</v>
      </c>
      <c r="J765" s="29">
        <f t="shared" si="44"/>
        <v>309000</v>
      </c>
      <c r="K765" s="29">
        <f t="shared" si="45"/>
        <v>0</v>
      </c>
      <c r="L765" s="24">
        <f t="shared" si="46"/>
        <v>8</v>
      </c>
      <c r="M765" s="24" t="str">
        <f>VLOOKUP(L765,mês!A:B,2,0)</f>
        <v>Agosto</v>
      </c>
      <c r="N765" s="24" t="str">
        <f t="shared" si="47"/>
        <v xml:space="preserve">Diretoria </v>
      </c>
    </row>
    <row r="766" spans="1:14" ht="57" customHeight="1" x14ac:dyDescent="0.2">
      <c r="A766" s="24" t="s">
        <v>249</v>
      </c>
      <c r="B766" s="25">
        <v>45510</v>
      </c>
      <c r="C766" s="26">
        <v>18393</v>
      </c>
      <c r="D766" s="26" t="s">
        <v>350</v>
      </c>
      <c r="E766" s="27" t="s">
        <v>1177</v>
      </c>
      <c r="F766" s="28" t="s">
        <v>1178</v>
      </c>
      <c r="G766" s="26" t="s">
        <v>68</v>
      </c>
      <c r="H766" s="29">
        <v>12772</v>
      </c>
      <c r="J766" s="29">
        <f t="shared" si="44"/>
        <v>12772</v>
      </c>
      <c r="K766" s="29">
        <f t="shared" si="45"/>
        <v>0</v>
      </c>
      <c r="L766" s="24">
        <f t="shared" si="46"/>
        <v>8</v>
      </c>
      <c r="M766" s="24" t="str">
        <f>VLOOKUP(L766,mês!A:B,2,0)</f>
        <v>Agosto</v>
      </c>
      <c r="N766" s="24" t="str">
        <f t="shared" si="47"/>
        <v xml:space="preserve">Diretoria </v>
      </c>
    </row>
    <row r="767" spans="1:14" ht="57" customHeight="1" x14ac:dyDescent="0.2">
      <c r="A767" s="24" t="s">
        <v>249</v>
      </c>
      <c r="B767" s="25">
        <v>45510</v>
      </c>
      <c r="C767" s="26">
        <v>18394</v>
      </c>
      <c r="D767" s="26" t="s">
        <v>350</v>
      </c>
      <c r="E767" s="27" t="s">
        <v>1177</v>
      </c>
      <c r="F767" s="28" t="s">
        <v>1179</v>
      </c>
      <c r="G767" s="26" t="s">
        <v>68</v>
      </c>
      <c r="H767" s="29">
        <v>73000</v>
      </c>
      <c r="J767" s="29">
        <f t="shared" si="44"/>
        <v>73000</v>
      </c>
      <c r="K767" s="29">
        <f t="shared" si="45"/>
        <v>0</v>
      </c>
      <c r="L767" s="24">
        <f t="shared" si="46"/>
        <v>8</v>
      </c>
      <c r="M767" s="24" t="str">
        <f>VLOOKUP(L767,mês!A:B,2,0)</f>
        <v>Agosto</v>
      </c>
      <c r="N767" s="24" t="str">
        <f t="shared" si="47"/>
        <v xml:space="preserve">Diretoria </v>
      </c>
    </row>
    <row r="768" spans="1:14" ht="57" customHeight="1" x14ac:dyDescent="0.2">
      <c r="A768" s="24" t="s">
        <v>249</v>
      </c>
      <c r="B768" s="25">
        <v>45548</v>
      </c>
      <c r="C768" s="26">
        <v>18487</v>
      </c>
      <c r="D768" s="26" t="s">
        <v>65</v>
      </c>
      <c r="E768" s="27" t="s">
        <v>1175</v>
      </c>
      <c r="F768" s="28" t="s">
        <v>1180</v>
      </c>
      <c r="G768" s="26" t="s">
        <v>68</v>
      </c>
      <c r="H768" s="29">
        <v>0</v>
      </c>
      <c r="J768" s="29">
        <f t="shared" si="44"/>
        <v>0</v>
      </c>
      <c r="K768" s="29">
        <f t="shared" si="45"/>
        <v>0</v>
      </c>
      <c r="L768" s="24">
        <f t="shared" si="46"/>
        <v>9</v>
      </c>
      <c r="M768" s="24" t="str">
        <f>VLOOKUP(L768,mês!A:B,2,0)</f>
        <v>Setembro</v>
      </c>
      <c r="N768" s="24" t="str">
        <f t="shared" si="47"/>
        <v xml:space="preserve">Diretoria </v>
      </c>
    </row>
    <row r="769" spans="1:14" ht="57" customHeight="1" x14ac:dyDescent="0.2">
      <c r="A769" s="24" t="s">
        <v>249</v>
      </c>
      <c r="B769" s="25">
        <v>45567</v>
      </c>
      <c r="C769" s="26">
        <v>18568</v>
      </c>
      <c r="D769" s="26" t="s">
        <v>881</v>
      </c>
      <c r="E769" s="27" t="s">
        <v>609</v>
      </c>
      <c r="F769" s="28" t="s">
        <v>1181</v>
      </c>
      <c r="G769" s="26" t="s">
        <v>68</v>
      </c>
      <c r="H769" s="29">
        <v>40364</v>
      </c>
      <c r="J769" s="29">
        <f t="shared" si="44"/>
        <v>40364</v>
      </c>
      <c r="K769" s="29">
        <f t="shared" si="45"/>
        <v>0</v>
      </c>
      <c r="L769" s="24">
        <f t="shared" si="46"/>
        <v>10</v>
      </c>
      <c r="M769" s="24" t="str">
        <f>VLOOKUP(L769,mês!A:B,2,0)</f>
        <v>Outubro</v>
      </c>
      <c r="N769" s="24" t="str">
        <f t="shared" si="47"/>
        <v xml:space="preserve">Diretoria </v>
      </c>
    </row>
    <row r="770" spans="1:14" ht="57" customHeight="1" x14ac:dyDescent="0.2">
      <c r="A770" s="24" t="s">
        <v>249</v>
      </c>
      <c r="B770" s="25">
        <v>45587</v>
      </c>
      <c r="C770" s="26">
        <v>18644</v>
      </c>
      <c r="D770" s="26" t="s">
        <v>209</v>
      </c>
      <c r="E770" s="27" t="s">
        <v>1155</v>
      </c>
      <c r="F770" s="28" t="s">
        <v>1182</v>
      </c>
      <c r="G770" s="26" t="s">
        <v>68</v>
      </c>
      <c r="H770" s="29">
        <v>1980</v>
      </c>
      <c r="J770" s="29">
        <f t="shared" ref="J770:J833" si="48">IF(G770="Não",0,H770)</f>
        <v>1980</v>
      </c>
      <c r="K770" s="29">
        <f t="shared" ref="K770:K833" si="49">IF(G770="Não",H770,0)</f>
        <v>0</v>
      </c>
      <c r="L770" s="24">
        <f t="shared" ref="L770:L833" si="50">MONTH(B770)</f>
        <v>10</v>
      </c>
      <c r="M770" s="24" t="str">
        <f>VLOOKUP(L770,mês!A:B,2,0)</f>
        <v>Outubro</v>
      </c>
      <c r="N770" s="24" t="str">
        <f t="shared" ref="N770:N833" si="51">LEFT(A770,SEARCH("-",A770)-1)</f>
        <v xml:space="preserve">Diretoria </v>
      </c>
    </row>
    <row r="771" spans="1:14" ht="57" customHeight="1" x14ac:dyDescent="0.2">
      <c r="A771" s="24" t="s">
        <v>249</v>
      </c>
      <c r="B771" s="25">
        <v>45604</v>
      </c>
      <c r="C771" s="26">
        <v>18683</v>
      </c>
      <c r="D771" s="26" t="s">
        <v>350</v>
      </c>
      <c r="E771" s="27" t="s">
        <v>1155</v>
      </c>
      <c r="F771" s="28" t="s">
        <v>1183</v>
      </c>
      <c r="G771" s="26" t="s">
        <v>68</v>
      </c>
      <c r="H771" s="29">
        <v>9789.6</v>
      </c>
      <c r="J771" s="29">
        <f t="shared" si="48"/>
        <v>9789.6</v>
      </c>
      <c r="K771" s="29">
        <f t="shared" si="49"/>
        <v>0</v>
      </c>
      <c r="L771" s="24">
        <f t="shared" si="50"/>
        <v>11</v>
      </c>
      <c r="M771" s="24" t="str">
        <f>VLOOKUP(L771,mês!A:B,2,0)</f>
        <v>Novembro</v>
      </c>
      <c r="N771" s="24" t="str">
        <f t="shared" si="51"/>
        <v xml:space="preserve">Diretoria </v>
      </c>
    </row>
    <row r="772" spans="1:14" ht="57" customHeight="1" x14ac:dyDescent="0.2">
      <c r="A772" s="24" t="s">
        <v>249</v>
      </c>
      <c r="B772" s="25">
        <v>45618</v>
      </c>
      <c r="C772" s="26">
        <v>18718</v>
      </c>
      <c r="D772" s="26" t="s">
        <v>350</v>
      </c>
      <c r="E772" s="27" t="s">
        <v>1155</v>
      </c>
      <c r="F772" s="28" t="s">
        <v>1184</v>
      </c>
      <c r="G772" s="26" t="s">
        <v>68</v>
      </c>
      <c r="H772" s="29">
        <v>5710</v>
      </c>
      <c r="J772" s="29">
        <f t="shared" si="48"/>
        <v>5710</v>
      </c>
      <c r="K772" s="29">
        <f t="shared" si="49"/>
        <v>0</v>
      </c>
      <c r="L772" s="24">
        <f t="shared" si="50"/>
        <v>11</v>
      </c>
      <c r="M772" s="24" t="str">
        <f>VLOOKUP(L772,mês!A:B,2,0)</f>
        <v>Novembro</v>
      </c>
      <c r="N772" s="24" t="str">
        <f t="shared" si="51"/>
        <v xml:space="preserve">Diretoria </v>
      </c>
    </row>
    <row r="773" spans="1:14" ht="57" customHeight="1" x14ac:dyDescent="0.2">
      <c r="A773" s="24" t="s">
        <v>249</v>
      </c>
      <c r="B773" s="25">
        <v>45621</v>
      </c>
      <c r="C773" s="26">
        <v>18733</v>
      </c>
      <c r="D773" s="26" t="s">
        <v>350</v>
      </c>
      <c r="E773" s="27" t="s">
        <v>609</v>
      </c>
      <c r="F773" s="28" t="s">
        <v>1185</v>
      </c>
      <c r="G773" s="26" t="s">
        <v>68</v>
      </c>
      <c r="H773" s="29">
        <v>0</v>
      </c>
      <c r="J773" s="29">
        <f t="shared" si="48"/>
        <v>0</v>
      </c>
      <c r="K773" s="29">
        <f t="shared" si="49"/>
        <v>0</v>
      </c>
      <c r="L773" s="24">
        <f t="shared" si="50"/>
        <v>11</v>
      </c>
      <c r="M773" s="24" t="str">
        <f>VLOOKUP(L773,mês!A:B,2,0)</f>
        <v>Novembro</v>
      </c>
      <c r="N773" s="24" t="str">
        <f t="shared" si="51"/>
        <v xml:space="preserve">Diretoria </v>
      </c>
    </row>
    <row r="774" spans="1:14" ht="57" customHeight="1" x14ac:dyDescent="0.2">
      <c r="A774" s="24" t="s">
        <v>249</v>
      </c>
      <c r="B774" s="25">
        <v>45636</v>
      </c>
      <c r="C774" s="26">
        <v>18777</v>
      </c>
      <c r="D774" s="26" t="s">
        <v>65</v>
      </c>
      <c r="E774" s="27" t="s">
        <v>1186</v>
      </c>
      <c r="F774" s="28" t="s">
        <v>1187</v>
      </c>
      <c r="G774" s="26" t="s">
        <v>68</v>
      </c>
      <c r="H774" s="29">
        <v>14600</v>
      </c>
      <c r="J774" s="29">
        <f t="shared" si="48"/>
        <v>14600</v>
      </c>
      <c r="K774" s="29">
        <f t="shared" si="49"/>
        <v>0</v>
      </c>
      <c r="L774" s="24">
        <f t="shared" si="50"/>
        <v>12</v>
      </c>
      <c r="M774" s="24" t="str">
        <f>VLOOKUP(L774,mês!A:B,2,0)</f>
        <v>Dezembro</v>
      </c>
      <c r="N774" s="24" t="str">
        <f t="shared" si="51"/>
        <v xml:space="preserve">Diretoria </v>
      </c>
    </row>
    <row r="775" spans="1:14" ht="57" customHeight="1" x14ac:dyDescent="0.2">
      <c r="A775" s="24" t="s">
        <v>256</v>
      </c>
      <c r="B775" s="25">
        <v>45307</v>
      </c>
      <c r="C775" s="26">
        <v>17777</v>
      </c>
      <c r="D775" s="26" t="s">
        <v>65</v>
      </c>
      <c r="E775" s="27" t="s">
        <v>1188</v>
      </c>
      <c r="F775" s="28" t="s">
        <v>1189</v>
      </c>
      <c r="G775" s="26" t="s">
        <v>68</v>
      </c>
      <c r="H775" s="29">
        <v>25494.54</v>
      </c>
      <c r="J775" s="29">
        <f t="shared" si="48"/>
        <v>25494.54</v>
      </c>
      <c r="K775" s="29">
        <f t="shared" si="49"/>
        <v>0</v>
      </c>
      <c r="L775" s="24">
        <f t="shared" si="50"/>
        <v>1</v>
      </c>
      <c r="M775" s="24" t="str">
        <f>VLOOKUP(L775,mês!A:B,2,0)</f>
        <v>Janeiro</v>
      </c>
      <c r="N775" s="24" t="str">
        <f t="shared" si="51"/>
        <v xml:space="preserve">Diretoria </v>
      </c>
    </row>
    <row r="776" spans="1:14" ht="57" customHeight="1" x14ac:dyDescent="0.2">
      <c r="A776" s="24" t="s">
        <v>256</v>
      </c>
      <c r="B776" s="25">
        <v>45322</v>
      </c>
      <c r="C776" s="26">
        <v>17828</v>
      </c>
      <c r="D776" s="26" t="s">
        <v>350</v>
      </c>
      <c r="E776" s="27" t="s">
        <v>1190</v>
      </c>
      <c r="F776" s="28" t="s">
        <v>1191</v>
      </c>
      <c r="G776" s="26" t="s">
        <v>68</v>
      </c>
      <c r="H776" s="29">
        <v>9011.76</v>
      </c>
      <c r="J776" s="29">
        <f t="shared" si="48"/>
        <v>9011.76</v>
      </c>
      <c r="K776" s="29">
        <f t="shared" si="49"/>
        <v>0</v>
      </c>
      <c r="L776" s="24">
        <f t="shared" si="50"/>
        <v>1</v>
      </c>
      <c r="M776" s="24" t="str">
        <f>VLOOKUP(L776,mês!A:B,2,0)</f>
        <v>Janeiro</v>
      </c>
      <c r="N776" s="24" t="str">
        <f t="shared" si="51"/>
        <v xml:space="preserve">Diretoria </v>
      </c>
    </row>
    <row r="777" spans="1:14" ht="57" customHeight="1" x14ac:dyDescent="0.2">
      <c r="A777" s="24" t="s">
        <v>256</v>
      </c>
      <c r="B777" s="25">
        <v>45371</v>
      </c>
      <c r="C777" s="26">
        <v>17996</v>
      </c>
      <c r="D777" s="26" t="s">
        <v>65</v>
      </c>
      <c r="E777" s="27" t="s">
        <v>1192</v>
      </c>
      <c r="F777" s="28" t="s">
        <v>1193</v>
      </c>
      <c r="G777" s="26" t="s">
        <v>68</v>
      </c>
      <c r="H777" s="29">
        <v>15322.05</v>
      </c>
      <c r="J777" s="29">
        <f t="shared" si="48"/>
        <v>15322.05</v>
      </c>
      <c r="K777" s="29">
        <f t="shared" si="49"/>
        <v>0</v>
      </c>
      <c r="L777" s="24">
        <f t="shared" si="50"/>
        <v>3</v>
      </c>
      <c r="M777" s="24" t="str">
        <f>VLOOKUP(L777,mês!A:B,2,0)</f>
        <v>Março</v>
      </c>
      <c r="N777" s="24" t="str">
        <f t="shared" si="51"/>
        <v xml:space="preserve">Diretoria </v>
      </c>
    </row>
    <row r="778" spans="1:14" ht="57" customHeight="1" x14ac:dyDescent="0.2">
      <c r="A778" s="24" t="s">
        <v>256</v>
      </c>
      <c r="B778" s="25">
        <v>45408</v>
      </c>
      <c r="C778" s="26">
        <v>18115</v>
      </c>
      <c r="D778" s="26" t="s">
        <v>65</v>
      </c>
      <c r="E778" s="27" t="s">
        <v>1194</v>
      </c>
      <c r="F778" s="28" t="s">
        <v>1195</v>
      </c>
      <c r="G778" s="26" t="s">
        <v>68</v>
      </c>
      <c r="H778" s="29">
        <v>18023.52</v>
      </c>
      <c r="J778" s="29">
        <f t="shared" si="48"/>
        <v>18023.52</v>
      </c>
      <c r="K778" s="29">
        <f t="shared" si="49"/>
        <v>0</v>
      </c>
      <c r="L778" s="24">
        <f t="shared" si="50"/>
        <v>4</v>
      </c>
      <c r="M778" s="24" t="str">
        <f>VLOOKUP(L778,mês!A:B,2,0)</f>
        <v>Abril</v>
      </c>
      <c r="N778" s="24" t="str">
        <f t="shared" si="51"/>
        <v xml:space="preserve">Diretoria </v>
      </c>
    </row>
    <row r="779" spans="1:14" ht="57" customHeight="1" x14ac:dyDescent="0.2">
      <c r="A779" s="24" t="s">
        <v>256</v>
      </c>
      <c r="B779" s="25">
        <v>45428</v>
      </c>
      <c r="C779" s="26">
        <v>18177</v>
      </c>
      <c r="D779" s="26" t="s">
        <v>213</v>
      </c>
      <c r="E779" s="27" t="s">
        <v>1196</v>
      </c>
      <c r="F779" s="28" t="s">
        <v>1197</v>
      </c>
      <c r="G779" s="26" t="s">
        <v>68</v>
      </c>
      <c r="H779" s="29">
        <v>1000</v>
      </c>
      <c r="J779" s="29">
        <f t="shared" si="48"/>
        <v>1000</v>
      </c>
      <c r="K779" s="29">
        <f t="shared" si="49"/>
        <v>0</v>
      </c>
      <c r="L779" s="24">
        <f t="shared" si="50"/>
        <v>5</v>
      </c>
      <c r="M779" s="24" t="str">
        <f>VLOOKUP(L779,mês!A:B,2,0)</f>
        <v>Maio</v>
      </c>
      <c r="N779" s="24" t="str">
        <f t="shared" si="51"/>
        <v xml:space="preserve">Diretoria </v>
      </c>
    </row>
    <row r="780" spans="1:14" ht="57" customHeight="1" x14ac:dyDescent="0.2">
      <c r="A780" s="24" t="s">
        <v>256</v>
      </c>
      <c r="B780" s="25">
        <v>45436</v>
      </c>
      <c r="C780" s="26">
        <v>18190</v>
      </c>
      <c r="D780" s="26" t="s">
        <v>213</v>
      </c>
      <c r="E780" s="27" t="s">
        <v>1198</v>
      </c>
      <c r="F780" s="28" t="s">
        <v>1199</v>
      </c>
      <c r="G780" s="26" t="s">
        <v>68</v>
      </c>
      <c r="H780" s="29">
        <v>226.89</v>
      </c>
      <c r="J780" s="29">
        <f t="shared" si="48"/>
        <v>226.89</v>
      </c>
      <c r="K780" s="29">
        <f t="shared" si="49"/>
        <v>0</v>
      </c>
      <c r="L780" s="24">
        <f t="shared" si="50"/>
        <v>5</v>
      </c>
      <c r="M780" s="24" t="str">
        <f>VLOOKUP(L780,mês!A:B,2,0)</f>
        <v>Maio</v>
      </c>
      <c r="N780" s="24" t="str">
        <f t="shared" si="51"/>
        <v xml:space="preserve">Diretoria </v>
      </c>
    </row>
    <row r="781" spans="1:14" ht="57" customHeight="1" x14ac:dyDescent="0.2">
      <c r="A781" s="24" t="s">
        <v>256</v>
      </c>
      <c r="B781" s="25">
        <v>45436</v>
      </c>
      <c r="C781" s="26">
        <v>18191</v>
      </c>
      <c r="D781" s="26" t="s">
        <v>213</v>
      </c>
      <c r="E781" s="27" t="s">
        <v>1200</v>
      </c>
      <c r="F781" s="28" t="s">
        <v>1201</v>
      </c>
      <c r="G781" s="26" t="s">
        <v>68</v>
      </c>
      <c r="H781" s="29">
        <v>1800.89</v>
      </c>
      <c r="J781" s="29">
        <f t="shared" si="48"/>
        <v>1800.89</v>
      </c>
      <c r="K781" s="29">
        <f t="shared" si="49"/>
        <v>0</v>
      </c>
      <c r="L781" s="24">
        <f t="shared" si="50"/>
        <v>5</v>
      </c>
      <c r="M781" s="24" t="str">
        <f>VLOOKUP(L781,mês!A:B,2,0)</f>
        <v>Maio</v>
      </c>
      <c r="N781" s="24" t="str">
        <f t="shared" si="51"/>
        <v xml:space="preserve">Diretoria </v>
      </c>
    </row>
    <row r="782" spans="1:14" ht="57" customHeight="1" x14ac:dyDescent="0.2">
      <c r="A782" s="24" t="s">
        <v>256</v>
      </c>
      <c r="B782" s="25">
        <v>45441</v>
      </c>
      <c r="C782" s="26">
        <v>18198</v>
      </c>
      <c r="D782" s="26" t="s">
        <v>65</v>
      </c>
      <c r="E782" s="27" t="s">
        <v>728</v>
      </c>
      <c r="F782" s="28" t="s">
        <v>1202</v>
      </c>
      <c r="G782" s="26" t="s">
        <v>68</v>
      </c>
      <c r="H782" s="29">
        <v>962</v>
      </c>
      <c r="J782" s="29">
        <f t="shared" si="48"/>
        <v>962</v>
      </c>
      <c r="K782" s="29">
        <f t="shared" si="49"/>
        <v>0</v>
      </c>
      <c r="L782" s="24">
        <f t="shared" si="50"/>
        <v>5</v>
      </c>
      <c r="M782" s="24" t="str">
        <f>VLOOKUP(L782,mês!A:B,2,0)</f>
        <v>Maio</v>
      </c>
      <c r="N782" s="24" t="str">
        <f t="shared" si="51"/>
        <v xml:space="preserve">Diretoria </v>
      </c>
    </row>
    <row r="783" spans="1:14" ht="57" customHeight="1" x14ac:dyDescent="0.2">
      <c r="A783" s="24" t="s">
        <v>256</v>
      </c>
      <c r="B783" s="25">
        <v>45483</v>
      </c>
      <c r="C783" s="26">
        <v>18325</v>
      </c>
      <c r="D783" s="26" t="s">
        <v>1203</v>
      </c>
      <c r="E783" s="27" t="s">
        <v>609</v>
      </c>
      <c r="F783" s="28" t="s">
        <v>1204</v>
      </c>
      <c r="G783" s="26" t="s">
        <v>68</v>
      </c>
      <c r="H783" s="29">
        <v>0</v>
      </c>
      <c r="J783" s="29">
        <f t="shared" si="48"/>
        <v>0</v>
      </c>
      <c r="K783" s="29">
        <f t="shared" si="49"/>
        <v>0</v>
      </c>
      <c r="L783" s="24">
        <f t="shared" si="50"/>
        <v>7</v>
      </c>
      <c r="M783" s="24" t="str">
        <f>VLOOKUP(L783,mês!A:B,2,0)</f>
        <v>Julho</v>
      </c>
      <c r="N783" s="24" t="str">
        <f t="shared" si="51"/>
        <v xml:space="preserve">Diretoria </v>
      </c>
    </row>
    <row r="784" spans="1:14" ht="57" customHeight="1" x14ac:dyDescent="0.2">
      <c r="A784" s="24" t="s">
        <v>256</v>
      </c>
      <c r="B784" s="25">
        <v>45561</v>
      </c>
      <c r="C784" s="26">
        <v>18539</v>
      </c>
      <c r="D784" s="26" t="s">
        <v>213</v>
      </c>
      <c r="E784" s="27" t="s">
        <v>1205</v>
      </c>
      <c r="F784" s="28" t="s">
        <v>1206</v>
      </c>
      <c r="G784" s="26" t="s">
        <v>68</v>
      </c>
      <c r="H784" s="29">
        <v>759.13</v>
      </c>
      <c r="J784" s="29">
        <f t="shared" si="48"/>
        <v>759.13</v>
      </c>
      <c r="K784" s="29">
        <f t="shared" si="49"/>
        <v>0</v>
      </c>
      <c r="L784" s="24">
        <f t="shared" si="50"/>
        <v>9</v>
      </c>
      <c r="M784" s="24" t="str">
        <f>VLOOKUP(L784,mês!A:B,2,0)</f>
        <v>Setembro</v>
      </c>
      <c r="N784" s="24" t="str">
        <f t="shared" si="51"/>
        <v xml:space="preserve">Diretoria </v>
      </c>
    </row>
    <row r="785" spans="1:14" ht="57" customHeight="1" x14ac:dyDescent="0.2">
      <c r="A785" s="24" t="s">
        <v>256</v>
      </c>
      <c r="B785" s="25">
        <v>45565</v>
      </c>
      <c r="C785" s="26">
        <v>18553</v>
      </c>
      <c r="D785" s="26" t="s">
        <v>213</v>
      </c>
      <c r="E785" s="27" t="s">
        <v>1207</v>
      </c>
      <c r="F785" s="28" t="s">
        <v>1208</v>
      </c>
      <c r="G785" s="26" t="s">
        <v>68</v>
      </c>
      <c r="H785" s="29">
        <v>1092.55</v>
      </c>
      <c r="J785" s="29">
        <f t="shared" si="48"/>
        <v>1092.55</v>
      </c>
      <c r="K785" s="29">
        <f t="shared" si="49"/>
        <v>0</v>
      </c>
      <c r="L785" s="24">
        <f t="shared" si="50"/>
        <v>9</v>
      </c>
      <c r="M785" s="24" t="str">
        <f>VLOOKUP(L785,mês!A:B,2,0)</f>
        <v>Setembro</v>
      </c>
      <c r="N785" s="24" t="str">
        <f t="shared" si="51"/>
        <v xml:space="preserve">Diretoria </v>
      </c>
    </row>
    <row r="786" spans="1:14" ht="57" customHeight="1" x14ac:dyDescent="0.2">
      <c r="A786" s="24" t="s">
        <v>256</v>
      </c>
      <c r="B786" s="25">
        <v>45566</v>
      </c>
      <c r="C786" s="26">
        <v>18558</v>
      </c>
      <c r="D786" s="26" t="s">
        <v>213</v>
      </c>
      <c r="E786" s="27" t="s">
        <v>1209</v>
      </c>
      <c r="F786" s="28" t="s">
        <v>1210</v>
      </c>
      <c r="G786" s="26" t="s">
        <v>68</v>
      </c>
      <c r="H786" s="29">
        <v>930</v>
      </c>
      <c r="J786" s="29">
        <f t="shared" si="48"/>
        <v>930</v>
      </c>
      <c r="K786" s="29">
        <f t="shared" si="49"/>
        <v>0</v>
      </c>
      <c r="L786" s="24">
        <f t="shared" si="50"/>
        <v>10</v>
      </c>
      <c r="M786" s="24" t="str">
        <f>VLOOKUP(L786,mês!A:B,2,0)</f>
        <v>Outubro</v>
      </c>
      <c r="N786" s="24" t="str">
        <f t="shared" si="51"/>
        <v xml:space="preserve">Diretoria </v>
      </c>
    </row>
    <row r="787" spans="1:14" ht="57" customHeight="1" x14ac:dyDescent="0.2">
      <c r="A787" s="24" t="s">
        <v>256</v>
      </c>
      <c r="B787" s="25">
        <v>45574</v>
      </c>
      <c r="C787" s="26">
        <v>18593</v>
      </c>
      <c r="D787" s="26" t="s">
        <v>1203</v>
      </c>
      <c r="E787" s="27" t="s">
        <v>609</v>
      </c>
      <c r="F787" s="28" t="s">
        <v>1211</v>
      </c>
      <c r="G787" s="26" t="s">
        <v>720</v>
      </c>
      <c r="H787" s="29">
        <v>0</v>
      </c>
      <c r="J787" s="29">
        <f t="shared" si="48"/>
        <v>0</v>
      </c>
      <c r="K787" s="29">
        <f t="shared" si="49"/>
        <v>0</v>
      </c>
      <c r="L787" s="24">
        <f t="shared" si="50"/>
        <v>10</v>
      </c>
      <c r="M787" s="24" t="str">
        <f>VLOOKUP(L787,mês!A:B,2,0)</f>
        <v>Outubro</v>
      </c>
      <c r="N787" s="24" t="str">
        <f t="shared" si="51"/>
        <v xml:space="preserve">Diretoria </v>
      </c>
    </row>
    <row r="788" spans="1:14" ht="57" customHeight="1" x14ac:dyDescent="0.2">
      <c r="A788" s="24" t="s">
        <v>256</v>
      </c>
      <c r="B788" s="25">
        <v>45575</v>
      </c>
      <c r="C788" s="26">
        <v>18599</v>
      </c>
      <c r="D788" s="26" t="s">
        <v>213</v>
      </c>
      <c r="E788" s="27" t="s">
        <v>868</v>
      </c>
      <c r="F788" s="28" t="s">
        <v>1212</v>
      </c>
      <c r="G788" s="26" t="s">
        <v>68</v>
      </c>
      <c r="H788" s="29">
        <v>119.71</v>
      </c>
      <c r="J788" s="29">
        <f t="shared" si="48"/>
        <v>119.71</v>
      </c>
      <c r="K788" s="29">
        <f t="shared" si="49"/>
        <v>0</v>
      </c>
      <c r="L788" s="24">
        <f t="shared" si="50"/>
        <v>10</v>
      </c>
      <c r="M788" s="24" t="str">
        <f>VLOOKUP(L788,mês!A:B,2,0)</f>
        <v>Outubro</v>
      </c>
      <c r="N788" s="24" t="str">
        <f t="shared" si="51"/>
        <v xml:space="preserve">Diretoria </v>
      </c>
    </row>
    <row r="789" spans="1:14" ht="57" customHeight="1" x14ac:dyDescent="0.2">
      <c r="A789" s="24" t="s">
        <v>256</v>
      </c>
      <c r="B789" s="25">
        <v>45579</v>
      </c>
      <c r="C789" s="26">
        <v>18605</v>
      </c>
      <c r="D789" s="26" t="s">
        <v>1213</v>
      </c>
      <c r="E789" s="27" t="s">
        <v>1116</v>
      </c>
      <c r="F789" s="28" t="s">
        <v>1214</v>
      </c>
      <c r="G789" s="26" t="s">
        <v>68</v>
      </c>
      <c r="H789" s="29">
        <v>919.41</v>
      </c>
      <c r="J789" s="29">
        <f t="shared" si="48"/>
        <v>919.41</v>
      </c>
      <c r="K789" s="29">
        <f t="shared" si="49"/>
        <v>0</v>
      </c>
      <c r="L789" s="24">
        <f t="shared" si="50"/>
        <v>10</v>
      </c>
      <c r="M789" s="24" t="str">
        <f>VLOOKUP(L789,mês!A:B,2,0)</f>
        <v>Outubro</v>
      </c>
      <c r="N789" s="24" t="str">
        <f t="shared" si="51"/>
        <v xml:space="preserve">Diretoria </v>
      </c>
    </row>
    <row r="790" spans="1:14" ht="57" customHeight="1" x14ac:dyDescent="0.2">
      <c r="A790" s="24" t="s">
        <v>256</v>
      </c>
      <c r="B790" s="25">
        <v>45621</v>
      </c>
      <c r="C790" s="26">
        <v>18730</v>
      </c>
      <c r="D790" s="26" t="s">
        <v>1213</v>
      </c>
      <c r="E790" s="27" t="s">
        <v>609</v>
      </c>
      <c r="F790" s="28" t="s">
        <v>1215</v>
      </c>
      <c r="G790" s="26" t="s">
        <v>68</v>
      </c>
      <c r="H790" s="29">
        <v>0</v>
      </c>
      <c r="J790" s="29">
        <f t="shared" si="48"/>
        <v>0</v>
      </c>
      <c r="K790" s="29">
        <f t="shared" si="49"/>
        <v>0</v>
      </c>
      <c r="L790" s="24">
        <f t="shared" si="50"/>
        <v>11</v>
      </c>
      <c r="M790" s="24" t="str">
        <f>VLOOKUP(L790,mês!A:B,2,0)</f>
        <v>Novembro</v>
      </c>
      <c r="N790" s="24" t="str">
        <f t="shared" si="51"/>
        <v xml:space="preserve">Diretoria </v>
      </c>
    </row>
    <row r="791" spans="1:14" ht="57" customHeight="1" x14ac:dyDescent="0.2">
      <c r="A791" s="24" t="s">
        <v>256</v>
      </c>
      <c r="B791" s="25">
        <v>45621</v>
      </c>
      <c r="C791" s="26">
        <v>18732</v>
      </c>
      <c r="D791" s="26" t="s">
        <v>1203</v>
      </c>
      <c r="E791" s="27" t="s">
        <v>609</v>
      </c>
      <c r="F791" s="28" t="s">
        <v>1216</v>
      </c>
      <c r="G791" s="26" t="s">
        <v>68</v>
      </c>
      <c r="H791" s="29">
        <v>0</v>
      </c>
      <c r="J791" s="29">
        <f t="shared" si="48"/>
        <v>0</v>
      </c>
      <c r="K791" s="29">
        <f t="shared" si="49"/>
        <v>0</v>
      </c>
      <c r="L791" s="24">
        <f t="shared" si="50"/>
        <v>11</v>
      </c>
      <c r="M791" s="24" t="str">
        <f>VLOOKUP(L791,mês!A:B,2,0)</f>
        <v>Novembro</v>
      </c>
      <c r="N791" s="24" t="str">
        <f t="shared" si="51"/>
        <v xml:space="preserve">Diretoria </v>
      </c>
    </row>
    <row r="792" spans="1:14" ht="57" customHeight="1" x14ac:dyDescent="0.2">
      <c r="A792" s="24" t="s">
        <v>256</v>
      </c>
      <c r="B792" s="25">
        <v>45636</v>
      </c>
      <c r="C792" s="26">
        <v>18778</v>
      </c>
      <c r="D792" s="26" t="s">
        <v>65</v>
      </c>
      <c r="E792" s="27" t="s">
        <v>1192</v>
      </c>
      <c r="F792" s="28" t="s">
        <v>1217</v>
      </c>
      <c r="G792" s="26" t="s">
        <v>68</v>
      </c>
      <c r="H792" s="29">
        <v>14932.74</v>
      </c>
      <c r="J792" s="29">
        <f t="shared" si="48"/>
        <v>14932.74</v>
      </c>
      <c r="K792" s="29">
        <f t="shared" si="49"/>
        <v>0</v>
      </c>
      <c r="L792" s="24">
        <f t="shared" si="50"/>
        <v>12</v>
      </c>
      <c r="M792" s="24" t="str">
        <f>VLOOKUP(L792,mês!A:B,2,0)</f>
        <v>Dezembro</v>
      </c>
      <c r="N792" s="24" t="str">
        <f t="shared" si="51"/>
        <v xml:space="preserve">Diretoria </v>
      </c>
    </row>
    <row r="793" spans="1:14" ht="57" customHeight="1" x14ac:dyDescent="0.2">
      <c r="A793" s="24" t="s">
        <v>257</v>
      </c>
      <c r="B793" s="25">
        <v>45580</v>
      </c>
      <c r="C793" s="26">
        <v>18620</v>
      </c>
      <c r="D793" s="26" t="s">
        <v>65</v>
      </c>
      <c r="E793" s="27" t="s">
        <v>1218</v>
      </c>
      <c r="F793" s="28" t="s">
        <v>1219</v>
      </c>
      <c r="G793" s="26" t="s">
        <v>68</v>
      </c>
      <c r="H793" s="29">
        <v>12840</v>
      </c>
      <c r="J793" s="29">
        <f t="shared" si="48"/>
        <v>12840</v>
      </c>
      <c r="K793" s="29">
        <f t="shared" si="49"/>
        <v>0</v>
      </c>
      <c r="L793" s="24">
        <f t="shared" si="50"/>
        <v>10</v>
      </c>
      <c r="M793" s="24" t="str">
        <f>VLOOKUP(L793,mês!A:B,2,0)</f>
        <v>Outubro</v>
      </c>
      <c r="N793" s="24" t="str">
        <f t="shared" si="51"/>
        <v xml:space="preserve">Diretoria </v>
      </c>
    </row>
    <row r="794" spans="1:14" ht="57" customHeight="1" x14ac:dyDescent="0.2">
      <c r="A794" s="24" t="s">
        <v>257</v>
      </c>
      <c r="B794" s="25">
        <v>45608</v>
      </c>
      <c r="C794" s="26">
        <v>18689</v>
      </c>
      <c r="D794" s="26" t="s">
        <v>350</v>
      </c>
      <c r="E794" s="27" t="s">
        <v>1220</v>
      </c>
      <c r="F794" s="28" t="s">
        <v>1221</v>
      </c>
      <c r="G794" s="26" t="s">
        <v>68</v>
      </c>
      <c r="H794" s="29">
        <v>5970.6</v>
      </c>
      <c r="J794" s="29">
        <f t="shared" si="48"/>
        <v>5970.6</v>
      </c>
      <c r="K794" s="29">
        <f t="shared" si="49"/>
        <v>0</v>
      </c>
      <c r="L794" s="24">
        <f t="shared" si="50"/>
        <v>11</v>
      </c>
      <c r="M794" s="24" t="str">
        <f>VLOOKUP(L794,mês!A:B,2,0)</f>
        <v>Novembro</v>
      </c>
      <c r="N794" s="24" t="str">
        <f t="shared" si="51"/>
        <v xml:space="preserve">Diretoria </v>
      </c>
    </row>
    <row r="795" spans="1:14" ht="57" customHeight="1" x14ac:dyDescent="0.2">
      <c r="A795" s="24" t="s">
        <v>257</v>
      </c>
      <c r="B795" s="25">
        <v>45608</v>
      </c>
      <c r="C795" s="26">
        <v>18698</v>
      </c>
      <c r="D795" s="26" t="s">
        <v>213</v>
      </c>
      <c r="E795" s="27" t="s">
        <v>1222</v>
      </c>
      <c r="F795" s="28" t="s">
        <v>1223</v>
      </c>
      <c r="G795" s="26" t="s">
        <v>68</v>
      </c>
      <c r="H795" s="29">
        <v>7501</v>
      </c>
      <c r="J795" s="29">
        <f t="shared" si="48"/>
        <v>7501</v>
      </c>
      <c r="K795" s="29">
        <f t="shared" si="49"/>
        <v>0</v>
      </c>
      <c r="L795" s="24">
        <f t="shared" si="50"/>
        <v>11</v>
      </c>
      <c r="M795" s="24" t="str">
        <f>VLOOKUP(L795,mês!A:B,2,0)</f>
        <v>Novembro</v>
      </c>
      <c r="N795" s="24" t="str">
        <f t="shared" si="51"/>
        <v xml:space="preserve">Diretoria </v>
      </c>
    </row>
    <row r="796" spans="1:14" ht="57" customHeight="1" x14ac:dyDescent="0.2">
      <c r="A796" s="24" t="s">
        <v>259</v>
      </c>
      <c r="B796" s="25">
        <v>45315</v>
      </c>
      <c r="C796" s="26">
        <v>17805</v>
      </c>
      <c r="D796" s="26" t="s">
        <v>135</v>
      </c>
      <c r="E796" s="27" t="s">
        <v>638</v>
      </c>
      <c r="F796" s="28" t="s">
        <v>639</v>
      </c>
      <c r="G796" s="26" t="s">
        <v>68</v>
      </c>
      <c r="H796" s="29">
        <v>0</v>
      </c>
      <c r="J796" s="29">
        <f t="shared" si="48"/>
        <v>0</v>
      </c>
      <c r="K796" s="29">
        <f t="shared" si="49"/>
        <v>0</v>
      </c>
      <c r="L796" s="24">
        <f t="shared" si="50"/>
        <v>1</v>
      </c>
      <c r="M796" s="24" t="str">
        <f>VLOOKUP(L796,mês!A:B,2,0)</f>
        <v>Janeiro</v>
      </c>
      <c r="N796" s="24" t="str">
        <f t="shared" si="51"/>
        <v xml:space="preserve">CONVÊNIO </v>
      </c>
    </row>
    <row r="797" spans="1:14" ht="57" customHeight="1" x14ac:dyDescent="0.2">
      <c r="A797" s="24" t="s">
        <v>259</v>
      </c>
      <c r="B797" s="25">
        <v>45315</v>
      </c>
      <c r="C797" s="26">
        <v>17802</v>
      </c>
      <c r="D797" s="26" t="s">
        <v>135</v>
      </c>
      <c r="E797" s="27" t="s">
        <v>261</v>
      </c>
      <c r="F797" s="28" t="s">
        <v>1224</v>
      </c>
      <c r="G797" s="26" t="s">
        <v>68</v>
      </c>
      <c r="H797" s="29">
        <v>12600</v>
      </c>
      <c r="J797" s="29">
        <f t="shared" si="48"/>
        <v>12600</v>
      </c>
      <c r="K797" s="29">
        <f t="shared" si="49"/>
        <v>0</v>
      </c>
      <c r="L797" s="24">
        <f t="shared" si="50"/>
        <v>1</v>
      </c>
      <c r="M797" s="24" t="str">
        <f>VLOOKUP(L797,mês!A:B,2,0)</f>
        <v>Janeiro</v>
      </c>
      <c r="N797" s="24" t="str">
        <f t="shared" si="51"/>
        <v xml:space="preserve">CONVÊNIO </v>
      </c>
    </row>
    <row r="798" spans="1:14" ht="57" customHeight="1" x14ac:dyDescent="0.2">
      <c r="A798" s="24" t="s">
        <v>259</v>
      </c>
      <c r="B798" s="25">
        <v>45315</v>
      </c>
      <c r="C798" s="26">
        <v>17803</v>
      </c>
      <c r="D798" s="26" t="s">
        <v>135</v>
      </c>
      <c r="E798" s="27" t="s">
        <v>1225</v>
      </c>
      <c r="F798" s="28" t="s">
        <v>1226</v>
      </c>
      <c r="G798" s="26" t="s">
        <v>68</v>
      </c>
      <c r="H798" s="29">
        <v>4200</v>
      </c>
      <c r="J798" s="29">
        <f t="shared" si="48"/>
        <v>4200</v>
      </c>
      <c r="K798" s="29">
        <f t="shared" si="49"/>
        <v>0</v>
      </c>
      <c r="L798" s="24">
        <f t="shared" si="50"/>
        <v>1</v>
      </c>
      <c r="M798" s="24" t="str">
        <f>VLOOKUP(L798,mês!A:B,2,0)</f>
        <v>Janeiro</v>
      </c>
      <c r="N798" s="24" t="str">
        <f t="shared" si="51"/>
        <v xml:space="preserve">CONVÊNIO </v>
      </c>
    </row>
    <row r="799" spans="1:14" ht="57" customHeight="1" x14ac:dyDescent="0.2">
      <c r="A799" s="24" t="s">
        <v>259</v>
      </c>
      <c r="B799" s="25">
        <v>45405</v>
      </c>
      <c r="C799" s="26">
        <v>18102</v>
      </c>
      <c r="D799" s="26" t="s">
        <v>135</v>
      </c>
      <c r="E799" s="27" t="s">
        <v>261</v>
      </c>
      <c r="F799" s="28" t="s">
        <v>1227</v>
      </c>
      <c r="G799" s="26" t="s">
        <v>68</v>
      </c>
      <c r="H799" s="29">
        <v>37801</v>
      </c>
      <c r="J799" s="29">
        <f t="shared" si="48"/>
        <v>37801</v>
      </c>
      <c r="K799" s="29">
        <f t="shared" si="49"/>
        <v>0</v>
      </c>
      <c r="L799" s="24">
        <f t="shared" si="50"/>
        <v>4</v>
      </c>
      <c r="M799" s="24" t="str">
        <f>VLOOKUP(L799,mês!A:B,2,0)</f>
        <v>Abril</v>
      </c>
      <c r="N799" s="24" t="str">
        <f t="shared" si="51"/>
        <v xml:space="preserve">CONVÊNIO </v>
      </c>
    </row>
    <row r="800" spans="1:14" ht="57" customHeight="1" x14ac:dyDescent="0.2">
      <c r="A800" s="24" t="s">
        <v>259</v>
      </c>
      <c r="B800" s="25">
        <v>45405</v>
      </c>
      <c r="C800" s="26">
        <v>18103</v>
      </c>
      <c r="D800" s="26" t="s">
        <v>135</v>
      </c>
      <c r="E800" s="27" t="s">
        <v>1225</v>
      </c>
      <c r="F800" s="28" t="s">
        <v>1228</v>
      </c>
      <c r="G800" s="26" t="s">
        <v>68</v>
      </c>
      <c r="H800" s="29">
        <v>18901</v>
      </c>
      <c r="J800" s="29">
        <f t="shared" si="48"/>
        <v>18901</v>
      </c>
      <c r="K800" s="29">
        <f t="shared" si="49"/>
        <v>0</v>
      </c>
      <c r="L800" s="24">
        <f t="shared" si="50"/>
        <v>4</v>
      </c>
      <c r="M800" s="24" t="str">
        <f>VLOOKUP(L800,mês!A:B,2,0)</f>
        <v>Abril</v>
      </c>
      <c r="N800" s="24" t="str">
        <f t="shared" si="51"/>
        <v xml:space="preserve">CONVÊNIO </v>
      </c>
    </row>
    <row r="801" spans="1:14" ht="57" customHeight="1" x14ac:dyDescent="0.2">
      <c r="A801" s="24" t="s">
        <v>259</v>
      </c>
      <c r="B801" s="25">
        <v>45565</v>
      </c>
      <c r="C801" s="26">
        <v>18554</v>
      </c>
      <c r="D801" s="26" t="s">
        <v>81</v>
      </c>
      <c r="E801" s="27" t="s">
        <v>632</v>
      </c>
      <c r="F801" s="28" t="s">
        <v>1229</v>
      </c>
      <c r="G801" s="26" t="s">
        <v>68</v>
      </c>
      <c r="H801" s="29">
        <v>1006.2</v>
      </c>
      <c r="J801" s="29">
        <f t="shared" si="48"/>
        <v>1006.2</v>
      </c>
      <c r="K801" s="29">
        <f t="shared" si="49"/>
        <v>0</v>
      </c>
      <c r="L801" s="24">
        <f t="shared" si="50"/>
        <v>9</v>
      </c>
      <c r="M801" s="24" t="str">
        <f>VLOOKUP(L801,mês!A:B,2,0)</f>
        <v>Setembro</v>
      </c>
      <c r="N801" s="24" t="str">
        <f t="shared" si="51"/>
        <v xml:space="preserve">CONVÊNIO </v>
      </c>
    </row>
    <row r="802" spans="1:14" ht="57" customHeight="1" x14ac:dyDescent="0.2">
      <c r="A802" s="24" t="s">
        <v>259</v>
      </c>
      <c r="B802" s="25">
        <v>45628</v>
      </c>
      <c r="C802" s="26">
        <v>18756</v>
      </c>
      <c r="D802" s="26" t="s">
        <v>135</v>
      </c>
      <c r="E802" s="27" t="s">
        <v>1230</v>
      </c>
      <c r="F802" s="28" t="s">
        <v>1231</v>
      </c>
      <c r="G802" s="26" t="s">
        <v>68</v>
      </c>
      <c r="H802" s="29">
        <v>2099</v>
      </c>
      <c r="J802" s="29">
        <f t="shared" si="48"/>
        <v>2099</v>
      </c>
      <c r="K802" s="29">
        <f t="shared" si="49"/>
        <v>0</v>
      </c>
      <c r="L802" s="24">
        <f t="shared" si="50"/>
        <v>12</v>
      </c>
      <c r="M802" s="24" t="str">
        <f>VLOOKUP(L802,mês!A:B,2,0)</f>
        <v>Dezembro</v>
      </c>
      <c r="N802" s="24" t="str">
        <f t="shared" si="51"/>
        <v xml:space="preserve">CONVÊNIO </v>
      </c>
    </row>
    <row r="803" spans="1:14" ht="57" customHeight="1" x14ac:dyDescent="0.2">
      <c r="A803" s="24" t="s">
        <v>263</v>
      </c>
      <c r="B803" s="25">
        <v>45320</v>
      </c>
      <c r="C803" s="26">
        <v>17809</v>
      </c>
      <c r="D803" s="26" t="s">
        <v>156</v>
      </c>
      <c r="E803" s="27" t="s">
        <v>1232</v>
      </c>
      <c r="F803" s="28" t="s">
        <v>1233</v>
      </c>
      <c r="G803" s="26" t="s">
        <v>68</v>
      </c>
      <c r="H803" s="29">
        <v>500</v>
      </c>
      <c r="J803" s="29">
        <f t="shared" si="48"/>
        <v>500</v>
      </c>
      <c r="K803" s="29">
        <f t="shared" si="49"/>
        <v>0</v>
      </c>
      <c r="L803" s="24">
        <f t="shared" si="50"/>
        <v>1</v>
      </c>
      <c r="M803" s="24" t="str">
        <f>VLOOKUP(L803,mês!A:B,2,0)</f>
        <v>Janeiro</v>
      </c>
      <c r="N803" s="24" t="str">
        <f t="shared" si="51"/>
        <v xml:space="preserve">RI </v>
      </c>
    </row>
    <row r="804" spans="1:14" ht="57" customHeight="1" x14ac:dyDescent="0.2">
      <c r="A804" s="24" t="s">
        <v>263</v>
      </c>
      <c r="B804" s="25">
        <v>45330</v>
      </c>
      <c r="C804" s="26">
        <v>17860</v>
      </c>
      <c r="D804" s="26" t="s">
        <v>156</v>
      </c>
      <c r="E804" s="27" t="s">
        <v>1234</v>
      </c>
      <c r="F804" s="28" t="s">
        <v>1235</v>
      </c>
      <c r="G804" s="26" t="s">
        <v>68</v>
      </c>
      <c r="H804" s="29">
        <v>78</v>
      </c>
      <c r="J804" s="29">
        <f t="shared" si="48"/>
        <v>78</v>
      </c>
      <c r="K804" s="29">
        <f t="shared" si="49"/>
        <v>0</v>
      </c>
      <c r="L804" s="24">
        <f t="shared" si="50"/>
        <v>2</v>
      </c>
      <c r="M804" s="24" t="str">
        <f>VLOOKUP(L804,mês!A:B,2,0)</f>
        <v>Fevereiro</v>
      </c>
      <c r="N804" s="24" t="str">
        <f t="shared" si="51"/>
        <v xml:space="preserve">RI </v>
      </c>
    </row>
    <row r="805" spans="1:14" ht="57" customHeight="1" x14ac:dyDescent="0.2">
      <c r="A805" s="24" t="s">
        <v>263</v>
      </c>
      <c r="B805" s="25">
        <v>45376</v>
      </c>
      <c r="C805" s="26">
        <v>18007</v>
      </c>
      <c r="D805" s="26" t="s">
        <v>156</v>
      </c>
      <c r="E805" s="27" t="s">
        <v>1236</v>
      </c>
      <c r="F805" s="28" t="s">
        <v>1237</v>
      </c>
      <c r="G805" s="26" t="s">
        <v>68</v>
      </c>
      <c r="H805" s="29">
        <v>201</v>
      </c>
      <c r="J805" s="29">
        <f t="shared" si="48"/>
        <v>201</v>
      </c>
      <c r="K805" s="29">
        <f t="shared" si="49"/>
        <v>0</v>
      </c>
      <c r="L805" s="24">
        <f t="shared" si="50"/>
        <v>3</v>
      </c>
      <c r="M805" s="24" t="str">
        <f>VLOOKUP(L805,mês!A:B,2,0)</f>
        <v>Março</v>
      </c>
      <c r="N805" s="24" t="str">
        <f t="shared" si="51"/>
        <v xml:space="preserve">RI </v>
      </c>
    </row>
    <row r="806" spans="1:14" ht="57" customHeight="1" x14ac:dyDescent="0.2">
      <c r="A806" s="24" t="s">
        <v>263</v>
      </c>
      <c r="B806" s="25">
        <v>45471</v>
      </c>
      <c r="C806" s="26">
        <v>18301</v>
      </c>
      <c r="D806" s="26" t="s">
        <v>156</v>
      </c>
      <c r="E806" s="27" t="s">
        <v>1236</v>
      </c>
      <c r="F806" s="28" t="s">
        <v>1238</v>
      </c>
      <c r="G806" s="26" t="s">
        <v>68</v>
      </c>
      <c r="H806" s="29">
        <v>275.99</v>
      </c>
      <c r="J806" s="29">
        <f t="shared" si="48"/>
        <v>275.99</v>
      </c>
      <c r="K806" s="29">
        <f t="shared" si="49"/>
        <v>0</v>
      </c>
      <c r="L806" s="24">
        <f t="shared" si="50"/>
        <v>6</v>
      </c>
      <c r="M806" s="24" t="str">
        <f>VLOOKUP(L806,mês!A:B,2,0)</f>
        <v>Junho</v>
      </c>
      <c r="N806" s="24" t="str">
        <f t="shared" si="51"/>
        <v xml:space="preserve">RI </v>
      </c>
    </row>
    <row r="807" spans="1:14" ht="57" customHeight="1" x14ac:dyDescent="0.2">
      <c r="A807" s="24" t="s">
        <v>263</v>
      </c>
      <c r="B807" s="25">
        <v>45503</v>
      </c>
      <c r="C807" s="26">
        <v>18370</v>
      </c>
      <c r="D807" s="26" t="s">
        <v>156</v>
      </c>
      <c r="E807" s="27" t="s">
        <v>1232</v>
      </c>
      <c r="F807" s="28" t="s">
        <v>1239</v>
      </c>
      <c r="G807" s="26" t="s">
        <v>68</v>
      </c>
      <c r="H807" s="29">
        <v>32.5</v>
      </c>
      <c r="J807" s="29">
        <f t="shared" si="48"/>
        <v>32.5</v>
      </c>
      <c r="K807" s="29">
        <f t="shared" si="49"/>
        <v>0</v>
      </c>
      <c r="L807" s="24">
        <f t="shared" si="50"/>
        <v>7</v>
      </c>
      <c r="M807" s="24" t="str">
        <f>VLOOKUP(L807,mês!A:B,2,0)</f>
        <v>Julho</v>
      </c>
      <c r="N807" s="24" t="str">
        <f t="shared" si="51"/>
        <v xml:space="preserve">RI </v>
      </c>
    </row>
    <row r="808" spans="1:14" ht="57" customHeight="1" x14ac:dyDescent="0.2">
      <c r="A808" s="24" t="s">
        <v>263</v>
      </c>
      <c r="B808" s="25">
        <v>45644</v>
      </c>
      <c r="C808" s="26">
        <v>18803</v>
      </c>
      <c r="D808" s="26" t="s">
        <v>156</v>
      </c>
      <c r="E808" s="27" t="s">
        <v>1240</v>
      </c>
      <c r="F808" s="28" t="s">
        <v>1241</v>
      </c>
      <c r="G808" s="26" t="s">
        <v>68</v>
      </c>
      <c r="H808" s="29">
        <v>250.7</v>
      </c>
      <c r="J808" s="29">
        <f t="shared" si="48"/>
        <v>250.7</v>
      </c>
      <c r="K808" s="29">
        <f t="shared" si="49"/>
        <v>0</v>
      </c>
      <c r="L808" s="24">
        <f t="shared" si="50"/>
        <v>12</v>
      </c>
      <c r="M808" s="24" t="str">
        <f>VLOOKUP(L808,mês!A:B,2,0)</f>
        <v>Dezembro</v>
      </c>
      <c r="N808" s="24" t="str">
        <f t="shared" si="51"/>
        <v xml:space="preserve">RI </v>
      </c>
    </row>
    <row r="809" spans="1:14" ht="57" customHeight="1" x14ac:dyDescent="0.2">
      <c r="A809" s="24" t="s">
        <v>266</v>
      </c>
      <c r="B809" s="25">
        <v>45373</v>
      </c>
      <c r="C809" s="26">
        <v>18001</v>
      </c>
      <c r="D809" s="26" t="s">
        <v>65</v>
      </c>
      <c r="E809" s="27" t="s">
        <v>1242</v>
      </c>
      <c r="F809" s="28" t="s">
        <v>1243</v>
      </c>
      <c r="G809" s="26" t="s">
        <v>68</v>
      </c>
      <c r="H809" s="29">
        <v>869.28</v>
      </c>
      <c r="J809" s="29">
        <f t="shared" si="48"/>
        <v>869.28</v>
      </c>
      <c r="K809" s="29">
        <f t="shared" si="49"/>
        <v>0</v>
      </c>
      <c r="L809" s="24">
        <f t="shared" si="50"/>
        <v>3</v>
      </c>
      <c r="M809" s="24" t="str">
        <f>VLOOKUP(L809,mês!A:B,2,0)</f>
        <v>Março</v>
      </c>
      <c r="N809" s="24" t="str">
        <f t="shared" si="51"/>
        <v xml:space="preserve">TAXA </v>
      </c>
    </row>
    <row r="810" spans="1:14" ht="57" customHeight="1" x14ac:dyDescent="0.2">
      <c r="A810" s="24" t="s">
        <v>266</v>
      </c>
      <c r="B810" s="25">
        <v>45589</v>
      </c>
      <c r="C810" s="26">
        <v>18651</v>
      </c>
      <c r="D810" s="26" t="s">
        <v>213</v>
      </c>
      <c r="E810" s="27" t="s">
        <v>1244</v>
      </c>
      <c r="F810" s="28" t="s">
        <v>1245</v>
      </c>
      <c r="G810" s="26" t="s">
        <v>68</v>
      </c>
      <c r="H810" s="29">
        <v>117.4</v>
      </c>
      <c r="J810" s="29">
        <f t="shared" si="48"/>
        <v>117.4</v>
      </c>
      <c r="K810" s="29">
        <f t="shared" si="49"/>
        <v>0</v>
      </c>
      <c r="L810" s="24">
        <f t="shared" si="50"/>
        <v>10</v>
      </c>
      <c r="M810" s="24" t="str">
        <f>VLOOKUP(L810,mês!A:B,2,0)</f>
        <v>Outubro</v>
      </c>
      <c r="N810" s="24" t="str">
        <f t="shared" si="51"/>
        <v xml:space="preserve">TAXA </v>
      </c>
    </row>
    <row r="811" spans="1:14" ht="57" customHeight="1" x14ac:dyDescent="0.2">
      <c r="A811" s="24" t="s">
        <v>269</v>
      </c>
      <c r="B811" s="25">
        <v>45324</v>
      </c>
      <c r="C811" s="26">
        <v>17838</v>
      </c>
      <c r="D811" s="26" t="s">
        <v>156</v>
      </c>
      <c r="E811" s="27" t="s">
        <v>1246</v>
      </c>
      <c r="F811" s="28" t="s">
        <v>1247</v>
      </c>
      <c r="G811" s="26" t="s">
        <v>68</v>
      </c>
      <c r="H811" s="29">
        <v>275</v>
      </c>
      <c r="J811" s="29">
        <f t="shared" si="48"/>
        <v>275</v>
      </c>
      <c r="K811" s="29">
        <f t="shared" si="49"/>
        <v>0</v>
      </c>
      <c r="L811" s="24">
        <f t="shared" si="50"/>
        <v>2</v>
      </c>
      <c r="M811" s="24" t="str">
        <f>VLOOKUP(L811,mês!A:B,2,0)</f>
        <v>Fevereiro</v>
      </c>
      <c r="N811" s="24" t="str">
        <f t="shared" si="51"/>
        <v xml:space="preserve">RI </v>
      </c>
    </row>
    <row r="812" spans="1:14" ht="57" customHeight="1" x14ac:dyDescent="0.2">
      <c r="A812" s="24" t="s">
        <v>271</v>
      </c>
      <c r="B812" s="25">
        <v>45301</v>
      </c>
      <c r="C812" s="26">
        <v>17733</v>
      </c>
      <c r="D812" s="26" t="s">
        <v>272</v>
      </c>
      <c r="E812" s="27" t="s">
        <v>1248</v>
      </c>
      <c r="F812" s="28" t="s">
        <v>1249</v>
      </c>
      <c r="G812" s="26" t="s">
        <v>68</v>
      </c>
      <c r="H812" s="29">
        <v>10669.1</v>
      </c>
      <c r="J812" s="29">
        <f t="shared" si="48"/>
        <v>10669.1</v>
      </c>
      <c r="K812" s="29">
        <f t="shared" si="49"/>
        <v>0</v>
      </c>
      <c r="L812" s="24">
        <f t="shared" si="50"/>
        <v>1</v>
      </c>
      <c r="M812" s="24" t="str">
        <f>VLOOKUP(L812,mês!A:B,2,0)</f>
        <v>Janeiro</v>
      </c>
      <c r="N812" s="24" t="str">
        <f t="shared" si="51"/>
        <v xml:space="preserve">Diretoria </v>
      </c>
    </row>
    <row r="813" spans="1:14" ht="57" customHeight="1" x14ac:dyDescent="0.2">
      <c r="A813" s="24" t="s">
        <v>271</v>
      </c>
      <c r="B813" s="25">
        <v>45301</v>
      </c>
      <c r="C813" s="26">
        <v>17734</v>
      </c>
      <c r="D813" s="26" t="s">
        <v>1213</v>
      </c>
      <c r="E813" s="27" t="s">
        <v>1250</v>
      </c>
      <c r="F813" s="28" t="s">
        <v>1251</v>
      </c>
      <c r="G813" s="26" t="s">
        <v>68</v>
      </c>
      <c r="H813" s="29">
        <v>186758.33</v>
      </c>
      <c r="J813" s="29">
        <f t="shared" si="48"/>
        <v>186758.33</v>
      </c>
      <c r="K813" s="29">
        <f t="shared" si="49"/>
        <v>0</v>
      </c>
      <c r="L813" s="24">
        <f t="shared" si="50"/>
        <v>1</v>
      </c>
      <c r="M813" s="24" t="str">
        <f>VLOOKUP(L813,mês!A:B,2,0)</f>
        <v>Janeiro</v>
      </c>
      <c r="N813" s="24" t="str">
        <f t="shared" si="51"/>
        <v xml:space="preserve">Diretoria </v>
      </c>
    </row>
    <row r="814" spans="1:14" ht="57" customHeight="1" x14ac:dyDescent="0.2">
      <c r="A814" s="24" t="s">
        <v>271</v>
      </c>
      <c r="B814" s="25">
        <v>45301</v>
      </c>
      <c r="C814" s="26">
        <v>17735</v>
      </c>
      <c r="D814" s="26" t="s">
        <v>1213</v>
      </c>
      <c r="E814" s="27" t="s">
        <v>1252</v>
      </c>
      <c r="F814" s="28" t="s">
        <v>1253</v>
      </c>
      <c r="G814" s="26" t="s">
        <v>68</v>
      </c>
      <c r="H814" s="29">
        <v>42498.53</v>
      </c>
      <c r="J814" s="29">
        <f t="shared" si="48"/>
        <v>42498.53</v>
      </c>
      <c r="K814" s="29">
        <f t="shared" si="49"/>
        <v>0</v>
      </c>
      <c r="L814" s="24">
        <f t="shared" si="50"/>
        <v>1</v>
      </c>
      <c r="M814" s="24" t="str">
        <f>VLOOKUP(L814,mês!A:B,2,0)</f>
        <v>Janeiro</v>
      </c>
      <c r="N814" s="24" t="str">
        <f t="shared" si="51"/>
        <v xml:space="preserve">Diretoria </v>
      </c>
    </row>
    <row r="815" spans="1:14" ht="57" customHeight="1" x14ac:dyDescent="0.2">
      <c r="A815" s="24" t="s">
        <v>271</v>
      </c>
      <c r="B815" s="25">
        <v>45301</v>
      </c>
      <c r="C815" s="26">
        <v>17737</v>
      </c>
      <c r="D815" s="26" t="s">
        <v>1213</v>
      </c>
      <c r="E815" s="27" t="s">
        <v>977</v>
      </c>
      <c r="F815" s="28" t="s">
        <v>1254</v>
      </c>
      <c r="G815" s="26" t="s">
        <v>68</v>
      </c>
      <c r="H815" s="29">
        <v>4323.7</v>
      </c>
      <c r="J815" s="29">
        <f t="shared" si="48"/>
        <v>4323.7</v>
      </c>
      <c r="K815" s="29">
        <f t="shared" si="49"/>
        <v>0</v>
      </c>
      <c r="L815" s="24">
        <f t="shared" si="50"/>
        <v>1</v>
      </c>
      <c r="M815" s="24" t="str">
        <f>VLOOKUP(L815,mês!A:B,2,0)</f>
        <v>Janeiro</v>
      </c>
      <c r="N815" s="24" t="str">
        <f t="shared" si="51"/>
        <v xml:space="preserve">Diretoria </v>
      </c>
    </row>
    <row r="816" spans="1:14" ht="57" customHeight="1" x14ac:dyDescent="0.2">
      <c r="A816" s="24" t="s">
        <v>271</v>
      </c>
      <c r="B816" s="25">
        <v>45301</v>
      </c>
      <c r="C816" s="26">
        <v>17738</v>
      </c>
      <c r="D816" s="26" t="s">
        <v>1213</v>
      </c>
      <c r="E816" s="27" t="s">
        <v>977</v>
      </c>
      <c r="F816" s="28" t="s">
        <v>1255</v>
      </c>
      <c r="G816" s="26" t="s">
        <v>68</v>
      </c>
      <c r="H816" s="29">
        <v>1020.25</v>
      </c>
      <c r="J816" s="29">
        <f t="shared" si="48"/>
        <v>1020.25</v>
      </c>
      <c r="K816" s="29">
        <f t="shared" si="49"/>
        <v>0</v>
      </c>
      <c r="L816" s="24">
        <f t="shared" si="50"/>
        <v>1</v>
      </c>
      <c r="M816" s="24" t="str">
        <f>VLOOKUP(L816,mês!A:B,2,0)</f>
        <v>Janeiro</v>
      </c>
      <c r="N816" s="24" t="str">
        <f t="shared" si="51"/>
        <v xml:space="preserve">Diretoria </v>
      </c>
    </row>
    <row r="817" spans="1:14" ht="57" customHeight="1" x14ac:dyDescent="0.2">
      <c r="A817" s="24" t="s">
        <v>271</v>
      </c>
      <c r="B817" s="25">
        <v>45301</v>
      </c>
      <c r="C817" s="26">
        <v>17739</v>
      </c>
      <c r="D817" s="26" t="s">
        <v>272</v>
      </c>
      <c r="E817" s="27" t="s">
        <v>1256</v>
      </c>
      <c r="F817" s="28" t="s">
        <v>1257</v>
      </c>
      <c r="G817" s="26" t="s">
        <v>68</v>
      </c>
      <c r="H817" s="29">
        <v>36818.6</v>
      </c>
      <c r="J817" s="29">
        <f t="shared" si="48"/>
        <v>36818.6</v>
      </c>
      <c r="K817" s="29">
        <f t="shared" si="49"/>
        <v>0</v>
      </c>
      <c r="L817" s="24">
        <f t="shared" si="50"/>
        <v>1</v>
      </c>
      <c r="M817" s="24" t="str">
        <f>VLOOKUP(L817,mês!A:B,2,0)</f>
        <v>Janeiro</v>
      </c>
      <c r="N817" s="24" t="str">
        <f t="shared" si="51"/>
        <v xml:space="preserve">Diretoria </v>
      </c>
    </row>
    <row r="818" spans="1:14" ht="57" customHeight="1" x14ac:dyDescent="0.2">
      <c r="A818" s="24" t="s">
        <v>271</v>
      </c>
      <c r="B818" s="25">
        <v>45301</v>
      </c>
      <c r="C818" s="26">
        <v>17742</v>
      </c>
      <c r="D818" s="26" t="s">
        <v>1213</v>
      </c>
      <c r="E818" s="27" t="s">
        <v>1192</v>
      </c>
      <c r="F818" s="28" t="s">
        <v>1258</v>
      </c>
      <c r="G818" s="26" t="s">
        <v>68</v>
      </c>
      <c r="H818" s="29">
        <v>14932.74</v>
      </c>
      <c r="J818" s="29">
        <f t="shared" si="48"/>
        <v>14932.74</v>
      </c>
      <c r="K818" s="29">
        <f t="shared" si="49"/>
        <v>0</v>
      </c>
      <c r="L818" s="24">
        <f t="shared" si="50"/>
        <v>1</v>
      </c>
      <c r="M818" s="24" t="str">
        <f>VLOOKUP(L818,mês!A:B,2,0)</f>
        <v>Janeiro</v>
      </c>
      <c r="N818" s="24" t="str">
        <f t="shared" si="51"/>
        <v xml:space="preserve">Diretoria </v>
      </c>
    </row>
    <row r="819" spans="1:14" ht="57" customHeight="1" x14ac:dyDescent="0.2">
      <c r="A819" s="24" t="s">
        <v>271</v>
      </c>
      <c r="B819" s="25">
        <v>45301</v>
      </c>
      <c r="C819" s="26">
        <v>17746</v>
      </c>
      <c r="D819" s="26" t="s">
        <v>272</v>
      </c>
      <c r="E819" s="27" t="s">
        <v>1259</v>
      </c>
      <c r="F819" s="28" t="s">
        <v>1260</v>
      </c>
      <c r="G819" s="26" t="s">
        <v>68</v>
      </c>
      <c r="H819" s="29">
        <v>17264.64</v>
      </c>
      <c r="J819" s="29">
        <f t="shared" si="48"/>
        <v>17264.64</v>
      </c>
      <c r="K819" s="29">
        <f t="shared" si="49"/>
        <v>0</v>
      </c>
      <c r="L819" s="24">
        <f t="shared" si="50"/>
        <v>1</v>
      </c>
      <c r="M819" s="24" t="str">
        <f>VLOOKUP(L819,mês!A:B,2,0)</f>
        <v>Janeiro</v>
      </c>
      <c r="N819" s="24" t="str">
        <f t="shared" si="51"/>
        <v xml:space="preserve">Diretoria </v>
      </c>
    </row>
    <row r="820" spans="1:14" ht="57" customHeight="1" x14ac:dyDescent="0.2">
      <c r="A820" s="24" t="s">
        <v>271</v>
      </c>
      <c r="B820" s="25">
        <v>45302</v>
      </c>
      <c r="C820" s="26">
        <v>17748</v>
      </c>
      <c r="D820" s="26" t="s">
        <v>65</v>
      </c>
      <c r="E820" s="27" t="s">
        <v>1261</v>
      </c>
      <c r="F820" s="28" t="s">
        <v>1262</v>
      </c>
      <c r="G820" s="26" t="s">
        <v>68</v>
      </c>
      <c r="H820" s="29">
        <v>3708.59</v>
      </c>
      <c r="J820" s="29">
        <f t="shared" si="48"/>
        <v>3708.59</v>
      </c>
      <c r="K820" s="29">
        <f t="shared" si="49"/>
        <v>0</v>
      </c>
      <c r="L820" s="24">
        <f t="shared" si="50"/>
        <v>1</v>
      </c>
      <c r="M820" s="24" t="str">
        <f>VLOOKUP(L820,mês!A:B,2,0)</f>
        <v>Janeiro</v>
      </c>
      <c r="N820" s="24" t="str">
        <f t="shared" si="51"/>
        <v xml:space="preserve">Diretoria </v>
      </c>
    </row>
    <row r="821" spans="1:14" ht="57" customHeight="1" x14ac:dyDescent="0.2">
      <c r="A821" s="24" t="s">
        <v>271</v>
      </c>
      <c r="B821" s="25">
        <v>45309</v>
      </c>
      <c r="C821" s="26">
        <v>17785</v>
      </c>
      <c r="D821" s="26" t="s">
        <v>65</v>
      </c>
      <c r="E821" s="27" t="s">
        <v>1263</v>
      </c>
      <c r="F821" s="28" t="s">
        <v>1264</v>
      </c>
      <c r="G821" s="26" t="s">
        <v>68</v>
      </c>
      <c r="H821" s="29">
        <v>9329.06</v>
      </c>
      <c r="J821" s="29">
        <f t="shared" si="48"/>
        <v>9329.06</v>
      </c>
      <c r="K821" s="29">
        <f t="shared" si="49"/>
        <v>0</v>
      </c>
      <c r="L821" s="24">
        <f t="shared" si="50"/>
        <v>1</v>
      </c>
      <c r="M821" s="24" t="str">
        <f>VLOOKUP(L821,mês!A:B,2,0)</f>
        <v>Janeiro</v>
      </c>
      <c r="N821" s="24" t="str">
        <f t="shared" si="51"/>
        <v xml:space="preserve">Diretoria </v>
      </c>
    </row>
    <row r="822" spans="1:14" ht="57" customHeight="1" x14ac:dyDescent="0.2">
      <c r="A822" s="24" t="s">
        <v>271</v>
      </c>
      <c r="B822" s="25">
        <v>45315</v>
      </c>
      <c r="C822" s="26">
        <v>17800</v>
      </c>
      <c r="D822" s="26" t="s">
        <v>1213</v>
      </c>
      <c r="E822" s="27" t="s">
        <v>1265</v>
      </c>
      <c r="F822" s="28" t="s">
        <v>1266</v>
      </c>
      <c r="G822" s="26" t="s">
        <v>68</v>
      </c>
      <c r="H822" s="29">
        <v>300</v>
      </c>
      <c r="J822" s="29">
        <f t="shared" si="48"/>
        <v>300</v>
      </c>
      <c r="K822" s="29">
        <f t="shared" si="49"/>
        <v>0</v>
      </c>
      <c r="L822" s="24">
        <f t="shared" si="50"/>
        <v>1</v>
      </c>
      <c r="M822" s="24" t="str">
        <f>VLOOKUP(L822,mês!A:B,2,0)</f>
        <v>Janeiro</v>
      </c>
      <c r="N822" s="24" t="str">
        <f t="shared" si="51"/>
        <v xml:space="preserve">Diretoria </v>
      </c>
    </row>
    <row r="823" spans="1:14" ht="57" customHeight="1" x14ac:dyDescent="0.2">
      <c r="A823" s="24" t="s">
        <v>271</v>
      </c>
      <c r="B823" s="25">
        <v>45324</v>
      </c>
      <c r="C823" s="26">
        <v>17840</v>
      </c>
      <c r="D823" s="26" t="s">
        <v>272</v>
      </c>
      <c r="E823" s="27" t="s">
        <v>1267</v>
      </c>
      <c r="F823" s="28" t="s">
        <v>1268</v>
      </c>
      <c r="G823" s="26" t="s">
        <v>68</v>
      </c>
      <c r="H823" s="29">
        <v>18830.099999999999</v>
      </c>
      <c r="J823" s="29">
        <f t="shared" si="48"/>
        <v>18830.099999999999</v>
      </c>
      <c r="K823" s="29">
        <f t="shared" si="49"/>
        <v>0</v>
      </c>
      <c r="L823" s="24">
        <f t="shared" si="50"/>
        <v>2</v>
      </c>
      <c r="M823" s="24" t="str">
        <f>VLOOKUP(L823,mês!A:B,2,0)</f>
        <v>Fevereiro</v>
      </c>
      <c r="N823" s="24" t="str">
        <f t="shared" si="51"/>
        <v xml:space="preserve">Diretoria </v>
      </c>
    </row>
    <row r="824" spans="1:14" ht="57" customHeight="1" x14ac:dyDescent="0.2">
      <c r="A824" s="24" t="s">
        <v>271</v>
      </c>
      <c r="B824" s="25">
        <v>45327</v>
      </c>
      <c r="C824" s="26">
        <v>17853</v>
      </c>
      <c r="D824" s="26" t="s">
        <v>65</v>
      </c>
      <c r="E824" s="27" t="s">
        <v>69</v>
      </c>
      <c r="F824" s="28" t="s">
        <v>1269</v>
      </c>
      <c r="G824" s="26" t="s">
        <v>68</v>
      </c>
      <c r="H824" s="29">
        <v>18830.099999999999</v>
      </c>
      <c r="J824" s="29">
        <f t="shared" si="48"/>
        <v>18830.099999999999</v>
      </c>
      <c r="K824" s="29">
        <f t="shared" si="49"/>
        <v>0</v>
      </c>
      <c r="L824" s="24">
        <f t="shared" si="50"/>
        <v>2</v>
      </c>
      <c r="M824" s="24" t="str">
        <f>VLOOKUP(L824,mês!A:B,2,0)</f>
        <v>Fevereiro</v>
      </c>
      <c r="N824" s="24" t="str">
        <f t="shared" si="51"/>
        <v xml:space="preserve">Diretoria </v>
      </c>
    </row>
    <row r="825" spans="1:14" ht="57" customHeight="1" x14ac:dyDescent="0.2">
      <c r="A825" s="24" t="s">
        <v>271</v>
      </c>
      <c r="B825" s="25">
        <v>45329</v>
      </c>
      <c r="C825" s="26">
        <v>17859</v>
      </c>
      <c r="D825" s="26" t="s">
        <v>272</v>
      </c>
      <c r="E825" s="27" t="s">
        <v>1270</v>
      </c>
      <c r="F825" s="28" t="s">
        <v>1271</v>
      </c>
      <c r="G825" s="26" t="s">
        <v>68</v>
      </c>
      <c r="H825" s="29">
        <v>2246.81</v>
      </c>
      <c r="J825" s="29">
        <f t="shared" si="48"/>
        <v>2246.81</v>
      </c>
      <c r="K825" s="29">
        <f t="shared" si="49"/>
        <v>0</v>
      </c>
      <c r="L825" s="24">
        <f t="shared" si="50"/>
        <v>2</v>
      </c>
      <c r="M825" s="24" t="str">
        <f>VLOOKUP(L825,mês!A:B,2,0)</f>
        <v>Fevereiro</v>
      </c>
      <c r="N825" s="24" t="str">
        <f t="shared" si="51"/>
        <v xml:space="preserve">Diretoria </v>
      </c>
    </row>
    <row r="826" spans="1:14" ht="57" customHeight="1" x14ac:dyDescent="0.2">
      <c r="A826" s="24" t="s">
        <v>271</v>
      </c>
      <c r="B826" s="25">
        <v>45338</v>
      </c>
      <c r="C826" s="26">
        <v>17880</v>
      </c>
      <c r="D826" s="26" t="s">
        <v>1213</v>
      </c>
      <c r="E826" s="27" t="s">
        <v>1270</v>
      </c>
      <c r="F826" s="28" t="s">
        <v>1272</v>
      </c>
      <c r="G826" s="26" t="s">
        <v>68</v>
      </c>
      <c r="H826" s="29">
        <v>3468.6</v>
      </c>
      <c r="J826" s="29">
        <f t="shared" si="48"/>
        <v>3468.6</v>
      </c>
      <c r="K826" s="29">
        <f t="shared" si="49"/>
        <v>0</v>
      </c>
      <c r="L826" s="24">
        <f t="shared" si="50"/>
        <v>2</v>
      </c>
      <c r="M826" s="24" t="str">
        <f>VLOOKUP(L826,mês!A:B,2,0)</f>
        <v>Fevereiro</v>
      </c>
      <c r="N826" s="24" t="str">
        <f t="shared" si="51"/>
        <v xml:space="preserve">Diretoria </v>
      </c>
    </row>
    <row r="827" spans="1:14" ht="57" customHeight="1" x14ac:dyDescent="0.2">
      <c r="A827" s="24" t="s">
        <v>271</v>
      </c>
      <c r="B827" s="25">
        <v>45341</v>
      </c>
      <c r="C827" s="26">
        <v>17878</v>
      </c>
      <c r="D827" s="26" t="s">
        <v>1213</v>
      </c>
      <c r="E827" s="27" t="s">
        <v>1273</v>
      </c>
      <c r="F827" s="28" t="s">
        <v>1274</v>
      </c>
      <c r="G827" s="26" t="s">
        <v>68</v>
      </c>
      <c r="H827" s="29">
        <v>245.32</v>
      </c>
      <c r="J827" s="29">
        <f t="shared" si="48"/>
        <v>245.32</v>
      </c>
      <c r="K827" s="29">
        <f t="shared" si="49"/>
        <v>0</v>
      </c>
      <c r="L827" s="24">
        <f t="shared" si="50"/>
        <v>2</v>
      </c>
      <c r="M827" s="24" t="str">
        <f>VLOOKUP(L827,mês!A:B,2,0)</f>
        <v>Fevereiro</v>
      </c>
      <c r="N827" s="24" t="str">
        <f t="shared" si="51"/>
        <v xml:space="preserve">Diretoria </v>
      </c>
    </row>
    <row r="828" spans="1:14" ht="57" customHeight="1" x14ac:dyDescent="0.2">
      <c r="A828" s="24" t="s">
        <v>271</v>
      </c>
      <c r="B828" s="25">
        <v>45351</v>
      </c>
      <c r="C828" s="26">
        <v>17934</v>
      </c>
      <c r="D828" s="26" t="s">
        <v>1213</v>
      </c>
      <c r="E828" s="27" t="s">
        <v>1252</v>
      </c>
      <c r="F828" s="28" t="s">
        <v>1275</v>
      </c>
      <c r="G828" s="26" t="s">
        <v>68</v>
      </c>
      <c r="H828" s="29">
        <v>1750</v>
      </c>
      <c r="J828" s="29">
        <f t="shared" si="48"/>
        <v>1750</v>
      </c>
      <c r="K828" s="29">
        <f t="shared" si="49"/>
        <v>0</v>
      </c>
      <c r="L828" s="24">
        <f t="shared" si="50"/>
        <v>2</v>
      </c>
      <c r="M828" s="24" t="str">
        <f>VLOOKUP(L828,mês!A:B,2,0)</f>
        <v>Fevereiro</v>
      </c>
      <c r="N828" s="24" t="str">
        <f t="shared" si="51"/>
        <v xml:space="preserve">Diretoria </v>
      </c>
    </row>
    <row r="829" spans="1:14" ht="57" customHeight="1" x14ac:dyDescent="0.2">
      <c r="A829" s="24" t="s">
        <v>271</v>
      </c>
      <c r="B829" s="25">
        <v>45351</v>
      </c>
      <c r="C829" s="26">
        <v>17935</v>
      </c>
      <c r="D829" s="26" t="s">
        <v>1213</v>
      </c>
      <c r="E829" s="27" t="s">
        <v>1252</v>
      </c>
      <c r="F829" s="28" t="s">
        <v>1276</v>
      </c>
      <c r="G829" s="26" t="s">
        <v>68</v>
      </c>
      <c r="H829" s="29">
        <v>2125</v>
      </c>
      <c r="J829" s="29">
        <f t="shared" si="48"/>
        <v>2125</v>
      </c>
      <c r="K829" s="29">
        <f t="shared" si="49"/>
        <v>0</v>
      </c>
      <c r="L829" s="24">
        <f t="shared" si="50"/>
        <v>2</v>
      </c>
      <c r="M829" s="24" t="str">
        <f>VLOOKUP(L829,mês!A:B,2,0)</f>
        <v>Fevereiro</v>
      </c>
      <c r="N829" s="24" t="str">
        <f t="shared" si="51"/>
        <v xml:space="preserve">Diretoria </v>
      </c>
    </row>
    <row r="830" spans="1:14" ht="57" customHeight="1" x14ac:dyDescent="0.2">
      <c r="A830" s="24" t="s">
        <v>271</v>
      </c>
      <c r="B830" s="25">
        <v>45352</v>
      </c>
      <c r="C830" s="26">
        <v>17937</v>
      </c>
      <c r="D830" s="26" t="s">
        <v>1213</v>
      </c>
      <c r="E830" s="27" t="s">
        <v>1277</v>
      </c>
      <c r="F830" s="28" t="s">
        <v>1278</v>
      </c>
      <c r="G830" s="26" t="s">
        <v>68</v>
      </c>
      <c r="H830" s="29">
        <v>1430</v>
      </c>
      <c r="J830" s="29">
        <f t="shared" si="48"/>
        <v>1430</v>
      </c>
      <c r="K830" s="29">
        <f t="shared" si="49"/>
        <v>0</v>
      </c>
      <c r="L830" s="24">
        <f t="shared" si="50"/>
        <v>3</v>
      </c>
      <c r="M830" s="24" t="str">
        <f>VLOOKUP(L830,mês!A:B,2,0)</f>
        <v>Março</v>
      </c>
      <c r="N830" s="24" t="str">
        <f t="shared" si="51"/>
        <v xml:space="preserve">Diretoria </v>
      </c>
    </row>
    <row r="831" spans="1:14" ht="57" customHeight="1" x14ac:dyDescent="0.2">
      <c r="A831" s="24" t="s">
        <v>271</v>
      </c>
      <c r="B831" s="25">
        <v>45352</v>
      </c>
      <c r="C831" s="26">
        <v>17942</v>
      </c>
      <c r="D831" s="26" t="s">
        <v>272</v>
      </c>
      <c r="E831" s="27" t="s">
        <v>1270</v>
      </c>
      <c r="F831" s="28" t="s">
        <v>1279</v>
      </c>
      <c r="G831" s="26" t="s">
        <v>68</v>
      </c>
      <c r="H831" s="29">
        <v>1732</v>
      </c>
      <c r="J831" s="29">
        <f t="shared" si="48"/>
        <v>1732</v>
      </c>
      <c r="K831" s="29">
        <f t="shared" si="49"/>
        <v>0</v>
      </c>
      <c r="L831" s="24">
        <f t="shared" si="50"/>
        <v>3</v>
      </c>
      <c r="M831" s="24" t="str">
        <f>VLOOKUP(L831,mês!A:B,2,0)</f>
        <v>Março</v>
      </c>
      <c r="N831" s="24" t="str">
        <f t="shared" si="51"/>
        <v xml:space="preserve">Diretoria </v>
      </c>
    </row>
    <row r="832" spans="1:14" ht="57" customHeight="1" x14ac:dyDescent="0.2">
      <c r="A832" s="24" t="s">
        <v>271</v>
      </c>
      <c r="B832" s="25">
        <v>45352</v>
      </c>
      <c r="C832" s="26">
        <v>17943</v>
      </c>
      <c r="D832" s="26" t="s">
        <v>272</v>
      </c>
      <c r="E832" s="27" t="s">
        <v>1280</v>
      </c>
      <c r="F832" s="28" t="s">
        <v>1281</v>
      </c>
      <c r="G832" s="26" t="s">
        <v>68</v>
      </c>
      <c r="H832" s="29">
        <v>250</v>
      </c>
      <c r="J832" s="29">
        <f t="shared" si="48"/>
        <v>250</v>
      </c>
      <c r="K832" s="29">
        <f t="shared" si="49"/>
        <v>0</v>
      </c>
      <c r="L832" s="24">
        <f t="shared" si="50"/>
        <v>3</v>
      </c>
      <c r="M832" s="24" t="str">
        <f>VLOOKUP(L832,mês!A:B,2,0)</f>
        <v>Março</v>
      </c>
      <c r="N832" s="24" t="str">
        <f t="shared" si="51"/>
        <v xml:space="preserve">Diretoria </v>
      </c>
    </row>
    <row r="833" spans="1:14" ht="57" customHeight="1" x14ac:dyDescent="0.2">
      <c r="A833" s="24" t="s">
        <v>271</v>
      </c>
      <c r="B833" s="25">
        <v>45355</v>
      </c>
      <c r="C833" s="26">
        <v>17947</v>
      </c>
      <c r="D833" s="26" t="s">
        <v>1213</v>
      </c>
      <c r="E833" s="27" t="s">
        <v>1252</v>
      </c>
      <c r="F833" s="28" t="s">
        <v>1282</v>
      </c>
      <c r="G833" s="26" t="s">
        <v>68</v>
      </c>
      <c r="H833" s="29">
        <v>390</v>
      </c>
      <c r="J833" s="29">
        <f t="shared" si="48"/>
        <v>390</v>
      </c>
      <c r="K833" s="29">
        <f t="shared" si="49"/>
        <v>0</v>
      </c>
      <c r="L833" s="24">
        <f t="shared" si="50"/>
        <v>3</v>
      </c>
      <c r="M833" s="24" t="str">
        <f>VLOOKUP(L833,mês!A:B,2,0)</f>
        <v>Março</v>
      </c>
      <c r="N833" s="24" t="str">
        <f t="shared" si="51"/>
        <v xml:space="preserve">Diretoria </v>
      </c>
    </row>
    <row r="834" spans="1:14" ht="57" customHeight="1" x14ac:dyDescent="0.2">
      <c r="A834" s="24" t="s">
        <v>271</v>
      </c>
      <c r="B834" s="25">
        <v>45355</v>
      </c>
      <c r="C834" s="26">
        <v>17948</v>
      </c>
      <c r="D834" s="26" t="s">
        <v>1213</v>
      </c>
      <c r="E834" s="27" t="s">
        <v>1270</v>
      </c>
      <c r="F834" s="28" t="s">
        <v>1283</v>
      </c>
      <c r="G834" s="26" t="s">
        <v>68</v>
      </c>
      <c r="H834" s="29">
        <v>891.15</v>
      </c>
      <c r="J834" s="29">
        <f t="shared" ref="J834:J897" si="52">IF(G834="Não",0,H834)</f>
        <v>891.15</v>
      </c>
      <c r="K834" s="29">
        <f t="shared" ref="K834:K897" si="53">IF(G834="Não",H834,0)</f>
        <v>0</v>
      </c>
      <c r="L834" s="24">
        <f t="shared" ref="L834:L897" si="54">MONTH(B834)</f>
        <v>3</v>
      </c>
      <c r="M834" s="24" t="str">
        <f>VLOOKUP(L834,mês!A:B,2,0)</f>
        <v>Março</v>
      </c>
      <c r="N834" s="24" t="str">
        <f t="shared" ref="N834:N897" si="55">LEFT(A834,SEARCH("-",A834)-1)</f>
        <v xml:space="preserve">Diretoria </v>
      </c>
    </row>
    <row r="835" spans="1:14" ht="57" customHeight="1" x14ac:dyDescent="0.2">
      <c r="A835" s="24" t="s">
        <v>271</v>
      </c>
      <c r="B835" s="25">
        <v>45358</v>
      </c>
      <c r="C835" s="26">
        <v>17963</v>
      </c>
      <c r="D835" s="26" t="s">
        <v>1213</v>
      </c>
      <c r="E835" s="27" t="s">
        <v>1270</v>
      </c>
      <c r="F835" s="28" t="s">
        <v>1284</v>
      </c>
      <c r="G835" s="26" t="s">
        <v>68</v>
      </c>
      <c r="H835" s="29">
        <v>680</v>
      </c>
      <c r="J835" s="29">
        <f t="shared" si="52"/>
        <v>680</v>
      </c>
      <c r="K835" s="29">
        <f t="shared" si="53"/>
        <v>0</v>
      </c>
      <c r="L835" s="24">
        <f t="shared" si="54"/>
        <v>3</v>
      </c>
      <c r="M835" s="24" t="str">
        <f>VLOOKUP(L835,mês!A:B,2,0)</f>
        <v>Março</v>
      </c>
      <c r="N835" s="24" t="str">
        <f t="shared" si="55"/>
        <v xml:space="preserve">Diretoria </v>
      </c>
    </row>
    <row r="836" spans="1:14" ht="57" customHeight="1" x14ac:dyDescent="0.2">
      <c r="A836" s="24" t="s">
        <v>271</v>
      </c>
      <c r="B836" s="25">
        <v>45366</v>
      </c>
      <c r="C836" s="26">
        <v>17985</v>
      </c>
      <c r="D836" s="26" t="s">
        <v>272</v>
      </c>
      <c r="E836" s="27" t="s">
        <v>1285</v>
      </c>
      <c r="F836" s="28" t="s">
        <v>1286</v>
      </c>
      <c r="G836" s="26" t="s">
        <v>68</v>
      </c>
      <c r="H836" s="29">
        <v>134</v>
      </c>
      <c r="J836" s="29">
        <f t="shared" si="52"/>
        <v>134</v>
      </c>
      <c r="K836" s="29">
        <f t="shared" si="53"/>
        <v>0</v>
      </c>
      <c r="L836" s="24">
        <f t="shared" si="54"/>
        <v>3</v>
      </c>
      <c r="M836" s="24" t="str">
        <f>VLOOKUP(L836,mês!A:B,2,0)</f>
        <v>Março</v>
      </c>
      <c r="N836" s="24" t="str">
        <f t="shared" si="55"/>
        <v xml:space="preserve">Diretoria </v>
      </c>
    </row>
    <row r="837" spans="1:14" ht="57" customHeight="1" x14ac:dyDescent="0.2">
      <c r="A837" s="24" t="s">
        <v>271</v>
      </c>
      <c r="B837" s="25">
        <v>45371</v>
      </c>
      <c r="C837" s="26">
        <v>17997</v>
      </c>
      <c r="D837" s="26" t="s">
        <v>1213</v>
      </c>
      <c r="E837" s="27" t="s">
        <v>1116</v>
      </c>
      <c r="F837" s="28" t="s">
        <v>1287</v>
      </c>
      <c r="G837" s="26" t="s">
        <v>68</v>
      </c>
      <c r="H837" s="29">
        <v>728</v>
      </c>
      <c r="J837" s="29">
        <f t="shared" si="52"/>
        <v>728</v>
      </c>
      <c r="K837" s="29">
        <f t="shared" si="53"/>
        <v>0</v>
      </c>
      <c r="L837" s="24">
        <f t="shared" si="54"/>
        <v>3</v>
      </c>
      <c r="M837" s="24" t="str">
        <f>VLOOKUP(L837,mês!A:B,2,0)</f>
        <v>Março</v>
      </c>
      <c r="N837" s="24" t="str">
        <f t="shared" si="55"/>
        <v xml:space="preserve">Diretoria </v>
      </c>
    </row>
    <row r="838" spans="1:14" ht="57" customHeight="1" x14ac:dyDescent="0.2">
      <c r="A838" s="24" t="s">
        <v>271</v>
      </c>
      <c r="B838" s="25">
        <v>45376</v>
      </c>
      <c r="C838" s="26">
        <v>18002</v>
      </c>
      <c r="D838" s="26" t="s">
        <v>1213</v>
      </c>
      <c r="E838" s="27" t="s">
        <v>1288</v>
      </c>
      <c r="F838" s="28" t="s">
        <v>1289</v>
      </c>
      <c r="G838" s="26" t="s">
        <v>68</v>
      </c>
      <c r="H838" s="29">
        <v>147.6</v>
      </c>
      <c r="J838" s="29">
        <f t="shared" si="52"/>
        <v>147.6</v>
      </c>
      <c r="K838" s="29">
        <f t="shared" si="53"/>
        <v>0</v>
      </c>
      <c r="L838" s="24">
        <f t="shared" si="54"/>
        <v>3</v>
      </c>
      <c r="M838" s="24" t="str">
        <f>VLOOKUP(L838,mês!A:B,2,0)</f>
        <v>Março</v>
      </c>
      <c r="N838" s="24" t="str">
        <f t="shared" si="55"/>
        <v xml:space="preserve">Diretoria </v>
      </c>
    </row>
    <row r="839" spans="1:14" ht="57" customHeight="1" x14ac:dyDescent="0.2">
      <c r="A839" s="24" t="s">
        <v>271</v>
      </c>
      <c r="B839" s="25">
        <v>45376</v>
      </c>
      <c r="C839" s="26">
        <v>18003</v>
      </c>
      <c r="D839" s="26" t="s">
        <v>1213</v>
      </c>
      <c r="E839" s="27" t="s">
        <v>1270</v>
      </c>
      <c r="F839" s="28" t="s">
        <v>1290</v>
      </c>
      <c r="G839" s="26" t="s">
        <v>68</v>
      </c>
      <c r="H839" s="29">
        <v>265.95</v>
      </c>
      <c r="J839" s="29">
        <f t="shared" si="52"/>
        <v>265.95</v>
      </c>
      <c r="K839" s="29">
        <f t="shared" si="53"/>
        <v>0</v>
      </c>
      <c r="L839" s="24">
        <f t="shared" si="54"/>
        <v>3</v>
      </c>
      <c r="M839" s="24" t="str">
        <f>VLOOKUP(L839,mês!A:B,2,0)</f>
        <v>Março</v>
      </c>
      <c r="N839" s="24" t="str">
        <f t="shared" si="55"/>
        <v xml:space="preserve">Diretoria </v>
      </c>
    </row>
    <row r="840" spans="1:14" ht="57" customHeight="1" x14ac:dyDescent="0.2">
      <c r="A840" s="24" t="s">
        <v>271</v>
      </c>
      <c r="B840" s="25">
        <v>45378</v>
      </c>
      <c r="C840" s="26">
        <v>18020</v>
      </c>
      <c r="D840" s="26" t="s">
        <v>1213</v>
      </c>
      <c r="E840" s="27" t="s">
        <v>1291</v>
      </c>
      <c r="F840" s="28" t="s">
        <v>1292</v>
      </c>
      <c r="G840" s="26" t="s">
        <v>68</v>
      </c>
      <c r="H840" s="29">
        <v>300</v>
      </c>
      <c r="J840" s="29">
        <f t="shared" si="52"/>
        <v>300</v>
      </c>
      <c r="K840" s="29">
        <f t="shared" si="53"/>
        <v>0</v>
      </c>
      <c r="L840" s="24">
        <f t="shared" si="54"/>
        <v>3</v>
      </c>
      <c r="M840" s="24" t="str">
        <f>VLOOKUP(L840,mês!A:B,2,0)</f>
        <v>Março</v>
      </c>
      <c r="N840" s="24" t="str">
        <f t="shared" si="55"/>
        <v xml:space="preserve">Diretoria </v>
      </c>
    </row>
    <row r="841" spans="1:14" ht="57" customHeight="1" x14ac:dyDescent="0.2">
      <c r="A841" s="24" t="s">
        <v>271</v>
      </c>
      <c r="B841" s="25">
        <v>45383</v>
      </c>
      <c r="C841" s="26">
        <v>18036</v>
      </c>
      <c r="D841" s="26" t="s">
        <v>1213</v>
      </c>
      <c r="E841" s="27" t="s">
        <v>1293</v>
      </c>
      <c r="F841" s="28" t="s">
        <v>1294</v>
      </c>
      <c r="G841" s="26" t="s">
        <v>68</v>
      </c>
      <c r="H841" s="29">
        <v>4060</v>
      </c>
      <c r="J841" s="29">
        <f t="shared" si="52"/>
        <v>4060</v>
      </c>
      <c r="K841" s="29">
        <f t="shared" si="53"/>
        <v>0</v>
      </c>
      <c r="L841" s="24">
        <f t="shared" si="54"/>
        <v>4</v>
      </c>
      <c r="M841" s="24" t="str">
        <f>VLOOKUP(L841,mês!A:B,2,0)</f>
        <v>Abril</v>
      </c>
      <c r="N841" s="24" t="str">
        <f t="shared" si="55"/>
        <v xml:space="preserve">Diretoria </v>
      </c>
    </row>
    <row r="842" spans="1:14" ht="57" customHeight="1" x14ac:dyDescent="0.2">
      <c r="A842" s="24" t="s">
        <v>271</v>
      </c>
      <c r="B842" s="25">
        <v>45383</v>
      </c>
      <c r="C842" s="26">
        <v>18037</v>
      </c>
      <c r="D842" s="26" t="s">
        <v>1213</v>
      </c>
      <c r="E842" s="27" t="s">
        <v>1270</v>
      </c>
      <c r="F842" s="28" t="s">
        <v>1295</v>
      </c>
      <c r="G842" s="26" t="s">
        <v>68</v>
      </c>
      <c r="H842" s="29">
        <v>1080</v>
      </c>
      <c r="J842" s="29">
        <f t="shared" si="52"/>
        <v>1080</v>
      </c>
      <c r="K842" s="29">
        <f t="shared" si="53"/>
        <v>0</v>
      </c>
      <c r="L842" s="24">
        <f t="shared" si="54"/>
        <v>4</v>
      </c>
      <c r="M842" s="24" t="str">
        <f>VLOOKUP(L842,mês!A:B,2,0)</f>
        <v>Abril</v>
      </c>
      <c r="N842" s="24" t="str">
        <f t="shared" si="55"/>
        <v xml:space="preserve">Diretoria </v>
      </c>
    </row>
    <row r="843" spans="1:14" ht="57" customHeight="1" x14ac:dyDescent="0.2">
      <c r="A843" s="24" t="s">
        <v>271</v>
      </c>
      <c r="B843" s="25">
        <v>45383</v>
      </c>
      <c r="C843" s="26">
        <v>18038</v>
      </c>
      <c r="D843" s="26" t="s">
        <v>1213</v>
      </c>
      <c r="E843" s="27" t="s">
        <v>1270</v>
      </c>
      <c r="F843" s="28" t="s">
        <v>1296</v>
      </c>
      <c r="G843" s="26" t="s">
        <v>68</v>
      </c>
      <c r="H843" s="29">
        <v>734.49</v>
      </c>
      <c r="J843" s="29">
        <f t="shared" si="52"/>
        <v>734.49</v>
      </c>
      <c r="K843" s="29">
        <f t="shared" si="53"/>
        <v>0</v>
      </c>
      <c r="L843" s="24">
        <f t="shared" si="54"/>
        <v>4</v>
      </c>
      <c r="M843" s="24" t="str">
        <f>VLOOKUP(L843,mês!A:B,2,0)</f>
        <v>Abril</v>
      </c>
      <c r="N843" s="24" t="str">
        <f t="shared" si="55"/>
        <v xml:space="preserve">Diretoria </v>
      </c>
    </row>
    <row r="844" spans="1:14" ht="57" customHeight="1" x14ac:dyDescent="0.2">
      <c r="A844" s="24" t="s">
        <v>271</v>
      </c>
      <c r="B844" s="25">
        <v>45392</v>
      </c>
      <c r="C844" s="26">
        <v>18070</v>
      </c>
      <c r="D844" s="26" t="s">
        <v>1213</v>
      </c>
      <c r="E844" s="27" t="s">
        <v>1297</v>
      </c>
      <c r="F844" s="28" t="s">
        <v>1298</v>
      </c>
      <c r="G844" s="26" t="s">
        <v>68</v>
      </c>
      <c r="H844" s="29">
        <v>13200</v>
      </c>
      <c r="J844" s="29">
        <f t="shared" si="52"/>
        <v>13200</v>
      </c>
      <c r="K844" s="29">
        <f t="shared" si="53"/>
        <v>0</v>
      </c>
      <c r="L844" s="24">
        <f t="shared" si="54"/>
        <v>4</v>
      </c>
      <c r="M844" s="24" t="str">
        <f>VLOOKUP(L844,mês!A:B,2,0)</f>
        <v>Abril</v>
      </c>
      <c r="N844" s="24" t="str">
        <f t="shared" si="55"/>
        <v xml:space="preserve">Diretoria </v>
      </c>
    </row>
    <row r="845" spans="1:14" ht="57" customHeight="1" x14ac:dyDescent="0.2">
      <c r="A845" s="24" t="s">
        <v>271</v>
      </c>
      <c r="B845" s="25">
        <v>45411</v>
      </c>
      <c r="C845" s="26">
        <v>18130</v>
      </c>
      <c r="D845" s="26" t="s">
        <v>65</v>
      </c>
      <c r="E845" s="27" t="s">
        <v>277</v>
      </c>
      <c r="F845" s="28" t="s">
        <v>1299</v>
      </c>
      <c r="G845" s="26" t="s">
        <v>68</v>
      </c>
      <c r="H845" s="29">
        <v>95557.38</v>
      </c>
      <c r="J845" s="29">
        <f t="shared" si="52"/>
        <v>95557.38</v>
      </c>
      <c r="K845" s="29">
        <f t="shared" si="53"/>
        <v>0</v>
      </c>
      <c r="L845" s="24">
        <f t="shared" si="54"/>
        <v>4</v>
      </c>
      <c r="M845" s="24" t="str">
        <f>VLOOKUP(L845,mês!A:B,2,0)</f>
        <v>Abril</v>
      </c>
      <c r="N845" s="24" t="str">
        <f t="shared" si="55"/>
        <v xml:space="preserve">Diretoria </v>
      </c>
    </row>
    <row r="846" spans="1:14" ht="57" customHeight="1" x14ac:dyDescent="0.2">
      <c r="A846" s="24" t="s">
        <v>271</v>
      </c>
      <c r="B846" s="25">
        <v>45415</v>
      </c>
      <c r="C846" s="26">
        <v>18128</v>
      </c>
      <c r="D846" s="26" t="s">
        <v>272</v>
      </c>
      <c r="E846" s="27" t="s">
        <v>1270</v>
      </c>
      <c r="F846" s="28" t="s">
        <v>1300</v>
      </c>
      <c r="G846" s="26" t="s">
        <v>68</v>
      </c>
      <c r="H846" s="29">
        <v>3883.75</v>
      </c>
      <c r="J846" s="29">
        <f t="shared" si="52"/>
        <v>3883.75</v>
      </c>
      <c r="K846" s="29">
        <f t="shared" si="53"/>
        <v>0</v>
      </c>
      <c r="L846" s="24">
        <f t="shared" si="54"/>
        <v>5</v>
      </c>
      <c r="M846" s="24" t="str">
        <f>VLOOKUP(L846,mês!A:B,2,0)</f>
        <v>Maio</v>
      </c>
      <c r="N846" s="24" t="str">
        <f t="shared" si="55"/>
        <v xml:space="preserve">Diretoria </v>
      </c>
    </row>
    <row r="847" spans="1:14" ht="57" customHeight="1" x14ac:dyDescent="0.2">
      <c r="A847" s="24" t="s">
        <v>271</v>
      </c>
      <c r="B847" s="25">
        <v>45415</v>
      </c>
      <c r="C847" s="26">
        <v>18129</v>
      </c>
      <c r="D847" s="26" t="s">
        <v>272</v>
      </c>
      <c r="E847" s="27" t="s">
        <v>1301</v>
      </c>
      <c r="F847" s="28" t="s">
        <v>1302</v>
      </c>
      <c r="G847" s="26" t="s">
        <v>68</v>
      </c>
      <c r="H847" s="29">
        <v>814.5</v>
      </c>
      <c r="J847" s="29">
        <f t="shared" si="52"/>
        <v>814.5</v>
      </c>
      <c r="K847" s="29">
        <f t="shared" si="53"/>
        <v>0</v>
      </c>
      <c r="L847" s="24">
        <f t="shared" si="54"/>
        <v>5</v>
      </c>
      <c r="M847" s="24" t="str">
        <f>VLOOKUP(L847,mês!A:B,2,0)</f>
        <v>Maio</v>
      </c>
      <c r="N847" s="24" t="str">
        <f t="shared" si="55"/>
        <v xml:space="preserve">Diretoria </v>
      </c>
    </row>
    <row r="848" spans="1:14" ht="57" customHeight="1" x14ac:dyDescent="0.2">
      <c r="A848" s="24" t="s">
        <v>271</v>
      </c>
      <c r="B848" s="25">
        <v>45415</v>
      </c>
      <c r="C848" s="26">
        <v>18135</v>
      </c>
      <c r="D848" s="26" t="s">
        <v>272</v>
      </c>
      <c r="E848" s="27" t="s">
        <v>1270</v>
      </c>
      <c r="F848" s="28" t="s">
        <v>1303</v>
      </c>
      <c r="G848" s="26" t="s">
        <v>68</v>
      </c>
      <c r="H848" s="29">
        <v>3067.19</v>
      </c>
      <c r="J848" s="29">
        <f t="shared" si="52"/>
        <v>3067.19</v>
      </c>
      <c r="K848" s="29">
        <f t="shared" si="53"/>
        <v>0</v>
      </c>
      <c r="L848" s="24">
        <f t="shared" si="54"/>
        <v>5</v>
      </c>
      <c r="M848" s="24" t="str">
        <f>VLOOKUP(L848,mês!A:B,2,0)</f>
        <v>Maio</v>
      </c>
      <c r="N848" s="24" t="str">
        <f t="shared" si="55"/>
        <v xml:space="preserve">Diretoria </v>
      </c>
    </row>
    <row r="849" spans="1:14" ht="57" customHeight="1" x14ac:dyDescent="0.2">
      <c r="A849" s="24" t="s">
        <v>271</v>
      </c>
      <c r="B849" s="25">
        <v>45421</v>
      </c>
      <c r="C849" s="26">
        <v>18159</v>
      </c>
      <c r="D849" s="26" t="s">
        <v>272</v>
      </c>
      <c r="E849" s="27" t="s">
        <v>1270</v>
      </c>
      <c r="F849" s="28" t="s">
        <v>1304</v>
      </c>
      <c r="G849" s="26" t="s">
        <v>68</v>
      </c>
      <c r="H849" s="29">
        <v>683.7</v>
      </c>
      <c r="J849" s="29">
        <f t="shared" si="52"/>
        <v>683.7</v>
      </c>
      <c r="K849" s="29">
        <f t="shared" si="53"/>
        <v>0</v>
      </c>
      <c r="L849" s="24">
        <f t="shared" si="54"/>
        <v>5</v>
      </c>
      <c r="M849" s="24" t="str">
        <f>VLOOKUP(L849,mês!A:B,2,0)</f>
        <v>Maio</v>
      </c>
      <c r="N849" s="24" t="str">
        <f t="shared" si="55"/>
        <v xml:space="preserve">Diretoria </v>
      </c>
    </row>
    <row r="850" spans="1:14" ht="57" customHeight="1" x14ac:dyDescent="0.2">
      <c r="A850" s="24" t="s">
        <v>271</v>
      </c>
      <c r="B850" s="25">
        <v>45441</v>
      </c>
      <c r="C850" s="26">
        <v>18187</v>
      </c>
      <c r="D850" s="26" t="s">
        <v>1305</v>
      </c>
      <c r="E850" s="27" t="s">
        <v>1306</v>
      </c>
      <c r="F850" s="28" t="s">
        <v>1307</v>
      </c>
      <c r="G850" s="26" t="s">
        <v>68</v>
      </c>
      <c r="H850" s="29">
        <v>1694.97</v>
      </c>
      <c r="J850" s="29">
        <f t="shared" si="52"/>
        <v>1694.97</v>
      </c>
      <c r="K850" s="29">
        <f t="shared" si="53"/>
        <v>0</v>
      </c>
      <c r="L850" s="24">
        <f t="shared" si="54"/>
        <v>5</v>
      </c>
      <c r="M850" s="24" t="str">
        <f>VLOOKUP(L850,mês!A:B,2,0)</f>
        <v>Maio</v>
      </c>
      <c r="N850" s="24" t="str">
        <f t="shared" si="55"/>
        <v xml:space="preserve">Diretoria </v>
      </c>
    </row>
    <row r="851" spans="1:14" ht="57" customHeight="1" x14ac:dyDescent="0.2">
      <c r="A851" s="24" t="s">
        <v>271</v>
      </c>
      <c r="B851" s="25">
        <v>45441</v>
      </c>
      <c r="C851" s="26">
        <v>18189</v>
      </c>
      <c r="D851" s="26" t="s">
        <v>1213</v>
      </c>
      <c r="E851" s="27" t="s">
        <v>1116</v>
      </c>
      <c r="F851" s="28" t="s">
        <v>1308</v>
      </c>
      <c r="G851" s="26" t="s">
        <v>68</v>
      </c>
      <c r="H851" s="29">
        <v>552.94000000000005</v>
      </c>
      <c r="J851" s="29">
        <f t="shared" si="52"/>
        <v>552.94000000000005</v>
      </c>
      <c r="K851" s="29">
        <f t="shared" si="53"/>
        <v>0</v>
      </c>
      <c r="L851" s="24">
        <f t="shared" si="54"/>
        <v>5</v>
      </c>
      <c r="M851" s="24" t="str">
        <f>VLOOKUP(L851,mês!A:B,2,0)</f>
        <v>Maio</v>
      </c>
      <c r="N851" s="24" t="str">
        <f t="shared" si="55"/>
        <v xml:space="preserve">Diretoria </v>
      </c>
    </row>
    <row r="852" spans="1:14" ht="57" customHeight="1" x14ac:dyDescent="0.2">
      <c r="A852" s="24" t="s">
        <v>271</v>
      </c>
      <c r="B852" s="25">
        <v>45441</v>
      </c>
      <c r="C852" s="26">
        <v>18201</v>
      </c>
      <c r="D852" s="26" t="s">
        <v>1213</v>
      </c>
      <c r="E852" s="27" t="s">
        <v>1006</v>
      </c>
      <c r="F852" s="28" t="s">
        <v>1309</v>
      </c>
      <c r="G852" s="26" t="s">
        <v>68</v>
      </c>
      <c r="H852" s="29">
        <v>987.86</v>
      </c>
      <c r="J852" s="29">
        <f t="shared" si="52"/>
        <v>987.86</v>
      </c>
      <c r="K852" s="29">
        <f t="shared" si="53"/>
        <v>0</v>
      </c>
      <c r="L852" s="24">
        <f t="shared" si="54"/>
        <v>5</v>
      </c>
      <c r="M852" s="24" t="str">
        <f>VLOOKUP(L852,mês!A:B,2,0)</f>
        <v>Maio</v>
      </c>
      <c r="N852" s="24" t="str">
        <f t="shared" si="55"/>
        <v xml:space="preserve">Diretoria </v>
      </c>
    </row>
    <row r="853" spans="1:14" ht="57" customHeight="1" x14ac:dyDescent="0.2">
      <c r="A853" s="24" t="s">
        <v>271</v>
      </c>
      <c r="B853" s="25">
        <v>45441</v>
      </c>
      <c r="C853" s="26">
        <v>18203</v>
      </c>
      <c r="D853" s="26" t="s">
        <v>1213</v>
      </c>
      <c r="E853" s="27" t="s">
        <v>1116</v>
      </c>
      <c r="F853" s="28" t="s">
        <v>1310</v>
      </c>
      <c r="G853" s="26" t="s">
        <v>68</v>
      </c>
      <c r="H853" s="29">
        <v>1243.1600000000001</v>
      </c>
      <c r="J853" s="29">
        <f t="shared" si="52"/>
        <v>1243.1600000000001</v>
      </c>
      <c r="K853" s="29">
        <f t="shared" si="53"/>
        <v>0</v>
      </c>
      <c r="L853" s="24">
        <f t="shared" si="54"/>
        <v>5</v>
      </c>
      <c r="M853" s="24" t="str">
        <f>VLOOKUP(L853,mês!A:B,2,0)</f>
        <v>Maio</v>
      </c>
      <c r="N853" s="24" t="str">
        <f t="shared" si="55"/>
        <v xml:space="preserve">Diretoria </v>
      </c>
    </row>
    <row r="854" spans="1:14" ht="57" customHeight="1" x14ac:dyDescent="0.2">
      <c r="A854" s="24" t="s">
        <v>271</v>
      </c>
      <c r="B854" s="25">
        <v>45447</v>
      </c>
      <c r="C854" s="26">
        <v>18213</v>
      </c>
      <c r="D854" s="26" t="s">
        <v>272</v>
      </c>
      <c r="E854" s="27" t="s">
        <v>821</v>
      </c>
      <c r="F854" s="28" t="s">
        <v>1311</v>
      </c>
      <c r="G854" s="26" t="s">
        <v>68</v>
      </c>
      <c r="H854" s="29">
        <v>2284.44</v>
      </c>
      <c r="J854" s="29">
        <f t="shared" si="52"/>
        <v>2284.44</v>
      </c>
      <c r="K854" s="29">
        <f t="shared" si="53"/>
        <v>0</v>
      </c>
      <c r="L854" s="24">
        <f t="shared" si="54"/>
        <v>6</v>
      </c>
      <c r="M854" s="24" t="str">
        <f>VLOOKUP(L854,mês!A:B,2,0)</f>
        <v>Junho</v>
      </c>
      <c r="N854" s="24" t="str">
        <f t="shared" si="55"/>
        <v xml:space="preserve">Diretoria </v>
      </c>
    </row>
    <row r="855" spans="1:14" ht="57" customHeight="1" x14ac:dyDescent="0.2">
      <c r="A855" s="24" t="s">
        <v>271</v>
      </c>
      <c r="B855" s="25">
        <v>45449</v>
      </c>
      <c r="C855" s="26">
        <v>18207</v>
      </c>
      <c r="D855" s="26" t="s">
        <v>1213</v>
      </c>
      <c r="E855" s="27" t="s">
        <v>1306</v>
      </c>
      <c r="F855" s="28" t="s">
        <v>1312</v>
      </c>
      <c r="G855" s="26" t="s">
        <v>68</v>
      </c>
      <c r="H855" s="29">
        <v>1980</v>
      </c>
      <c r="J855" s="29">
        <f t="shared" si="52"/>
        <v>1980</v>
      </c>
      <c r="K855" s="29">
        <f t="shared" si="53"/>
        <v>0</v>
      </c>
      <c r="L855" s="24">
        <f t="shared" si="54"/>
        <v>6</v>
      </c>
      <c r="M855" s="24" t="str">
        <f>VLOOKUP(L855,mês!A:B,2,0)</f>
        <v>Junho</v>
      </c>
      <c r="N855" s="24" t="str">
        <f t="shared" si="55"/>
        <v xml:space="preserve">Diretoria </v>
      </c>
    </row>
    <row r="856" spans="1:14" ht="57" customHeight="1" x14ac:dyDescent="0.2">
      <c r="A856" s="24" t="s">
        <v>271</v>
      </c>
      <c r="B856" s="25">
        <v>45449</v>
      </c>
      <c r="C856" s="26">
        <v>18216</v>
      </c>
      <c r="D856" s="26" t="s">
        <v>1213</v>
      </c>
      <c r="E856" s="27" t="s">
        <v>1116</v>
      </c>
      <c r="F856" s="28" t="s">
        <v>1313</v>
      </c>
      <c r="G856" s="26" t="s">
        <v>68</v>
      </c>
      <c r="H856" s="29">
        <v>1007.78</v>
      </c>
      <c r="J856" s="29">
        <f t="shared" si="52"/>
        <v>1007.78</v>
      </c>
      <c r="K856" s="29">
        <f t="shared" si="53"/>
        <v>0</v>
      </c>
      <c r="L856" s="24">
        <f t="shared" si="54"/>
        <v>6</v>
      </c>
      <c r="M856" s="24" t="str">
        <f>VLOOKUP(L856,mês!A:B,2,0)</f>
        <v>Junho</v>
      </c>
      <c r="N856" s="24" t="str">
        <f t="shared" si="55"/>
        <v xml:space="preserve">Diretoria </v>
      </c>
    </row>
    <row r="857" spans="1:14" ht="57" customHeight="1" x14ac:dyDescent="0.2">
      <c r="A857" s="24" t="s">
        <v>271</v>
      </c>
      <c r="B857" s="25">
        <v>45450</v>
      </c>
      <c r="C857" s="26">
        <v>18229</v>
      </c>
      <c r="D857" s="26" t="s">
        <v>1213</v>
      </c>
      <c r="E857" s="27" t="s">
        <v>1116</v>
      </c>
      <c r="F857" s="28" t="s">
        <v>1314</v>
      </c>
      <c r="G857" s="26" t="s">
        <v>68</v>
      </c>
      <c r="H857" s="29">
        <v>574.26</v>
      </c>
      <c r="J857" s="29">
        <f t="shared" si="52"/>
        <v>574.26</v>
      </c>
      <c r="K857" s="29">
        <f t="shared" si="53"/>
        <v>0</v>
      </c>
      <c r="L857" s="24">
        <f t="shared" si="54"/>
        <v>6</v>
      </c>
      <c r="M857" s="24" t="str">
        <f>VLOOKUP(L857,mês!A:B,2,0)</f>
        <v>Junho</v>
      </c>
      <c r="N857" s="24" t="str">
        <f t="shared" si="55"/>
        <v xml:space="preserve">Diretoria </v>
      </c>
    </row>
    <row r="858" spans="1:14" ht="57" customHeight="1" x14ac:dyDescent="0.2">
      <c r="A858" s="24" t="s">
        <v>271</v>
      </c>
      <c r="B858" s="25">
        <v>45450</v>
      </c>
      <c r="C858" s="26">
        <v>18232</v>
      </c>
      <c r="D858" s="26" t="s">
        <v>1213</v>
      </c>
      <c r="E858" s="27" t="s">
        <v>1259</v>
      </c>
      <c r="F858" s="28" t="s">
        <v>1315</v>
      </c>
      <c r="G858" s="26" t="s">
        <v>68</v>
      </c>
      <c r="H858" s="29">
        <v>3960</v>
      </c>
      <c r="J858" s="29">
        <f t="shared" si="52"/>
        <v>3960</v>
      </c>
      <c r="K858" s="29">
        <f t="shared" si="53"/>
        <v>0</v>
      </c>
      <c r="L858" s="24">
        <f t="shared" si="54"/>
        <v>6</v>
      </c>
      <c r="M858" s="24" t="str">
        <f>VLOOKUP(L858,mês!A:B,2,0)</f>
        <v>Junho</v>
      </c>
      <c r="N858" s="24" t="str">
        <f t="shared" si="55"/>
        <v xml:space="preserve">Diretoria </v>
      </c>
    </row>
    <row r="859" spans="1:14" ht="57" customHeight="1" x14ac:dyDescent="0.2">
      <c r="A859" s="24" t="s">
        <v>271</v>
      </c>
      <c r="B859" s="25">
        <v>45453</v>
      </c>
      <c r="C859" s="26">
        <v>18247</v>
      </c>
      <c r="D859" s="26" t="s">
        <v>65</v>
      </c>
      <c r="E859" s="27" t="s">
        <v>547</v>
      </c>
      <c r="F859" s="28" t="s">
        <v>1316</v>
      </c>
      <c r="G859" s="26" t="s">
        <v>68</v>
      </c>
      <c r="H859" s="29">
        <v>740</v>
      </c>
      <c r="J859" s="29">
        <f t="shared" si="52"/>
        <v>740</v>
      </c>
      <c r="K859" s="29">
        <f t="shared" si="53"/>
        <v>0</v>
      </c>
      <c r="L859" s="24">
        <f t="shared" si="54"/>
        <v>6</v>
      </c>
      <c r="M859" s="24" t="str">
        <f>VLOOKUP(L859,mês!A:B,2,0)</f>
        <v>Junho</v>
      </c>
      <c r="N859" s="24" t="str">
        <f t="shared" si="55"/>
        <v xml:space="preserve">Diretoria </v>
      </c>
    </row>
    <row r="860" spans="1:14" ht="57" customHeight="1" x14ac:dyDescent="0.2">
      <c r="A860" s="24" t="s">
        <v>271</v>
      </c>
      <c r="B860" s="25">
        <v>45455</v>
      </c>
      <c r="C860" s="26">
        <v>18258</v>
      </c>
      <c r="D860" s="26" t="s">
        <v>65</v>
      </c>
      <c r="E860" s="27" t="s">
        <v>1261</v>
      </c>
      <c r="F860" s="28" t="s">
        <v>1317</v>
      </c>
      <c r="G860" s="26" t="s">
        <v>68</v>
      </c>
      <c r="H860" s="29">
        <v>4304.38</v>
      </c>
      <c r="J860" s="29">
        <f t="shared" si="52"/>
        <v>4304.38</v>
      </c>
      <c r="K860" s="29">
        <f t="shared" si="53"/>
        <v>0</v>
      </c>
      <c r="L860" s="24">
        <f t="shared" si="54"/>
        <v>6</v>
      </c>
      <c r="M860" s="24" t="str">
        <f>VLOOKUP(L860,mês!A:B,2,0)</f>
        <v>Junho</v>
      </c>
      <c r="N860" s="24" t="str">
        <f t="shared" si="55"/>
        <v xml:space="preserve">Diretoria </v>
      </c>
    </row>
    <row r="861" spans="1:14" ht="57" customHeight="1" x14ac:dyDescent="0.2">
      <c r="A861" s="24" t="s">
        <v>271</v>
      </c>
      <c r="B861" s="25">
        <v>45457</v>
      </c>
      <c r="C861" s="26">
        <v>18263</v>
      </c>
      <c r="D861" s="26" t="s">
        <v>65</v>
      </c>
      <c r="E861" s="27" t="s">
        <v>1267</v>
      </c>
      <c r="F861" s="28" t="s">
        <v>1318</v>
      </c>
      <c r="G861" s="26" t="s">
        <v>68</v>
      </c>
      <c r="H861" s="29">
        <v>21136.7</v>
      </c>
      <c r="J861" s="29">
        <f t="shared" si="52"/>
        <v>21136.7</v>
      </c>
      <c r="K861" s="29">
        <f t="shared" si="53"/>
        <v>0</v>
      </c>
      <c r="L861" s="24">
        <f t="shared" si="54"/>
        <v>6</v>
      </c>
      <c r="M861" s="24" t="str">
        <f>VLOOKUP(L861,mês!A:B,2,0)</f>
        <v>Junho</v>
      </c>
      <c r="N861" s="24" t="str">
        <f t="shared" si="55"/>
        <v xml:space="preserve">Diretoria </v>
      </c>
    </row>
    <row r="862" spans="1:14" ht="57" customHeight="1" x14ac:dyDescent="0.2">
      <c r="A862" s="24" t="s">
        <v>271</v>
      </c>
      <c r="B862" s="25">
        <v>45457</v>
      </c>
      <c r="C862" s="26">
        <v>18265</v>
      </c>
      <c r="D862" s="26" t="s">
        <v>65</v>
      </c>
      <c r="E862" s="27" t="s">
        <v>977</v>
      </c>
      <c r="F862" s="28" t="s">
        <v>1319</v>
      </c>
      <c r="G862" s="26" t="s">
        <v>68</v>
      </c>
      <c r="H862" s="29">
        <v>5018.3</v>
      </c>
      <c r="J862" s="29">
        <f t="shared" si="52"/>
        <v>5018.3</v>
      </c>
      <c r="K862" s="29">
        <f t="shared" si="53"/>
        <v>0</v>
      </c>
      <c r="L862" s="24">
        <f t="shared" si="54"/>
        <v>6</v>
      </c>
      <c r="M862" s="24" t="str">
        <f>VLOOKUP(L862,mês!A:B,2,0)</f>
        <v>Junho</v>
      </c>
      <c r="N862" s="24" t="str">
        <f t="shared" si="55"/>
        <v xml:space="preserve">Diretoria </v>
      </c>
    </row>
    <row r="863" spans="1:14" ht="57" customHeight="1" x14ac:dyDescent="0.2">
      <c r="A863" s="24" t="s">
        <v>271</v>
      </c>
      <c r="B863" s="25">
        <v>45457</v>
      </c>
      <c r="C863" s="26">
        <v>18266</v>
      </c>
      <c r="D863" s="26" t="s">
        <v>65</v>
      </c>
      <c r="E863" s="27" t="s">
        <v>1252</v>
      </c>
      <c r="F863" s="28" t="s">
        <v>1320</v>
      </c>
      <c r="G863" s="26" t="s">
        <v>68</v>
      </c>
      <c r="H863" s="29">
        <v>49325.99</v>
      </c>
      <c r="J863" s="29">
        <f t="shared" si="52"/>
        <v>49325.99</v>
      </c>
      <c r="K863" s="29">
        <f t="shared" si="53"/>
        <v>0</v>
      </c>
      <c r="L863" s="24">
        <f t="shared" si="54"/>
        <v>6</v>
      </c>
      <c r="M863" s="24" t="str">
        <f>VLOOKUP(L863,mês!A:B,2,0)</f>
        <v>Junho</v>
      </c>
      <c r="N863" s="24" t="str">
        <f t="shared" si="55"/>
        <v xml:space="preserve">Diretoria </v>
      </c>
    </row>
    <row r="864" spans="1:14" ht="57" customHeight="1" x14ac:dyDescent="0.2">
      <c r="A864" s="24" t="s">
        <v>271</v>
      </c>
      <c r="B864" s="25">
        <v>45464</v>
      </c>
      <c r="C864" s="26">
        <v>18280</v>
      </c>
      <c r="D864" s="26" t="s">
        <v>1213</v>
      </c>
      <c r="E864" s="27" t="s">
        <v>1306</v>
      </c>
      <c r="F864" s="28" t="s">
        <v>1321</v>
      </c>
      <c r="G864" s="26" t="s">
        <v>68</v>
      </c>
      <c r="H864" s="29">
        <v>1980</v>
      </c>
      <c r="J864" s="29">
        <f t="shared" si="52"/>
        <v>1980</v>
      </c>
      <c r="K864" s="29">
        <f t="shared" si="53"/>
        <v>0</v>
      </c>
      <c r="L864" s="24">
        <f t="shared" si="54"/>
        <v>6</v>
      </c>
      <c r="M864" s="24" t="str">
        <f>VLOOKUP(L864,mês!A:B,2,0)</f>
        <v>Junho</v>
      </c>
      <c r="N864" s="24" t="str">
        <f t="shared" si="55"/>
        <v xml:space="preserve">Diretoria </v>
      </c>
    </row>
    <row r="865" spans="1:14" ht="57" customHeight="1" x14ac:dyDescent="0.2">
      <c r="A865" s="24" t="s">
        <v>271</v>
      </c>
      <c r="B865" s="25">
        <v>45464</v>
      </c>
      <c r="C865" s="26">
        <v>18281</v>
      </c>
      <c r="D865" s="26" t="s">
        <v>272</v>
      </c>
      <c r="E865" s="27" t="s">
        <v>1270</v>
      </c>
      <c r="F865" s="28" t="s">
        <v>1322</v>
      </c>
      <c r="G865" s="26" t="s">
        <v>68</v>
      </c>
      <c r="H865" s="29">
        <v>1645.53</v>
      </c>
      <c r="J865" s="29">
        <f t="shared" si="52"/>
        <v>1645.53</v>
      </c>
      <c r="K865" s="29">
        <f t="shared" si="53"/>
        <v>0</v>
      </c>
      <c r="L865" s="24">
        <f t="shared" si="54"/>
        <v>6</v>
      </c>
      <c r="M865" s="24" t="str">
        <f>VLOOKUP(L865,mês!A:B,2,0)</f>
        <v>Junho</v>
      </c>
      <c r="N865" s="24" t="str">
        <f t="shared" si="55"/>
        <v xml:space="preserve">Diretoria </v>
      </c>
    </row>
    <row r="866" spans="1:14" ht="57" customHeight="1" x14ac:dyDescent="0.2">
      <c r="A866" s="24" t="s">
        <v>271</v>
      </c>
      <c r="B866" s="25">
        <v>45483</v>
      </c>
      <c r="C866" s="26">
        <v>18327</v>
      </c>
      <c r="D866" s="26" t="s">
        <v>1213</v>
      </c>
      <c r="E866" s="27" t="s">
        <v>1323</v>
      </c>
      <c r="F866" s="28" t="s">
        <v>1324</v>
      </c>
      <c r="G866" s="26" t="s">
        <v>68</v>
      </c>
      <c r="H866" s="29">
        <v>20584.8</v>
      </c>
      <c r="J866" s="29">
        <f t="shared" si="52"/>
        <v>20584.8</v>
      </c>
      <c r="K866" s="29">
        <f t="shared" si="53"/>
        <v>0</v>
      </c>
      <c r="L866" s="24">
        <f t="shared" si="54"/>
        <v>7</v>
      </c>
      <c r="M866" s="24" t="str">
        <f>VLOOKUP(L866,mês!A:B,2,0)</f>
        <v>Julho</v>
      </c>
      <c r="N866" s="24" t="str">
        <f t="shared" si="55"/>
        <v xml:space="preserve">Diretoria </v>
      </c>
    </row>
    <row r="867" spans="1:14" ht="57" customHeight="1" x14ac:dyDescent="0.2">
      <c r="A867" s="24" t="s">
        <v>271</v>
      </c>
      <c r="B867" s="25">
        <v>45492</v>
      </c>
      <c r="C867" s="26">
        <v>18347</v>
      </c>
      <c r="D867" s="26" t="s">
        <v>272</v>
      </c>
      <c r="E867" s="27" t="s">
        <v>1270</v>
      </c>
      <c r="F867" s="28" t="s">
        <v>1325</v>
      </c>
      <c r="G867" s="26" t="s">
        <v>68</v>
      </c>
      <c r="H867" s="29">
        <v>1507.8</v>
      </c>
      <c r="J867" s="29">
        <f t="shared" si="52"/>
        <v>1507.8</v>
      </c>
      <c r="K867" s="29">
        <f t="shared" si="53"/>
        <v>0</v>
      </c>
      <c r="L867" s="24">
        <f t="shared" si="54"/>
        <v>7</v>
      </c>
      <c r="M867" s="24" t="str">
        <f>VLOOKUP(L867,mês!A:B,2,0)</f>
        <v>Julho</v>
      </c>
      <c r="N867" s="24" t="str">
        <f t="shared" si="55"/>
        <v xml:space="preserve">Diretoria </v>
      </c>
    </row>
    <row r="868" spans="1:14" ht="57" customHeight="1" x14ac:dyDescent="0.2">
      <c r="A868" s="24" t="s">
        <v>271</v>
      </c>
      <c r="B868" s="25">
        <v>45499</v>
      </c>
      <c r="C868" s="26">
        <v>18359</v>
      </c>
      <c r="D868" s="26" t="s">
        <v>1213</v>
      </c>
      <c r="E868" s="27" t="s">
        <v>1326</v>
      </c>
      <c r="F868" s="28" t="s">
        <v>1327</v>
      </c>
      <c r="G868" s="26" t="s">
        <v>68</v>
      </c>
      <c r="H868" s="29">
        <v>1980</v>
      </c>
      <c r="J868" s="29">
        <f t="shared" si="52"/>
        <v>1980</v>
      </c>
      <c r="K868" s="29">
        <f t="shared" si="53"/>
        <v>0</v>
      </c>
      <c r="L868" s="24">
        <f t="shared" si="54"/>
        <v>7</v>
      </c>
      <c r="M868" s="24" t="str">
        <f>VLOOKUP(L868,mês!A:B,2,0)</f>
        <v>Julho</v>
      </c>
      <c r="N868" s="24" t="str">
        <f t="shared" si="55"/>
        <v xml:space="preserve">Diretoria </v>
      </c>
    </row>
    <row r="869" spans="1:14" ht="57" customHeight="1" x14ac:dyDescent="0.2">
      <c r="A869" s="24" t="s">
        <v>271</v>
      </c>
      <c r="B869" s="25">
        <v>45499</v>
      </c>
      <c r="C869" s="26">
        <v>18360</v>
      </c>
      <c r="D869" s="26" t="s">
        <v>272</v>
      </c>
      <c r="E869" s="27" t="s">
        <v>1270</v>
      </c>
      <c r="F869" s="28" t="s">
        <v>1328</v>
      </c>
      <c r="G869" s="26" t="s">
        <v>68</v>
      </c>
      <c r="H869" s="29">
        <v>1669.85</v>
      </c>
      <c r="J869" s="29">
        <f t="shared" si="52"/>
        <v>1669.85</v>
      </c>
      <c r="K869" s="29">
        <f t="shared" si="53"/>
        <v>0</v>
      </c>
      <c r="L869" s="24">
        <f t="shared" si="54"/>
        <v>7</v>
      </c>
      <c r="M869" s="24" t="str">
        <f>VLOOKUP(L869,mês!A:B,2,0)</f>
        <v>Julho</v>
      </c>
      <c r="N869" s="24" t="str">
        <f t="shared" si="55"/>
        <v xml:space="preserve">Diretoria </v>
      </c>
    </row>
    <row r="870" spans="1:14" ht="57" customHeight="1" x14ac:dyDescent="0.2">
      <c r="A870" s="24" t="s">
        <v>271</v>
      </c>
      <c r="B870" s="25">
        <v>45499</v>
      </c>
      <c r="C870" s="26">
        <v>18365</v>
      </c>
      <c r="D870" s="26" t="s">
        <v>272</v>
      </c>
      <c r="E870" s="27" t="s">
        <v>1329</v>
      </c>
      <c r="F870" s="28" t="s">
        <v>1330</v>
      </c>
      <c r="G870" s="26" t="s">
        <v>68</v>
      </c>
      <c r="H870" s="29">
        <v>3150</v>
      </c>
      <c r="J870" s="29">
        <f t="shared" si="52"/>
        <v>3150</v>
      </c>
      <c r="K870" s="29">
        <f t="shared" si="53"/>
        <v>0</v>
      </c>
      <c r="L870" s="24">
        <f t="shared" si="54"/>
        <v>7</v>
      </c>
      <c r="M870" s="24" t="str">
        <f>VLOOKUP(L870,mês!A:B,2,0)</f>
        <v>Julho</v>
      </c>
      <c r="N870" s="24" t="str">
        <f t="shared" si="55"/>
        <v xml:space="preserve">Diretoria </v>
      </c>
    </row>
    <row r="871" spans="1:14" ht="57" customHeight="1" x14ac:dyDescent="0.2">
      <c r="A871" s="24" t="s">
        <v>271</v>
      </c>
      <c r="B871" s="25">
        <v>45504</v>
      </c>
      <c r="C871" s="26">
        <v>18375</v>
      </c>
      <c r="D871" s="26" t="s">
        <v>272</v>
      </c>
      <c r="E871" s="27" t="s">
        <v>1270</v>
      </c>
      <c r="F871" s="28" t="s">
        <v>1331</v>
      </c>
      <c r="G871" s="26" t="s">
        <v>68</v>
      </c>
      <c r="H871" s="29">
        <v>476.69</v>
      </c>
      <c r="J871" s="29">
        <f t="shared" si="52"/>
        <v>476.69</v>
      </c>
      <c r="K871" s="29">
        <f t="shared" si="53"/>
        <v>0</v>
      </c>
      <c r="L871" s="24">
        <f t="shared" si="54"/>
        <v>7</v>
      </c>
      <c r="M871" s="24" t="str">
        <f>VLOOKUP(L871,mês!A:B,2,0)</f>
        <v>Julho</v>
      </c>
      <c r="N871" s="24" t="str">
        <f t="shared" si="55"/>
        <v xml:space="preserve">Diretoria </v>
      </c>
    </row>
    <row r="872" spans="1:14" ht="57" customHeight="1" x14ac:dyDescent="0.2">
      <c r="A872" s="24" t="s">
        <v>271</v>
      </c>
      <c r="B872" s="25">
        <v>45509</v>
      </c>
      <c r="C872" s="26">
        <v>18382</v>
      </c>
      <c r="D872" s="26" t="s">
        <v>65</v>
      </c>
      <c r="E872" s="27" t="s">
        <v>1263</v>
      </c>
      <c r="F872" s="28" t="s">
        <v>1332</v>
      </c>
      <c r="G872" s="26" t="s">
        <v>68</v>
      </c>
      <c r="H872" s="29">
        <v>5774.65</v>
      </c>
      <c r="J872" s="29">
        <f t="shared" si="52"/>
        <v>5774.65</v>
      </c>
      <c r="K872" s="29">
        <f t="shared" si="53"/>
        <v>0</v>
      </c>
      <c r="L872" s="24">
        <f t="shared" si="54"/>
        <v>8</v>
      </c>
      <c r="M872" s="24" t="str">
        <f>VLOOKUP(L872,mês!A:B,2,0)</f>
        <v>Agosto</v>
      </c>
      <c r="N872" s="24" t="str">
        <f t="shared" si="55"/>
        <v xml:space="preserve">Diretoria </v>
      </c>
    </row>
    <row r="873" spans="1:14" ht="57" customHeight="1" x14ac:dyDescent="0.2">
      <c r="A873" s="24" t="s">
        <v>271</v>
      </c>
      <c r="B873" s="25">
        <v>45513</v>
      </c>
      <c r="C873" s="26">
        <v>18404</v>
      </c>
      <c r="D873" s="26" t="s">
        <v>1213</v>
      </c>
      <c r="E873" s="27" t="s">
        <v>1333</v>
      </c>
      <c r="F873" s="28" t="s">
        <v>1334</v>
      </c>
      <c r="G873" s="26" t="s">
        <v>68</v>
      </c>
      <c r="H873" s="29">
        <v>4900</v>
      </c>
      <c r="J873" s="29">
        <f t="shared" si="52"/>
        <v>4900</v>
      </c>
      <c r="K873" s="29">
        <f t="shared" si="53"/>
        <v>0</v>
      </c>
      <c r="L873" s="24">
        <f t="shared" si="54"/>
        <v>8</v>
      </c>
      <c r="M873" s="24" t="str">
        <f>VLOOKUP(L873,mês!A:B,2,0)</f>
        <v>Agosto</v>
      </c>
      <c r="N873" s="24" t="str">
        <f t="shared" si="55"/>
        <v xml:space="preserve">Diretoria </v>
      </c>
    </row>
    <row r="874" spans="1:14" ht="57" customHeight="1" x14ac:dyDescent="0.2">
      <c r="A874" s="24" t="s">
        <v>271</v>
      </c>
      <c r="B874" s="25">
        <v>45520</v>
      </c>
      <c r="C874" s="26">
        <v>18432</v>
      </c>
      <c r="D874" s="26" t="s">
        <v>272</v>
      </c>
      <c r="E874" s="27" t="s">
        <v>1270</v>
      </c>
      <c r="F874" s="28" t="s">
        <v>1335</v>
      </c>
      <c r="G874" s="26" t="s">
        <v>68</v>
      </c>
      <c r="H874" s="29">
        <v>1633.85</v>
      </c>
      <c r="J874" s="29">
        <f t="shared" si="52"/>
        <v>1633.85</v>
      </c>
      <c r="K874" s="29">
        <f t="shared" si="53"/>
        <v>0</v>
      </c>
      <c r="L874" s="24">
        <f t="shared" si="54"/>
        <v>8</v>
      </c>
      <c r="M874" s="24" t="str">
        <f>VLOOKUP(L874,mês!A:B,2,0)</f>
        <v>Agosto</v>
      </c>
      <c r="N874" s="24" t="str">
        <f t="shared" si="55"/>
        <v xml:space="preserve">Diretoria </v>
      </c>
    </row>
    <row r="875" spans="1:14" ht="57" customHeight="1" x14ac:dyDescent="0.2">
      <c r="A875" s="24" t="s">
        <v>271</v>
      </c>
      <c r="B875" s="25">
        <v>45537</v>
      </c>
      <c r="C875" s="26">
        <v>18461</v>
      </c>
      <c r="D875" s="26" t="s">
        <v>1213</v>
      </c>
      <c r="E875" s="27" t="s">
        <v>1270</v>
      </c>
      <c r="F875" s="28" t="s">
        <v>1336</v>
      </c>
      <c r="G875" s="26" t="s">
        <v>68</v>
      </c>
      <c r="H875" s="29">
        <v>1356.62</v>
      </c>
      <c r="J875" s="29">
        <f t="shared" si="52"/>
        <v>1356.62</v>
      </c>
      <c r="K875" s="29">
        <f t="shared" si="53"/>
        <v>0</v>
      </c>
      <c r="L875" s="24">
        <f t="shared" si="54"/>
        <v>9</v>
      </c>
      <c r="M875" s="24" t="str">
        <f>VLOOKUP(L875,mês!A:B,2,0)</f>
        <v>Setembro</v>
      </c>
      <c r="N875" s="24" t="str">
        <f t="shared" si="55"/>
        <v xml:space="preserve">Diretoria </v>
      </c>
    </row>
    <row r="876" spans="1:14" ht="57" customHeight="1" x14ac:dyDescent="0.2">
      <c r="A876" s="24" t="s">
        <v>271</v>
      </c>
      <c r="B876" s="25">
        <v>45541</v>
      </c>
      <c r="C876" s="26">
        <v>18470</v>
      </c>
      <c r="D876" s="26" t="s">
        <v>1213</v>
      </c>
      <c r="E876" s="27" t="s">
        <v>1116</v>
      </c>
      <c r="F876" s="28" t="s">
        <v>1337</v>
      </c>
      <c r="G876" s="26" t="s">
        <v>68</v>
      </c>
      <c r="H876" s="29">
        <v>798</v>
      </c>
      <c r="J876" s="29">
        <f t="shared" si="52"/>
        <v>798</v>
      </c>
      <c r="K876" s="29">
        <f t="shared" si="53"/>
        <v>0</v>
      </c>
      <c r="L876" s="24">
        <f t="shared" si="54"/>
        <v>9</v>
      </c>
      <c r="M876" s="24" t="str">
        <f>VLOOKUP(L876,mês!A:B,2,0)</f>
        <v>Setembro</v>
      </c>
      <c r="N876" s="24" t="str">
        <f t="shared" si="55"/>
        <v xml:space="preserve">Diretoria </v>
      </c>
    </row>
    <row r="877" spans="1:14" ht="57" customHeight="1" x14ac:dyDescent="0.2">
      <c r="A877" s="24" t="s">
        <v>271</v>
      </c>
      <c r="B877" s="25">
        <v>45544</v>
      </c>
      <c r="C877" s="26">
        <v>18473</v>
      </c>
      <c r="D877" s="26" t="s">
        <v>272</v>
      </c>
      <c r="E877" s="27" t="s">
        <v>1259</v>
      </c>
      <c r="F877" s="28" t="s">
        <v>1338</v>
      </c>
      <c r="G877" s="26" t="s">
        <v>68</v>
      </c>
      <c r="H877" s="29">
        <v>11700</v>
      </c>
      <c r="J877" s="29">
        <f t="shared" si="52"/>
        <v>11700</v>
      </c>
      <c r="K877" s="29">
        <f t="shared" si="53"/>
        <v>0</v>
      </c>
      <c r="L877" s="24">
        <f t="shared" si="54"/>
        <v>9</v>
      </c>
      <c r="M877" s="24" t="str">
        <f>VLOOKUP(L877,mês!A:B,2,0)</f>
        <v>Setembro</v>
      </c>
      <c r="N877" s="24" t="str">
        <f t="shared" si="55"/>
        <v xml:space="preserve">Diretoria </v>
      </c>
    </row>
    <row r="878" spans="1:14" ht="57" customHeight="1" x14ac:dyDescent="0.2">
      <c r="A878" s="24" t="s">
        <v>271</v>
      </c>
      <c r="B878" s="25">
        <v>45552</v>
      </c>
      <c r="C878" s="26">
        <v>18495</v>
      </c>
      <c r="D878" s="26" t="s">
        <v>272</v>
      </c>
      <c r="E878" s="27" t="s">
        <v>821</v>
      </c>
      <c r="F878" s="28" t="s">
        <v>1339</v>
      </c>
      <c r="G878" s="26" t="s">
        <v>68</v>
      </c>
      <c r="H878" s="29">
        <v>17500</v>
      </c>
      <c r="J878" s="29">
        <f t="shared" si="52"/>
        <v>17500</v>
      </c>
      <c r="K878" s="29">
        <f t="shared" si="53"/>
        <v>0</v>
      </c>
      <c r="L878" s="24">
        <f t="shared" si="54"/>
        <v>9</v>
      </c>
      <c r="M878" s="24" t="str">
        <f>VLOOKUP(L878,mês!A:B,2,0)</f>
        <v>Setembro</v>
      </c>
      <c r="N878" s="24" t="str">
        <f t="shared" si="55"/>
        <v xml:space="preserve">Diretoria </v>
      </c>
    </row>
    <row r="879" spans="1:14" ht="57" customHeight="1" x14ac:dyDescent="0.2">
      <c r="A879" s="24" t="s">
        <v>271</v>
      </c>
      <c r="B879" s="25">
        <v>45552</v>
      </c>
      <c r="C879" s="26">
        <v>18496</v>
      </c>
      <c r="D879" s="26" t="s">
        <v>272</v>
      </c>
      <c r="E879" s="27" t="s">
        <v>821</v>
      </c>
      <c r="F879" s="28" t="s">
        <v>1340</v>
      </c>
      <c r="G879" s="26" t="s">
        <v>68</v>
      </c>
      <c r="H879" s="29">
        <v>2400</v>
      </c>
      <c r="J879" s="29">
        <f t="shared" si="52"/>
        <v>2400</v>
      </c>
      <c r="K879" s="29">
        <f t="shared" si="53"/>
        <v>0</v>
      </c>
      <c r="L879" s="24">
        <f t="shared" si="54"/>
        <v>9</v>
      </c>
      <c r="M879" s="24" t="str">
        <f>VLOOKUP(L879,mês!A:B,2,0)</f>
        <v>Setembro</v>
      </c>
      <c r="N879" s="24" t="str">
        <f t="shared" si="55"/>
        <v xml:space="preserve">Diretoria </v>
      </c>
    </row>
    <row r="880" spans="1:14" ht="57" customHeight="1" x14ac:dyDescent="0.2">
      <c r="A880" s="24" t="s">
        <v>271</v>
      </c>
      <c r="B880" s="25">
        <v>45566</v>
      </c>
      <c r="C880" s="26">
        <v>18559</v>
      </c>
      <c r="D880" s="26" t="s">
        <v>1213</v>
      </c>
      <c r="E880" s="27" t="s">
        <v>1341</v>
      </c>
      <c r="F880" s="28" t="s">
        <v>1342</v>
      </c>
      <c r="G880" s="26" t="s">
        <v>68</v>
      </c>
      <c r="H880" s="29">
        <v>38600</v>
      </c>
      <c r="J880" s="29">
        <f t="shared" si="52"/>
        <v>38600</v>
      </c>
      <c r="K880" s="29">
        <f t="shared" si="53"/>
        <v>0</v>
      </c>
      <c r="L880" s="24">
        <f t="shared" si="54"/>
        <v>10</v>
      </c>
      <c r="M880" s="24" t="str">
        <f>VLOOKUP(L880,mês!A:B,2,0)</f>
        <v>Outubro</v>
      </c>
      <c r="N880" s="24" t="str">
        <f t="shared" si="55"/>
        <v xml:space="preserve">Diretoria </v>
      </c>
    </row>
    <row r="881" spans="1:14" ht="57" customHeight="1" x14ac:dyDescent="0.2">
      <c r="A881" s="24" t="s">
        <v>271</v>
      </c>
      <c r="B881" s="25">
        <v>45567</v>
      </c>
      <c r="C881" s="26">
        <v>18527</v>
      </c>
      <c r="D881" s="26" t="s">
        <v>272</v>
      </c>
      <c r="E881" s="27" t="s">
        <v>1270</v>
      </c>
      <c r="F881" s="28" t="s">
        <v>1343</v>
      </c>
      <c r="G881" s="26" t="s">
        <v>68</v>
      </c>
      <c r="H881" s="29">
        <v>2548.38</v>
      </c>
      <c r="J881" s="29">
        <f t="shared" si="52"/>
        <v>2548.38</v>
      </c>
      <c r="K881" s="29">
        <f t="shared" si="53"/>
        <v>0</v>
      </c>
      <c r="L881" s="24">
        <f t="shared" si="54"/>
        <v>10</v>
      </c>
      <c r="M881" s="24" t="str">
        <f>VLOOKUP(L881,mês!A:B,2,0)</f>
        <v>Outubro</v>
      </c>
      <c r="N881" s="24" t="str">
        <f t="shared" si="55"/>
        <v xml:space="preserve">Diretoria </v>
      </c>
    </row>
    <row r="882" spans="1:14" ht="57" customHeight="1" x14ac:dyDescent="0.2">
      <c r="A882" s="24" t="s">
        <v>271</v>
      </c>
      <c r="B882" s="25">
        <v>45567</v>
      </c>
      <c r="C882" s="26">
        <v>18538</v>
      </c>
      <c r="D882" s="26" t="s">
        <v>1213</v>
      </c>
      <c r="E882" s="27" t="s">
        <v>1116</v>
      </c>
      <c r="F882" s="28" t="s">
        <v>1344</v>
      </c>
      <c r="G882" s="26" t="s">
        <v>68</v>
      </c>
      <c r="H882" s="29">
        <v>239.79</v>
      </c>
      <c r="J882" s="29">
        <f t="shared" si="52"/>
        <v>239.79</v>
      </c>
      <c r="K882" s="29">
        <f t="shared" si="53"/>
        <v>0</v>
      </c>
      <c r="L882" s="24">
        <f t="shared" si="54"/>
        <v>10</v>
      </c>
      <c r="M882" s="24" t="str">
        <f>VLOOKUP(L882,mês!A:B,2,0)</f>
        <v>Outubro</v>
      </c>
      <c r="N882" s="24" t="str">
        <f t="shared" si="55"/>
        <v xml:space="preserve">Diretoria </v>
      </c>
    </row>
    <row r="883" spans="1:14" ht="57" customHeight="1" x14ac:dyDescent="0.2">
      <c r="A883" s="24" t="s">
        <v>271</v>
      </c>
      <c r="B883" s="25">
        <v>45567</v>
      </c>
      <c r="C883" s="26">
        <v>18557</v>
      </c>
      <c r="D883" s="26" t="s">
        <v>1213</v>
      </c>
      <c r="E883" s="27" t="s">
        <v>1270</v>
      </c>
      <c r="F883" s="28" t="s">
        <v>1345</v>
      </c>
      <c r="G883" s="26" t="s">
        <v>68</v>
      </c>
      <c r="H883" s="29">
        <v>2384.9699999999998</v>
      </c>
      <c r="J883" s="29">
        <f t="shared" si="52"/>
        <v>2384.9699999999998</v>
      </c>
      <c r="K883" s="29">
        <f t="shared" si="53"/>
        <v>0</v>
      </c>
      <c r="L883" s="24">
        <f t="shared" si="54"/>
        <v>10</v>
      </c>
      <c r="M883" s="24" t="str">
        <f>VLOOKUP(L883,mês!A:B,2,0)</f>
        <v>Outubro</v>
      </c>
      <c r="N883" s="24" t="str">
        <f t="shared" si="55"/>
        <v xml:space="preserve">Diretoria </v>
      </c>
    </row>
    <row r="884" spans="1:14" ht="57" customHeight="1" x14ac:dyDescent="0.2">
      <c r="A884" s="24" t="s">
        <v>271</v>
      </c>
      <c r="B884" s="25">
        <v>45567</v>
      </c>
      <c r="C884" s="26">
        <v>18560</v>
      </c>
      <c r="D884" s="26" t="s">
        <v>1213</v>
      </c>
      <c r="E884" s="27" t="s">
        <v>1346</v>
      </c>
      <c r="F884" s="28" t="s">
        <v>1347</v>
      </c>
      <c r="G884" s="26" t="s">
        <v>68</v>
      </c>
      <c r="H884" s="29">
        <v>1172.52</v>
      </c>
      <c r="J884" s="29">
        <f t="shared" si="52"/>
        <v>1172.52</v>
      </c>
      <c r="K884" s="29">
        <f t="shared" si="53"/>
        <v>0</v>
      </c>
      <c r="L884" s="24">
        <f t="shared" si="54"/>
        <v>10</v>
      </c>
      <c r="M884" s="24" t="str">
        <f>VLOOKUP(L884,mês!A:B,2,0)</f>
        <v>Outubro</v>
      </c>
      <c r="N884" s="24" t="str">
        <f t="shared" si="55"/>
        <v xml:space="preserve">Diretoria </v>
      </c>
    </row>
    <row r="885" spans="1:14" ht="57" customHeight="1" x14ac:dyDescent="0.2">
      <c r="A885" s="24" t="s">
        <v>271</v>
      </c>
      <c r="B885" s="25">
        <v>45573</v>
      </c>
      <c r="C885" s="26">
        <v>18586</v>
      </c>
      <c r="D885" s="26" t="s">
        <v>1213</v>
      </c>
      <c r="E885" s="27" t="s">
        <v>1270</v>
      </c>
      <c r="F885" s="28" t="s">
        <v>1348</v>
      </c>
      <c r="G885" s="26" t="s">
        <v>68</v>
      </c>
      <c r="H885" s="29">
        <v>876</v>
      </c>
      <c r="J885" s="29">
        <f t="shared" si="52"/>
        <v>876</v>
      </c>
      <c r="K885" s="29">
        <f t="shared" si="53"/>
        <v>0</v>
      </c>
      <c r="L885" s="24">
        <f t="shared" si="54"/>
        <v>10</v>
      </c>
      <c r="M885" s="24" t="str">
        <f>VLOOKUP(L885,mês!A:B,2,0)</f>
        <v>Outubro</v>
      </c>
      <c r="N885" s="24" t="str">
        <f t="shared" si="55"/>
        <v xml:space="preserve">Diretoria </v>
      </c>
    </row>
    <row r="886" spans="1:14" ht="57" customHeight="1" x14ac:dyDescent="0.2">
      <c r="A886" s="24" t="s">
        <v>271</v>
      </c>
      <c r="B886" s="25">
        <v>45573</v>
      </c>
      <c r="C886" s="26">
        <v>18587</v>
      </c>
      <c r="D886" s="26" t="s">
        <v>65</v>
      </c>
      <c r="E886" s="27" t="s">
        <v>872</v>
      </c>
      <c r="F886" s="28" t="s">
        <v>1349</v>
      </c>
      <c r="G886" s="26" t="s">
        <v>68</v>
      </c>
      <c r="H886" s="29">
        <v>1492</v>
      </c>
      <c r="J886" s="29">
        <f t="shared" si="52"/>
        <v>1492</v>
      </c>
      <c r="K886" s="29">
        <f t="shared" si="53"/>
        <v>0</v>
      </c>
      <c r="L886" s="24">
        <f t="shared" si="54"/>
        <v>10</v>
      </c>
      <c r="M886" s="24" t="str">
        <f>VLOOKUP(L886,mês!A:B,2,0)</f>
        <v>Outubro</v>
      </c>
      <c r="N886" s="24" t="str">
        <f t="shared" si="55"/>
        <v xml:space="preserve">Diretoria </v>
      </c>
    </row>
    <row r="887" spans="1:14" ht="57" customHeight="1" x14ac:dyDescent="0.2">
      <c r="A887" s="24" t="s">
        <v>271</v>
      </c>
      <c r="B887" s="25">
        <v>45579</v>
      </c>
      <c r="C887" s="26">
        <v>18606</v>
      </c>
      <c r="D887" s="26" t="s">
        <v>1213</v>
      </c>
      <c r="E887" s="27" t="s">
        <v>1116</v>
      </c>
      <c r="F887" s="28" t="s">
        <v>1350</v>
      </c>
      <c r="G887" s="26" t="s">
        <v>68</v>
      </c>
      <c r="H887" s="29">
        <v>663.05</v>
      </c>
      <c r="J887" s="29">
        <f t="shared" si="52"/>
        <v>663.05</v>
      </c>
      <c r="K887" s="29">
        <f t="shared" si="53"/>
        <v>0</v>
      </c>
      <c r="L887" s="24">
        <f t="shared" si="54"/>
        <v>10</v>
      </c>
      <c r="M887" s="24" t="str">
        <f>VLOOKUP(L887,mês!A:B,2,0)</f>
        <v>Outubro</v>
      </c>
      <c r="N887" s="24" t="str">
        <f t="shared" si="55"/>
        <v xml:space="preserve">Diretoria </v>
      </c>
    </row>
    <row r="888" spans="1:14" ht="57" customHeight="1" x14ac:dyDescent="0.2">
      <c r="A888" s="24" t="s">
        <v>271</v>
      </c>
      <c r="B888" s="25">
        <v>45579</v>
      </c>
      <c r="C888" s="26">
        <v>18607</v>
      </c>
      <c r="D888" s="26" t="s">
        <v>1213</v>
      </c>
      <c r="E888" s="27" t="s">
        <v>1116</v>
      </c>
      <c r="F888" s="28" t="s">
        <v>1351</v>
      </c>
      <c r="G888" s="26" t="s">
        <v>68</v>
      </c>
      <c r="H888" s="29">
        <v>1243.8800000000001</v>
      </c>
      <c r="J888" s="29">
        <f t="shared" si="52"/>
        <v>1243.8800000000001</v>
      </c>
      <c r="K888" s="29">
        <f t="shared" si="53"/>
        <v>0</v>
      </c>
      <c r="L888" s="24">
        <f t="shared" si="54"/>
        <v>10</v>
      </c>
      <c r="M888" s="24" t="str">
        <f>VLOOKUP(L888,mês!A:B,2,0)</f>
        <v>Outubro</v>
      </c>
      <c r="N888" s="24" t="str">
        <f t="shared" si="55"/>
        <v xml:space="preserve">Diretoria </v>
      </c>
    </row>
    <row r="889" spans="1:14" ht="57" customHeight="1" x14ac:dyDescent="0.2">
      <c r="A889" s="24" t="s">
        <v>271</v>
      </c>
      <c r="B889" s="25">
        <v>45583</v>
      </c>
      <c r="C889" s="26">
        <v>18503</v>
      </c>
      <c r="D889" s="26" t="s">
        <v>1213</v>
      </c>
      <c r="E889" s="27" t="s">
        <v>1352</v>
      </c>
      <c r="F889" s="28" t="s">
        <v>1353</v>
      </c>
      <c r="G889" s="26" t="s">
        <v>68</v>
      </c>
      <c r="H889" s="29">
        <v>2950</v>
      </c>
      <c r="J889" s="29">
        <f t="shared" si="52"/>
        <v>2950</v>
      </c>
      <c r="K889" s="29">
        <f t="shared" si="53"/>
        <v>0</v>
      </c>
      <c r="L889" s="24">
        <f t="shared" si="54"/>
        <v>10</v>
      </c>
      <c r="M889" s="24" t="str">
        <f>VLOOKUP(L889,mês!A:B,2,0)</f>
        <v>Outubro</v>
      </c>
      <c r="N889" s="24" t="str">
        <f t="shared" si="55"/>
        <v xml:space="preserve">Diretoria </v>
      </c>
    </row>
    <row r="890" spans="1:14" ht="57" customHeight="1" x14ac:dyDescent="0.2">
      <c r="A890" s="24" t="s">
        <v>271</v>
      </c>
      <c r="B890" s="25">
        <v>45586</v>
      </c>
      <c r="C890" s="26">
        <v>18634</v>
      </c>
      <c r="D890" s="26" t="s">
        <v>1213</v>
      </c>
      <c r="E890" s="27" t="s">
        <v>1116</v>
      </c>
      <c r="F890" s="28" t="s">
        <v>1354</v>
      </c>
      <c r="G890" s="26" t="s">
        <v>68</v>
      </c>
      <c r="H890" s="29">
        <v>285.49</v>
      </c>
      <c r="J890" s="29">
        <f t="shared" si="52"/>
        <v>285.49</v>
      </c>
      <c r="K890" s="29">
        <f t="shared" si="53"/>
        <v>0</v>
      </c>
      <c r="L890" s="24">
        <f t="shared" si="54"/>
        <v>10</v>
      </c>
      <c r="M890" s="24" t="str">
        <f>VLOOKUP(L890,mês!A:B,2,0)</f>
        <v>Outubro</v>
      </c>
      <c r="N890" s="24" t="str">
        <f t="shared" si="55"/>
        <v xml:space="preserve">Diretoria </v>
      </c>
    </row>
    <row r="891" spans="1:14" ht="57" customHeight="1" x14ac:dyDescent="0.2">
      <c r="A891" s="24" t="s">
        <v>271</v>
      </c>
      <c r="B891" s="25">
        <v>45587</v>
      </c>
      <c r="C891" s="26">
        <v>18637</v>
      </c>
      <c r="D891" s="26" t="s">
        <v>1213</v>
      </c>
      <c r="E891" s="27" t="s">
        <v>1355</v>
      </c>
      <c r="F891" s="28" t="s">
        <v>1356</v>
      </c>
      <c r="G891" s="26" t="s">
        <v>68</v>
      </c>
      <c r="H891" s="29">
        <v>237.3</v>
      </c>
      <c r="J891" s="29">
        <f t="shared" si="52"/>
        <v>237.3</v>
      </c>
      <c r="K891" s="29">
        <f t="shared" si="53"/>
        <v>0</v>
      </c>
      <c r="L891" s="24">
        <f t="shared" si="54"/>
        <v>10</v>
      </c>
      <c r="M891" s="24" t="str">
        <f>VLOOKUP(L891,mês!A:B,2,0)</f>
        <v>Outubro</v>
      </c>
      <c r="N891" s="24" t="str">
        <f t="shared" si="55"/>
        <v xml:space="preserve">Diretoria </v>
      </c>
    </row>
    <row r="892" spans="1:14" ht="57" customHeight="1" x14ac:dyDescent="0.2">
      <c r="A892" s="24" t="s">
        <v>271</v>
      </c>
      <c r="B892" s="25">
        <v>45589</v>
      </c>
      <c r="C892" s="26">
        <v>18648</v>
      </c>
      <c r="D892" s="26" t="s">
        <v>1213</v>
      </c>
      <c r="E892" s="27" t="s">
        <v>1252</v>
      </c>
      <c r="F892" s="28" t="s">
        <v>1357</v>
      </c>
      <c r="G892" s="26" t="s">
        <v>68</v>
      </c>
      <c r="H892" s="29">
        <v>1750</v>
      </c>
      <c r="J892" s="29">
        <f t="shared" si="52"/>
        <v>1750</v>
      </c>
      <c r="K892" s="29">
        <f t="shared" si="53"/>
        <v>0</v>
      </c>
      <c r="L892" s="24">
        <f t="shared" si="54"/>
        <v>10</v>
      </c>
      <c r="M892" s="24" t="str">
        <f>VLOOKUP(L892,mês!A:B,2,0)</f>
        <v>Outubro</v>
      </c>
      <c r="N892" s="24" t="str">
        <f t="shared" si="55"/>
        <v xml:space="preserve">Diretoria </v>
      </c>
    </row>
    <row r="893" spans="1:14" ht="57" customHeight="1" x14ac:dyDescent="0.2">
      <c r="A893" s="24" t="s">
        <v>271</v>
      </c>
      <c r="B893" s="25">
        <v>45594</v>
      </c>
      <c r="C893" s="26">
        <v>18654</v>
      </c>
      <c r="D893" s="26" t="s">
        <v>65</v>
      </c>
      <c r="E893" s="27" t="s">
        <v>1250</v>
      </c>
      <c r="F893" s="28" t="s">
        <v>1358</v>
      </c>
      <c r="G893" s="26" t="s">
        <v>68</v>
      </c>
      <c r="H893" s="29">
        <v>33449.99</v>
      </c>
      <c r="J893" s="29">
        <f t="shared" si="52"/>
        <v>33449.99</v>
      </c>
      <c r="K893" s="29">
        <f t="shared" si="53"/>
        <v>0</v>
      </c>
      <c r="L893" s="24">
        <f t="shared" si="54"/>
        <v>10</v>
      </c>
      <c r="M893" s="24" t="str">
        <f>VLOOKUP(L893,mês!A:B,2,0)</f>
        <v>Outubro</v>
      </c>
      <c r="N893" s="24" t="str">
        <f t="shared" si="55"/>
        <v xml:space="preserve">Diretoria </v>
      </c>
    </row>
    <row r="894" spans="1:14" ht="57" customHeight="1" x14ac:dyDescent="0.2">
      <c r="A894" s="24" t="s">
        <v>271</v>
      </c>
      <c r="B894" s="25">
        <v>45596</v>
      </c>
      <c r="C894" s="26">
        <v>18663</v>
      </c>
      <c r="D894" s="26" t="s">
        <v>1213</v>
      </c>
      <c r="E894" s="27" t="s">
        <v>1355</v>
      </c>
      <c r="F894" s="28" t="s">
        <v>1359</v>
      </c>
      <c r="G894" s="26" t="s">
        <v>68</v>
      </c>
      <c r="H894" s="29">
        <v>1038.72</v>
      </c>
      <c r="J894" s="29">
        <f t="shared" si="52"/>
        <v>1038.72</v>
      </c>
      <c r="K894" s="29">
        <f t="shared" si="53"/>
        <v>0</v>
      </c>
      <c r="L894" s="24">
        <f t="shared" si="54"/>
        <v>10</v>
      </c>
      <c r="M894" s="24" t="str">
        <f>VLOOKUP(L894,mês!A:B,2,0)</f>
        <v>Outubro</v>
      </c>
      <c r="N894" s="24" t="str">
        <f t="shared" si="55"/>
        <v xml:space="preserve">Diretoria </v>
      </c>
    </row>
    <row r="895" spans="1:14" ht="57" customHeight="1" x14ac:dyDescent="0.2">
      <c r="A895" s="24" t="s">
        <v>271</v>
      </c>
      <c r="B895" s="25">
        <v>45597</v>
      </c>
      <c r="C895" s="26">
        <v>18666</v>
      </c>
      <c r="D895" s="26" t="s">
        <v>1213</v>
      </c>
      <c r="E895" s="27" t="s">
        <v>977</v>
      </c>
      <c r="F895" s="28" t="s">
        <v>1360</v>
      </c>
      <c r="G895" s="26" t="s">
        <v>68</v>
      </c>
      <c r="H895" s="29">
        <v>1845</v>
      </c>
      <c r="J895" s="29">
        <f t="shared" si="52"/>
        <v>1845</v>
      </c>
      <c r="K895" s="29">
        <f t="shared" si="53"/>
        <v>0</v>
      </c>
      <c r="L895" s="24">
        <f t="shared" si="54"/>
        <v>11</v>
      </c>
      <c r="M895" s="24" t="str">
        <f>VLOOKUP(L895,mês!A:B,2,0)</f>
        <v>Novembro</v>
      </c>
      <c r="N895" s="24" t="str">
        <f t="shared" si="55"/>
        <v xml:space="preserve">Diretoria </v>
      </c>
    </row>
    <row r="896" spans="1:14" ht="57" customHeight="1" x14ac:dyDescent="0.2">
      <c r="A896" s="24" t="s">
        <v>271</v>
      </c>
      <c r="B896" s="25">
        <v>45600</v>
      </c>
      <c r="C896" s="26">
        <v>18673</v>
      </c>
      <c r="D896" s="26" t="s">
        <v>1213</v>
      </c>
      <c r="E896" s="27" t="s">
        <v>1288</v>
      </c>
      <c r="F896" s="28" t="s">
        <v>1361</v>
      </c>
      <c r="G896" s="26" t="s">
        <v>68</v>
      </c>
      <c r="H896" s="29">
        <v>216</v>
      </c>
      <c r="J896" s="29">
        <f t="shared" si="52"/>
        <v>216</v>
      </c>
      <c r="K896" s="29">
        <f t="shared" si="53"/>
        <v>0</v>
      </c>
      <c r="L896" s="24">
        <f t="shared" si="54"/>
        <v>11</v>
      </c>
      <c r="M896" s="24" t="str">
        <f>VLOOKUP(L896,mês!A:B,2,0)</f>
        <v>Novembro</v>
      </c>
      <c r="N896" s="24" t="str">
        <f t="shared" si="55"/>
        <v xml:space="preserve">Diretoria </v>
      </c>
    </row>
    <row r="897" spans="1:14" ht="57" customHeight="1" x14ac:dyDescent="0.2">
      <c r="A897" s="24" t="s">
        <v>271</v>
      </c>
      <c r="B897" s="25">
        <v>45600</v>
      </c>
      <c r="C897" s="26">
        <v>18675</v>
      </c>
      <c r="D897" s="26" t="s">
        <v>135</v>
      </c>
      <c r="E897" s="27" t="s">
        <v>1362</v>
      </c>
      <c r="F897" s="28" t="s">
        <v>1363</v>
      </c>
      <c r="G897" s="26" t="s">
        <v>68</v>
      </c>
      <c r="H897" s="29">
        <v>2950.4</v>
      </c>
      <c r="J897" s="29">
        <f t="shared" si="52"/>
        <v>2950.4</v>
      </c>
      <c r="K897" s="29">
        <f t="shared" si="53"/>
        <v>0</v>
      </c>
      <c r="L897" s="24">
        <f t="shared" si="54"/>
        <v>11</v>
      </c>
      <c r="M897" s="24" t="str">
        <f>VLOOKUP(L897,mês!A:B,2,0)</f>
        <v>Novembro</v>
      </c>
      <c r="N897" s="24" t="str">
        <f t="shared" si="55"/>
        <v xml:space="preserve">Diretoria </v>
      </c>
    </row>
    <row r="898" spans="1:14" ht="57" customHeight="1" x14ac:dyDescent="0.2">
      <c r="A898" s="24" t="s">
        <v>271</v>
      </c>
      <c r="B898" s="25">
        <v>45610</v>
      </c>
      <c r="C898" s="26">
        <v>18703</v>
      </c>
      <c r="D898" s="26" t="s">
        <v>1213</v>
      </c>
      <c r="E898" s="27" t="s">
        <v>1364</v>
      </c>
      <c r="F898" s="28" t="s">
        <v>1365</v>
      </c>
      <c r="G898" s="26" t="s">
        <v>68</v>
      </c>
      <c r="H898" s="29">
        <v>150.04</v>
      </c>
      <c r="J898" s="29">
        <f t="shared" ref="J898:J961" si="56">IF(G898="Não",0,H898)</f>
        <v>150.04</v>
      </c>
      <c r="K898" s="29">
        <f t="shared" ref="K898:K961" si="57">IF(G898="Não",H898,0)</f>
        <v>0</v>
      </c>
      <c r="L898" s="24">
        <f t="shared" ref="L898:L961" si="58">MONTH(B898)</f>
        <v>11</v>
      </c>
      <c r="M898" s="24" t="str">
        <f>VLOOKUP(L898,mês!A:B,2,0)</f>
        <v>Novembro</v>
      </c>
      <c r="N898" s="24" t="str">
        <f t="shared" ref="N898:N961" si="59">LEFT(A898,SEARCH("-",A898)-1)</f>
        <v xml:space="preserve">Diretoria </v>
      </c>
    </row>
    <row r="899" spans="1:14" ht="57" customHeight="1" x14ac:dyDescent="0.2">
      <c r="A899" s="24" t="s">
        <v>271</v>
      </c>
      <c r="B899" s="25">
        <v>45618</v>
      </c>
      <c r="C899" s="26">
        <v>18721</v>
      </c>
      <c r="D899" s="26" t="s">
        <v>1213</v>
      </c>
      <c r="E899" s="27" t="s">
        <v>1006</v>
      </c>
      <c r="F899" s="28" t="s">
        <v>1366</v>
      </c>
      <c r="G899" s="26" t="s">
        <v>68</v>
      </c>
      <c r="H899" s="29">
        <v>1119.1300000000001</v>
      </c>
      <c r="J899" s="29">
        <f t="shared" si="56"/>
        <v>1119.1300000000001</v>
      </c>
      <c r="K899" s="29">
        <f t="shared" si="57"/>
        <v>0</v>
      </c>
      <c r="L899" s="24">
        <f t="shared" si="58"/>
        <v>11</v>
      </c>
      <c r="M899" s="24" t="str">
        <f>VLOOKUP(L899,mês!A:B,2,0)</f>
        <v>Novembro</v>
      </c>
      <c r="N899" s="24" t="str">
        <f t="shared" si="59"/>
        <v xml:space="preserve">Diretoria </v>
      </c>
    </row>
    <row r="900" spans="1:14" ht="57" customHeight="1" x14ac:dyDescent="0.2">
      <c r="A900" s="24" t="s">
        <v>271</v>
      </c>
      <c r="B900" s="25">
        <v>45624</v>
      </c>
      <c r="C900" s="26">
        <v>18744</v>
      </c>
      <c r="D900" s="26" t="s">
        <v>65</v>
      </c>
      <c r="E900" s="27" t="s">
        <v>279</v>
      </c>
      <c r="F900" s="28" t="s">
        <v>1367</v>
      </c>
      <c r="G900" s="26" t="s">
        <v>68</v>
      </c>
      <c r="H900" s="29">
        <v>88700</v>
      </c>
      <c r="J900" s="29">
        <f t="shared" si="56"/>
        <v>88700</v>
      </c>
      <c r="K900" s="29">
        <f t="shared" si="57"/>
        <v>0</v>
      </c>
      <c r="L900" s="24">
        <f t="shared" si="58"/>
        <v>11</v>
      </c>
      <c r="M900" s="24" t="str">
        <f>VLOOKUP(L900,mês!A:B,2,0)</f>
        <v>Novembro</v>
      </c>
      <c r="N900" s="24" t="str">
        <f t="shared" si="59"/>
        <v xml:space="preserve">Diretoria </v>
      </c>
    </row>
    <row r="901" spans="1:14" ht="57" customHeight="1" x14ac:dyDescent="0.2">
      <c r="A901" s="24" t="s">
        <v>271</v>
      </c>
      <c r="B901" s="25">
        <v>45625</v>
      </c>
      <c r="C901" s="26">
        <v>18735</v>
      </c>
      <c r="D901" s="26" t="s">
        <v>272</v>
      </c>
      <c r="E901" s="27" t="s">
        <v>1270</v>
      </c>
      <c r="F901" s="28" t="s">
        <v>1368</v>
      </c>
      <c r="G901" s="26" t="s">
        <v>68</v>
      </c>
      <c r="H901" s="29">
        <v>1412.8</v>
      </c>
      <c r="J901" s="29">
        <f t="shared" si="56"/>
        <v>1412.8</v>
      </c>
      <c r="K901" s="29">
        <f t="shared" si="57"/>
        <v>0</v>
      </c>
      <c r="L901" s="24">
        <f t="shared" si="58"/>
        <v>11</v>
      </c>
      <c r="M901" s="24" t="str">
        <f>VLOOKUP(L901,mês!A:B,2,0)</f>
        <v>Novembro</v>
      </c>
      <c r="N901" s="24" t="str">
        <f t="shared" si="59"/>
        <v xml:space="preserve">Diretoria </v>
      </c>
    </row>
    <row r="902" spans="1:14" ht="57" customHeight="1" x14ac:dyDescent="0.2">
      <c r="A902" s="24" t="s">
        <v>271</v>
      </c>
      <c r="B902" s="25">
        <v>45625</v>
      </c>
      <c r="C902" s="26">
        <v>18746</v>
      </c>
      <c r="D902" s="26" t="s">
        <v>272</v>
      </c>
      <c r="E902" s="27" t="s">
        <v>1270</v>
      </c>
      <c r="F902" s="28" t="s">
        <v>1369</v>
      </c>
      <c r="G902" s="26" t="s">
        <v>68</v>
      </c>
      <c r="H902" s="29">
        <v>1741.87</v>
      </c>
      <c r="J902" s="29">
        <f t="shared" si="56"/>
        <v>1741.87</v>
      </c>
      <c r="K902" s="29">
        <f t="shared" si="57"/>
        <v>0</v>
      </c>
      <c r="L902" s="24">
        <f t="shared" si="58"/>
        <v>11</v>
      </c>
      <c r="M902" s="24" t="str">
        <f>VLOOKUP(L902,mês!A:B,2,0)</f>
        <v>Novembro</v>
      </c>
      <c r="N902" s="24" t="str">
        <f t="shared" si="59"/>
        <v xml:space="preserve">Diretoria </v>
      </c>
    </row>
    <row r="903" spans="1:14" ht="57" customHeight="1" x14ac:dyDescent="0.2">
      <c r="A903" s="24" t="s">
        <v>271</v>
      </c>
      <c r="B903" s="25">
        <v>45642</v>
      </c>
      <c r="C903" s="26">
        <v>18796</v>
      </c>
      <c r="D903" s="26" t="s">
        <v>272</v>
      </c>
      <c r="E903" s="27" t="s">
        <v>1270</v>
      </c>
      <c r="F903" s="28" t="s">
        <v>1370</v>
      </c>
      <c r="G903" s="26" t="s">
        <v>68</v>
      </c>
      <c r="H903" s="29">
        <v>132</v>
      </c>
      <c r="J903" s="29">
        <f t="shared" si="56"/>
        <v>132</v>
      </c>
      <c r="K903" s="29">
        <f t="shared" si="57"/>
        <v>0</v>
      </c>
      <c r="L903" s="24">
        <f t="shared" si="58"/>
        <v>12</v>
      </c>
      <c r="M903" s="24" t="str">
        <f>VLOOKUP(L903,mês!A:B,2,0)</f>
        <v>Dezembro</v>
      </c>
      <c r="N903" s="24" t="str">
        <f t="shared" si="59"/>
        <v xml:space="preserve">Diretoria </v>
      </c>
    </row>
    <row r="904" spans="1:14" ht="57" customHeight="1" x14ac:dyDescent="0.2">
      <c r="A904" s="24" t="s">
        <v>271</v>
      </c>
      <c r="B904" s="25">
        <v>45644</v>
      </c>
      <c r="C904" s="26">
        <v>18801</v>
      </c>
      <c r="D904" s="26" t="s">
        <v>1213</v>
      </c>
      <c r="E904" s="27" t="s">
        <v>977</v>
      </c>
      <c r="F904" s="28" t="s">
        <v>1371</v>
      </c>
      <c r="G904" s="26" t="s">
        <v>68</v>
      </c>
      <c r="H904" s="29">
        <v>713.26</v>
      </c>
      <c r="J904" s="29">
        <f t="shared" si="56"/>
        <v>713.26</v>
      </c>
      <c r="K904" s="29">
        <f t="shared" si="57"/>
        <v>0</v>
      </c>
      <c r="L904" s="24">
        <f t="shared" si="58"/>
        <v>12</v>
      </c>
      <c r="M904" s="24" t="str">
        <f>VLOOKUP(L904,mês!A:B,2,0)</f>
        <v>Dezembro</v>
      </c>
      <c r="N904" s="24" t="str">
        <f t="shared" si="59"/>
        <v xml:space="preserve">Diretoria </v>
      </c>
    </row>
    <row r="905" spans="1:14" s="41" customFormat="1" ht="57" customHeight="1" x14ac:dyDescent="0.2">
      <c r="A905" s="41" t="s">
        <v>271</v>
      </c>
      <c r="B905" s="42">
        <v>45646</v>
      </c>
      <c r="C905" s="43">
        <v>18807</v>
      </c>
      <c r="D905" s="43" t="s">
        <v>65</v>
      </c>
      <c r="E905" s="44" t="s">
        <v>1372</v>
      </c>
      <c r="F905" s="45" t="s">
        <v>1373</v>
      </c>
      <c r="G905" s="43" t="s">
        <v>68</v>
      </c>
      <c r="H905" s="46">
        <v>-1947.52</v>
      </c>
      <c r="I905" s="46"/>
      <c r="J905" s="46">
        <f t="shared" si="56"/>
        <v>-1947.52</v>
      </c>
      <c r="K905" s="46">
        <f t="shared" si="57"/>
        <v>0</v>
      </c>
      <c r="L905" s="41">
        <f t="shared" si="58"/>
        <v>12</v>
      </c>
      <c r="M905" s="41" t="str">
        <f>VLOOKUP(L905,mês!A:B,2,0)</f>
        <v>Dezembro</v>
      </c>
      <c r="N905" s="41" t="str">
        <f t="shared" si="59"/>
        <v xml:space="preserve">Diretoria </v>
      </c>
    </row>
    <row r="906" spans="1:14" ht="57" customHeight="1" x14ac:dyDescent="0.2">
      <c r="A906" s="24" t="s">
        <v>281</v>
      </c>
      <c r="B906" s="25">
        <v>45588</v>
      </c>
      <c r="C906" s="26">
        <v>18647</v>
      </c>
      <c r="D906" s="26" t="s">
        <v>81</v>
      </c>
      <c r="E906" s="27" t="s">
        <v>725</v>
      </c>
      <c r="F906" s="28" t="s">
        <v>1374</v>
      </c>
      <c r="G906" s="26" t="s">
        <v>68</v>
      </c>
      <c r="H906" s="29">
        <v>8525.2099999999991</v>
      </c>
      <c r="J906" s="29">
        <f t="shared" si="56"/>
        <v>8525.2099999999991</v>
      </c>
      <c r="K906" s="29">
        <f t="shared" si="57"/>
        <v>0</v>
      </c>
      <c r="L906" s="24">
        <f t="shared" si="58"/>
        <v>10</v>
      </c>
      <c r="M906" s="24" t="str">
        <f>VLOOKUP(L906,mês!A:B,2,0)</f>
        <v>Outubro</v>
      </c>
      <c r="N906" s="24" t="str">
        <f t="shared" si="59"/>
        <v xml:space="preserve">RD </v>
      </c>
    </row>
    <row r="907" spans="1:14" ht="57" customHeight="1" x14ac:dyDescent="0.2">
      <c r="A907" s="24" t="s">
        <v>281</v>
      </c>
      <c r="B907" s="25">
        <v>45608</v>
      </c>
      <c r="C907" s="26">
        <v>18695</v>
      </c>
      <c r="D907" s="26" t="s">
        <v>81</v>
      </c>
      <c r="E907" s="27" t="s">
        <v>609</v>
      </c>
      <c r="F907" s="28" t="s">
        <v>1375</v>
      </c>
      <c r="G907" s="26" t="s">
        <v>720</v>
      </c>
      <c r="H907" s="29">
        <v>0</v>
      </c>
      <c r="J907" s="29">
        <f t="shared" si="56"/>
        <v>0</v>
      </c>
      <c r="K907" s="29">
        <f t="shared" si="57"/>
        <v>0</v>
      </c>
      <c r="L907" s="24">
        <f t="shared" si="58"/>
        <v>11</v>
      </c>
      <c r="M907" s="24" t="str">
        <f>VLOOKUP(L907,mês!A:B,2,0)</f>
        <v>Novembro</v>
      </c>
      <c r="N907" s="24" t="str">
        <f t="shared" si="59"/>
        <v xml:space="preserve">RD </v>
      </c>
    </row>
    <row r="908" spans="1:14" ht="57" customHeight="1" x14ac:dyDescent="0.2">
      <c r="A908" s="24" t="s">
        <v>281</v>
      </c>
      <c r="B908" s="25">
        <v>45628</v>
      </c>
      <c r="C908" s="26">
        <v>18752</v>
      </c>
      <c r="D908" s="26" t="s">
        <v>81</v>
      </c>
      <c r="E908" s="27" t="s">
        <v>609</v>
      </c>
      <c r="F908" s="28" t="s">
        <v>1376</v>
      </c>
      <c r="G908" s="26" t="s">
        <v>68</v>
      </c>
      <c r="H908" s="29">
        <v>0</v>
      </c>
      <c r="J908" s="29">
        <f t="shared" si="56"/>
        <v>0</v>
      </c>
      <c r="K908" s="29">
        <f t="shared" si="57"/>
        <v>0</v>
      </c>
      <c r="L908" s="24">
        <f t="shared" si="58"/>
        <v>12</v>
      </c>
      <c r="M908" s="24" t="str">
        <f>VLOOKUP(L908,mês!A:B,2,0)</f>
        <v>Dezembro</v>
      </c>
      <c r="N908" s="24" t="str">
        <f t="shared" si="59"/>
        <v xml:space="preserve">RD </v>
      </c>
    </row>
    <row r="909" spans="1:14" ht="57" customHeight="1" x14ac:dyDescent="0.2">
      <c r="A909" s="24" t="s">
        <v>291</v>
      </c>
      <c r="B909" s="25">
        <v>45596</v>
      </c>
      <c r="C909" s="26">
        <v>18662</v>
      </c>
      <c r="D909" s="26" t="s">
        <v>150</v>
      </c>
      <c r="E909" s="27" t="s">
        <v>1377</v>
      </c>
      <c r="F909" s="28" t="s">
        <v>1378</v>
      </c>
      <c r="G909" s="26" t="s">
        <v>68</v>
      </c>
      <c r="H909" s="29">
        <v>350.5</v>
      </c>
      <c r="J909" s="29">
        <f t="shared" si="56"/>
        <v>350.5</v>
      </c>
      <c r="K909" s="29">
        <f t="shared" si="57"/>
        <v>0</v>
      </c>
      <c r="L909" s="24">
        <f t="shared" si="58"/>
        <v>10</v>
      </c>
      <c r="M909" s="24" t="str">
        <f>VLOOKUP(L909,mês!A:B,2,0)</f>
        <v>Outubro</v>
      </c>
      <c r="N909" s="24" t="str">
        <f t="shared" si="59"/>
        <v xml:space="preserve">RI </v>
      </c>
    </row>
    <row r="910" spans="1:14" ht="57" customHeight="1" x14ac:dyDescent="0.2">
      <c r="A910" s="24" t="s">
        <v>291</v>
      </c>
      <c r="B910" s="25">
        <v>45624</v>
      </c>
      <c r="C910" s="26">
        <v>18742</v>
      </c>
      <c r="D910" s="26" t="s">
        <v>150</v>
      </c>
      <c r="E910" s="27" t="s">
        <v>609</v>
      </c>
      <c r="F910" s="28" t="s">
        <v>1379</v>
      </c>
      <c r="G910" s="26" t="s">
        <v>68</v>
      </c>
      <c r="H910" s="29">
        <v>0</v>
      </c>
      <c r="J910" s="29">
        <f t="shared" si="56"/>
        <v>0</v>
      </c>
      <c r="K910" s="29">
        <f t="shared" si="57"/>
        <v>0</v>
      </c>
      <c r="L910" s="24">
        <f t="shared" si="58"/>
        <v>11</v>
      </c>
      <c r="M910" s="24" t="str">
        <f>VLOOKUP(L910,mês!A:B,2,0)</f>
        <v>Novembro</v>
      </c>
      <c r="N910" s="24" t="str">
        <f t="shared" si="59"/>
        <v xml:space="preserve">RI </v>
      </c>
    </row>
    <row r="911" spans="1:14" ht="57" customHeight="1" x14ac:dyDescent="0.2">
      <c r="A911" s="24" t="s">
        <v>292</v>
      </c>
      <c r="B911" s="25">
        <v>45383</v>
      </c>
      <c r="C911" s="26">
        <v>18041</v>
      </c>
      <c r="D911" s="26" t="s">
        <v>150</v>
      </c>
      <c r="E911" s="27" t="s">
        <v>1380</v>
      </c>
      <c r="F911" s="28" t="s">
        <v>1381</v>
      </c>
      <c r="G911" s="26" t="s">
        <v>68</v>
      </c>
      <c r="H911" s="29">
        <v>1360.39</v>
      </c>
      <c r="J911" s="29">
        <f t="shared" si="56"/>
        <v>1360.39</v>
      </c>
      <c r="K911" s="29">
        <f t="shared" si="57"/>
        <v>0</v>
      </c>
      <c r="L911" s="24">
        <f t="shared" si="58"/>
        <v>4</v>
      </c>
      <c r="M911" s="24" t="str">
        <f>VLOOKUP(L911,mês!A:B,2,0)</f>
        <v>Abril</v>
      </c>
      <c r="N911" s="24" t="str">
        <f t="shared" si="59"/>
        <v xml:space="preserve">RD </v>
      </c>
    </row>
    <row r="912" spans="1:14" ht="57" customHeight="1" x14ac:dyDescent="0.2">
      <c r="A912" s="24" t="s">
        <v>294</v>
      </c>
      <c r="B912" s="25">
        <v>45302</v>
      </c>
      <c r="C912" s="26">
        <v>17752</v>
      </c>
      <c r="D912" s="26" t="s">
        <v>213</v>
      </c>
      <c r="E912" s="27" t="s">
        <v>307</v>
      </c>
      <c r="F912" s="28" t="s">
        <v>1382</v>
      </c>
      <c r="G912" s="26" t="s">
        <v>68</v>
      </c>
      <c r="H912" s="29">
        <v>10406.06</v>
      </c>
      <c r="J912" s="29">
        <f t="shared" si="56"/>
        <v>10406.06</v>
      </c>
      <c r="K912" s="29">
        <f t="shared" si="57"/>
        <v>0</v>
      </c>
      <c r="L912" s="24">
        <f t="shared" si="58"/>
        <v>1</v>
      </c>
      <c r="M912" s="24" t="str">
        <f>VLOOKUP(L912,mês!A:B,2,0)</f>
        <v>Janeiro</v>
      </c>
      <c r="N912" s="24" t="str">
        <f t="shared" si="59"/>
        <v xml:space="preserve">Diretoria </v>
      </c>
    </row>
    <row r="913" spans="1:14" ht="57" customHeight="1" x14ac:dyDescent="0.2">
      <c r="A913" s="24" t="s">
        <v>294</v>
      </c>
      <c r="B913" s="25">
        <v>45302</v>
      </c>
      <c r="C913" s="26">
        <v>17753</v>
      </c>
      <c r="D913" s="26" t="s">
        <v>213</v>
      </c>
      <c r="E913" s="27" t="s">
        <v>1383</v>
      </c>
      <c r="F913" s="28" t="s">
        <v>1384</v>
      </c>
      <c r="G913" s="26" t="s">
        <v>68</v>
      </c>
      <c r="H913" s="29">
        <v>4482</v>
      </c>
      <c r="J913" s="29">
        <f t="shared" si="56"/>
        <v>4482</v>
      </c>
      <c r="K913" s="29">
        <f t="shared" si="57"/>
        <v>0</v>
      </c>
      <c r="L913" s="24">
        <f t="shared" si="58"/>
        <v>1</v>
      </c>
      <c r="M913" s="24" t="str">
        <f>VLOOKUP(L913,mês!A:B,2,0)</f>
        <v>Janeiro</v>
      </c>
      <c r="N913" s="24" t="str">
        <f t="shared" si="59"/>
        <v xml:space="preserve">Diretoria </v>
      </c>
    </row>
    <row r="914" spans="1:14" ht="57" customHeight="1" x14ac:dyDescent="0.2">
      <c r="A914" s="24" t="s">
        <v>294</v>
      </c>
      <c r="B914" s="25">
        <v>45411</v>
      </c>
      <c r="C914" s="26">
        <v>18125</v>
      </c>
      <c r="D914" s="26" t="s">
        <v>300</v>
      </c>
      <c r="E914" s="27" t="s">
        <v>582</v>
      </c>
      <c r="F914" s="28" t="s">
        <v>1385</v>
      </c>
      <c r="G914" s="26" t="s">
        <v>68</v>
      </c>
      <c r="H914" s="29">
        <v>110.77</v>
      </c>
      <c r="J914" s="29">
        <f t="shared" si="56"/>
        <v>110.77</v>
      </c>
      <c r="K914" s="29">
        <f t="shared" si="57"/>
        <v>0</v>
      </c>
      <c r="L914" s="24">
        <f t="shared" si="58"/>
        <v>4</v>
      </c>
      <c r="M914" s="24" t="str">
        <f>VLOOKUP(L914,mês!A:B,2,0)</f>
        <v>Abril</v>
      </c>
      <c r="N914" s="24" t="str">
        <f t="shared" si="59"/>
        <v xml:space="preserve">Diretoria </v>
      </c>
    </row>
    <row r="915" spans="1:14" ht="57" customHeight="1" x14ac:dyDescent="0.2">
      <c r="A915" s="24" t="s">
        <v>294</v>
      </c>
      <c r="B915" s="25">
        <v>45411</v>
      </c>
      <c r="C915" s="26">
        <v>18127</v>
      </c>
      <c r="D915" s="26" t="s">
        <v>65</v>
      </c>
      <c r="E915" s="27" t="s">
        <v>582</v>
      </c>
      <c r="F915" s="28" t="s">
        <v>1386</v>
      </c>
      <c r="G915" s="26" t="s">
        <v>68</v>
      </c>
      <c r="H915" s="29">
        <v>153.63999999999999</v>
      </c>
      <c r="J915" s="29">
        <f t="shared" si="56"/>
        <v>153.63999999999999</v>
      </c>
      <c r="K915" s="29">
        <f t="shared" si="57"/>
        <v>0</v>
      </c>
      <c r="L915" s="24">
        <f t="shared" si="58"/>
        <v>4</v>
      </c>
      <c r="M915" s="24" t="str">
        <f>VLOOKUP(L915,mês!A:B,2,0)</f>
        <v>Abril</v>
      </c>
      <c r="N915" s="24" t="str">
        <f t="shared" si="59"/>
        <v xml:space="preserve">Diretoria </v>
      </c>
    </row>
    <row r="916" spans="1:14" ht="57" customHeight="1" x14ac:dyDescent="0.2">
      <c r="A916" s="24" t="s">
        <v>294</v>
      </c>
      <c r="B916" s="25">
        <v>45418</v>
      </c>
      <c r="C916" s="26">
        <v>18143</v>
      </c>
      <c r="D916" s="26" t="s">
        <v>300</v>
      </c>
      <c r="E916" s="27" t="s">
        <v>582</v>
      </c>
      <c r="F916" s="28" t="s">
        <v>1387</v>
      </c>
      <c r="G916" s="26" t="s">
        <v>68</v>
      </c>
      <c r="H916" s="29">
        <v>135.15</v>
      </c>
      <c r="J916" s="29">
        <f t="shared" si="56"/>
        <v>135.15</v>
      </c>
      <c r="K916" s="29">
        <f t="shared" si="57"/>
        <v>0</v>
      </c>
      <c r="L916" s="24">
        <f t="shared" si="58"/>
        <v>5</v>
      </c>
      <c r="M916" s="24" t="str">
        <f>VLOOKUP(L916,mês!A:B,2,0)</f>
        <v>Maio</v>
      </c>
      <c r="N916" s="24" t="str">
        <f t="shared" si="59"/>
        <v xml:space="preserve">Diretoria </v>
      </c>
    </row>
    <row r="917" spans="1:14" ht="57" customHeight="1" x14ac:dyDescent="0.2">
      <c r="A917" s="24" t="s">
        <v>294</v>
      </c>
      <c r="B917" s="25">
        <v>45429</v>
      </c>
      <c r="C917" s="26">
        <v>18183</v>
      </c>
      <c r="D917" s="26" t="s">
        <v>300</v>
      </c>
      <c r="E917" s="27" t="s">
        <v>582</v>
      </c>
      <c r="F917" s="28" t="s">
        <v>1388</v>
      </c>
      <c r="G917" s="26" t="s">
        <v>68</v>
      </c>
      <c r="H917" s="29">
        <v>55.38</v>
      </c>
      <c r="J917" s="29">
        <f t="shared" si="56"/>
        <v>55.38</v>
      </c>
      <c r="K917" s="29">
        <f t="shared" si="57"/>
        <v>0</v>
      </c>
      <c r="L917" s="24">
        <f t="shared" si="58"/>
        <v>5</v>
      </c>
      <c r="M917" s="24" t="str">
        <f>VLOOKUP(L917,mês!A:B,2,0)</f>
        <v>Maio</v>
      </c>
      <c r="N917" s="24" t="str">
        <f t="shared" si="59"/>
        <v xml:space="preserve">Diretoria </v>
      </c>
    </row>
    <row r="918" spans="1:14" ht="57" customHeight="1" x14ac:dyDescent="0.2">
      <c r="A918" s="24" t="s">
        <v>294</v>
      </c>
      <c r="B918" s="25">
        <v>45462</v>
      </c>
      <c r="C918" s="26">
        <v>18274</v>
      </c>
      <c r="D918" s="26" t="s">
        <v>300</v>
      </c>
      <c r="E918" s="27" t="s">
        <v>582</v>
      </c>
      <c r="F918" s="28" t="s">
        <v>1389</v>
      </c>
      <c r="G918" s="26" t="s">
        <v>68</v>
      </c>
      <c r="H918" s="29">
        <v>276.58</v>
      </c>
      <c r="J918" s="29">
        <f t="shared" si="56"/>
        <v>276.58</v>
      </c>
      <c r="K918" s="29">
        <f t="shared" si="57"/>
        <v>0</v>
      </c>
      <c r="L918" s="24">
        <f t="shared" si="58"/>
        <v>6</v>
      </c>
      <c r="M918" s="24" t="str">
        <f>VLOOKUP(L918,mês!A:B,2,0)</f>
        <v>Junho</v>
      </c>
      <c r="N918" s="24" t="str">
        <f t="shared" si="59"/>
        <v xml:space="preserve">Diretoria </v>
      </c>
    </row>
    <row r="919" spans="1:14" ht="57" customHeight="1" x14ac:dyDescent="0.2">
      <c r="A919" s="24" t="s">
        <v>294</v>
      </c>
      <c r="B919" s="25">
        <v>45468</v>
      </c>
      <c r="C919" s="26">
        <v>18290</v>
      </c>
      <c r="D919" s="26" t="s">
        <v>300</v>
      </c>
      <c r="E919" s="27" t="s">
        <v>91</v>
      </c>
      <c r="F919" s="28" t="s">
        <v>1390</v>
      </c>
      <c r="G919" s="26" t="s">
        <v>68</v>
      </c>
      <c r="H919" s="29">
        <v>158.05000000000001</v>
      </c>
      <c r="J919" s="29">
        <f t="shared" si="56"/>
        <v>158.05000000000001</v>
      </c>
      <c r="K919" s="29">
        <f t="shared" si="57"/>
        <v>0</v>
      </c>
      <c r="L919" s="24">
        <f t="shared" si="58"/>
        <v>6</v>
      </c>
      <c r="M919" s="24" t="str">
        <f>VLOOKUP(L919,mês!A:B,2,0)</f>
        <v>Junho</v>
      </c>
      <c r="N919" s="24" t="str">
        <f t="shared" si="59"/>
        <v xml:space="preserve">Diretoria </v>
      </c>
    </row>
    <row r="920" spans="1:14" ht="57" customHeight="1" x14ac:dyDescent="0.2">
      <c r="A920" s="24" t="s">
        <v>294</v>
      </c>
      <c r="B920" s="25">
        <v>45471</v>
      </c>
      <c r="C920" s="26">
        <v>18304</v>
      </c>
      <c r="D920" s="26" t="s">
        <v>300</v>
      </c>
      <c r="E920" s="27" t="s">
        <v>582</v>
      </c>
      <c r="F920" s="28" t="s">
        <v>1391</v>
      </c>
      <c r="G920" s="26" t="s">
        <v>68</v>
      </c>
      <c r="H920" s="29">
        <v>296.33999999999997</v>
      </c>
      <c r="J920" s="29">
        <f t="shared" si="56"/>
        <v>296.33999999999997</v>
      </c>
      <c r="K920" s="29">
        <f t="shared" si="57"/>
        <v>0</v>
      </c>
      <c r="L920" s="24">
        <f t="shared" si="58"/>
        <v>6</v>
      </c>
      <c r="M920" s="24" t="str">
        <f>VLOOKUP(L920,mês!A:B,2,0)</f>
        <v>Junho</v>
      </c>
      <c r="N920" s="24" t="str">
        <f t="shared" si="59"/>
        <v xml:space="preserve">Diretoria </v>
      </c>
    </row>
    <row r="921" spans="1:14" ht="57" customHeight="1" x14ac:dyDescent="0.2">
      <c r="A921" s="24" t="s">
        <v>294</v>
      </c>
      <c r="B921" s="25">
        <v>45471</v>
      </c>
      <c r="C921" s="26">
        <v>18305</v>
      </c>
      <c r="D921" s="26" t="s">
        <v>300</v>
      </c>
      <c r="E921" s="27" t="s">
        <v>582</v>
      </c>
      <c r="F921" s="28" t="s">
        <v>1392</v>
      </c>
      <c r="G921" s="26" t="s">
        <v>68</v>
      </c>
      <c r="H921" s="29">
        <v>296.33999999999997</v>
      </c>
      <c r="J921" s="29">
        <f t="shared" si="56"/>
        <v>296.33999999999997</v>
      </c>
      <c r="K921" s="29">
        <f t="shared" si="57"/>
        <v>0</v>
      </c>
      <c r="L921" s="24">
        <f t="shared" si="58"/>
        <v>6</v>
      </c>
      <c r="M921" s="24" t="str">
        <f>VLOOKUP(L921,mês!A:B,2,0)</f>
        <v>Junho</v>
      </c>
      <c r="N921" s="24" t="str">
        <f t="shared" si="59"/>
        <v xml:space="preserve">Diretoria </v>
      </c>
    </row>
    <row r="922" spans="1:14" ht="57" customHeight="1" x14ac:dyDescent="0.2">
      <c r="A922" s="24" t="s">
        <v>294</v>
      </c>
      <c r="B922" s="25">
        <v>45537</v>
      </c>
      <c r="C922" s="26">
        <v>18463</v>
      </c>
      <c r="D922" s="26" t="s">
        <v>300</v>
      </c>
      <c r="E922" s="27" t="s">
        <v>582</v>
      </c>
      <c r="F922" s="28" t="s">
        <v>1393</v>
      </c>
      <c r="G922" s="26" t="s">
        <v>68</v>
      </c>
      <c r="H922" s="29">
        <v>128.34</v>
      </c>
      <c r="J922" s="29">
        <f t="shared" si="56"/>
        <v>128.34</v>
      </c>
      <c r="K922" s="29">
        <f t="shared" si="57"/>
        <v>0</v>
      </c>
      <c r="L922" s="24">
        <f t="shared" si="58"/>
        <v>9</v>
      </c>
      <c r="M922" s="24" t="str">
        <f>VLOOKUP(L922,mês!A:B,2,0)</f>
        <v>Setembro</v>
      </c>
      <c r="N922" s="24" t="str">
        <f t="shared" si="59"/>
        <v xml:space="preserve">Diretoria </v>
      </c>
    </row>
    <row r="923" spans="1:14" ht="57" customHeight="1" x14ac:dyDescent="0.2">
      <c r="A923" s="24" t="s">
        <v>294</v>
      </c>
      <c r="B923" s="25">
        <v>45561</v>
      </c>
      <c r="C923" s="26">
        <v>18547</v>
      </c>
      <c r="D923" s="26" t="s">
        <v>213</v>
      </c>
      <c r="E923" s="27" t="s">
        <v>307</v>
      </c>
      <c r="F923" s="28" t="s">
        <v>1394</v>
      </c>
      <c r="G923" s="26" t="s">
        <v>68</v>
      </c>
      <c r="H923" s="29">
        <v>3468.69</v>
      </c>
      <c r="J923" s="29">
        <f t="shared" si="56"/>
        <v>3468.69</v>
      </c>
      <c r="K923" s="29">
        <f t="shared" si="57"/>
        <v>0</v>
      </c>
      <c r="L923" s="24">
        <f t="shared" si="58"/>
        <v>9</v>
      </c>
      <c r="M923" s="24" t="str">
        <f>VLOOKUP(L923,mês!A:B,2,0)</f>
        <v>Setembro</v>
      </c>
      <c r="N923" s="24" t="str">
        <f t="shared" si="59"/>
        <v xml:space="preserve">Diretoria </v>
      </c>
    </row>
    <row r="924" spans="1:14" ht="57" customHeight="1" x14ac:dyDescent="0.2">
      <c r="A924" s="24" t="s">
        <v>294</v>
      </c>
      <c r="B924" s="25">
        <v>45574</v>
      </c>
      <c r="C924" s="26">
        <v>18598</v>
      </c>
      <c r="D924" s="26" t="s">
        <v>300</v>
      </c>
      <c r="E924" s="27" t="s">
        <v>582</v>
      </c>
      <c r="F924" s="28" t="s">
        <v>1395</v>
      </c>
      <c r="G924" s="26" t="s">
        <v>68</v>
      </c>
      <c r="H924" s="29">
        <v>77.25</v>
      </c>
      <c r="J924" s="29">
        <f t="shared" si="56"/>
        <v>77.25</v>
      </c>
      <c r="K924" s="29">
        <f t="shared" si="57"/>
        <v>0</v>
      </c>
      <c r="L924" s="24">
        <f t="shared" si="58"/>
        <v>10</v>
      </c>
      <c r="M924" s="24" t="str">
        <f>VLOOKUP(L924,mês!A:B,2,0)</f>
        <v>Outubro</v>
      </c>
      <c r="N924" s="24" t="str">
        <f t="shared" si="59"/>
        <v xml:space="preserve">Diretoria </v>
      </c>
    </row>
    <row r="925" spans="1:14" ht="57" customHeight="1" x14ac:dyDescent="0.2">
      <c r="A925" s="24" t="s">
        <v>311</v>
      </c>
      <c r="B925" s="25">
        <v>45352</v>
      </c>
      <c r="C925" s="26">
        <v>17940</v>
      </c>
      <c r="D925" s="26" t="s">
        <v>81</v>
      </c>
      <c r="E925" s="27" t="s">
        <v>1396</v>
      </c>
      <c r="F925" s="28" t="s">
        <v>1397</v>
      </c>
      <c r="G925" s="26" t="s">
        <v>68</v>
      </c>
      <c r="H925" s="29">
        <v>2000</v>
      </c>
      <c r="J925" s="29">
        <f t="shared" si="56"/>
        <v>2000</v>
      </c>
      <c r="K925" s="29">
        <f t="shared" si="57"/>
        <v>0</v>
      </c>
      <c r="L925" s="24">
        <f t="shared" si="58"/>
        <v>3</v>
      </c>
      <c r="M925" s="24" t="str">
        <f>VLOOKUP(L925,mês!A:B,2,0)</f>
        <v>Março</v>
      </c>
      <c r="N925" s="24" t="str">
        <f t="shared" si="59"/>
        <v xml:space="preserve">RI </v>
      </c>
    </row>
    <row r="926" spans="1:14" ht="57" customHeight="1" x14ac:dyDescent="0.2">
      <c r="A926" s="24" t="s">
        <v>311</v>
      </c>
      <c r="B926" s="25">
        <v>45352</v>
      </c>
      <c r="C926" s="26">
        <v>17944</v>
      </c>
      <c r="D926" s="26" t="s">
        <v>81</v>
      </c>
      <c r="E926" s="27" t="s">
        <v>1396</v>
      </c>
      <c r="F926" s="28" t="s">
        <v>1398</v>
      </c>
      <c r="G926" s="26" t="s">
        <v>68</v>
      </c>
      <c r="H926" s="29">
        <v>1950</v>
      </c>
      <c r="J926" s="29">
        <f t="shared" si="56"/>
        <v>1950</v>
      </c>
      <c r="K926" s="29">
        <f t="shared" si="57"/>
        <v>0</v>
      </c>
      <c r="L926" s="24">
        <f t="shared" si="58"/>
        <v>3</v>
      </c>
      <c r="M926" s="24" t="str">
        <f>VLOOKUP(L926,mês!A:B,2,0)</f>
        <v>Março</v>
      </c>
      <c r="N926" s="24" t="str">
        <f t="shared" si="59"/>
        <v xml:space="preserve">RI </v>
      </c>
    </row>
    <row r="927" spans="1:14" ht="57" customHeight="1" x14ac:dyDescent="0.2">
      <c r="A927" s="24" t="s">
        <v>311</v>
      </c>
      <c r="B927" s="25">
        <v>45419</v>
      </c>
      <c r="C927" s="26">
        <v>18148</v>
      </c>
      <c r="D927" s="26" t="s">
        <v>81</v>
      </c>
      <c r="E927" s="27" t="s">
        <v>645</v>
      </c>
      <c r="F927" s="28" t="s">
        <v>1399</v>
      </c>
      <c r="G927" s="26" t="s">
        <v>68</v>
      </c>
      <c r="H927" s="29">
        <v>3023.28</v>
      </c>
      <c r="J927" s="29">
        <f t="shared" si="56"/>
        <v>3023.28</v>
      </c>
      <c r="K927" s="29">
        <f t="shared" si="57"/>
        <v>0</v>
      </c>
      <c r="L927" s="24">
        <f t="shared" si="58"/>
        <v>5</v>
      </c>
      <c r="M927" s="24" t="str">
        <f>VLOOKUP(L927,mês!A:B,2,0)</f>
        <v>Maio</v>
      </c>
      <c r="N927" s="24" t="str">
        <f t="shared" si="59"/>
        <v xml:space="preserve">RI </v>
      </c>
    </row>
    <row r="928" spans="1:14" ht="57" customHeight="1" x14ac:dyDescent="0.2">
      <c r="A928" s="24" t="s">
        <v>311</v>
      </c>
      <c r="B928" s="25">
        <v>45516</v>
      </c>
      <c r="C928" s="26">
        <v>18411</v>
      </c>
      <c r="D928" s="26" t="s">
        <v>81</v>
      </c>
      <c r="E928" s="27" t="s">
        <v>1400</v>
      </c>
      <c r="F928" s="28" t="s">
        <v>1401</v>
      </c>
      <c r="G928" s="26" t="s">
        <v>68</v>
      </c>
      <c r="H928" s="29">
        <v>1591.2</v>
      </c>
      <c r="J928" s="29">
        <f t="shared" si="56"/>
        <v>1591.2</v>
      </c>
      <c r="K928" s="29">
        <f t="shared" si="57"/>
        <v>0</v>
      </c>
      <c r="L928" s="24">
        <f t="shared" si="58"/>
        <v>8</v>
      </c>
      <c r="M928" s="24" t="str">
        <f>VLOOKUP(L928,mês!A:B,2,0)</f>
        <v>Agosto</v>
      </c>
      <c r="N928" s="24" t="str">
        <f t="shared" si="59"/>
        <v xml:space="preserve">RI </v>
      </c>
    </row>
    <row r="929" spans="1:14" ht="57" customHeight="1" x14ac:dyDescent="0.2">
      <c r="A929" s="24" t="s">
        <v>311</v>
      </c>
      <c r="B929" s="25">
        <v>45534</v>
      </c>
      <c r="C929" s="26">
        <v>18457</v>
      </c>
      <c r="D929" s="26" t="s">
        <v>81</v>
      </c>
      <c r="E929" s="27" t="s">
        <v>1402</v>
      </c>
      <c r="F929" s="28" t="s">
        <v>1403</v>
      </c>
      <c r="G929" s="26" t="s">
        <v>68</v>
      </c>
      <c r="H929" s="29">
        <v>16774.16</v>
      </c>
      <c r="J929" s="29">
        <f t="shared" si="56"/>
        <v>16774.16</v>
      </c>
      <c r="K929" s="29">
        <f t="shared" si="57"/>
        <v>0</v>
      </c>
      <c r="L929" s="24">
        <f t="shared" si="58"/>
        <v>8</v>
      </c>
      <c r="M929" s="24" t="str">
        <f>VLOOKUP(L929,mês!A:B,2,0)</f>
        <v>Agosto</v>
      </c>
      <c r="N929" s="24" t="str">
        <f t="shared" si="59"/>
        <v xml:space="preserve">RI </v>
      </c>
    </row>
    <row r="930" spans="1:14" ht="57" customHeight="1" x14ac:dyDescent="0.2">
      <c r="A930" s="24" t="s">
        <v>311</v>
      </c>
      <c r="B930" s="25">
        <v>45551</v>
      </c>
      <c r="C930" s="26">
        <v>18494</v>
      </c>
      <c r="D930" s="26" t="s">
        <v>81</v>
      </c>
      <c r="E930" s="27" t="s">
        <v>103</v>
      </c>
      <c r="F930" s="28" t="s">
        <v>1404</v>
      </c>
      <c r="G930" s="26" t="s">
        <v>68</v>
      </c>
      <c r="H930" s="29">
        <v>12111.99</v>
      </c>
      <c r="J930" s="29">
        <f t="shared" si="56"/>
        <v>12111.99</v>
      </c>
      <c r="K930" s="29">
        <f t="shared" si="57"/>
        <v>0</v>
      </c>
      <c r="L930" s="24">
        <f t="shared" si="58"/>
        <v>9</v>
      </c>
      <c r="M930" s="24" t="str">
        <f>VLOOKUP(L930,mês!A:B,2,0)</f>
        <v>Setembro</v>
      </c>
      <c r="N930" s="24" t="str">
        <f t="shared" si="59"/>
        <v xml:space="preserve">RI </v>
      </c>
    </row>
    <row r="931" spans="1:14" ht="57" customHeight="1" x14ac:dyDescent="0.2">
      <c r="A931" s="24" t="s">
        <v>311</v>
      </c>
      <c r="B931" s="25">
        <v>45569</v>
      </c>
      <c r="C931" s="26">
        <v>18577</v>
      </c>
      <c r="D931" s="26" t="s">
        <v>81</v>
      </c>
      <c r="E931" s="27" t="s">
        <v>1405</v>
      </c>
      <c r="F931" s="28" t="s">
        <v>1406</v>
      </c>
      <c r="G931" s="26" t="s">
        <v>68</v>
      </c>
      <c r="H931" s="29">
        <v>1283.05</v>
      </c>
      <c r="J931" s="29">
        <f t="shared" si="56"/>
        <v>1283.05</v>
      </c>
      <c r="K931" s="29">
        <f t="shared" si="57"/>
        <v>0</v>
      </c>
      <c r="L931" s="24">
        <f t="shared" si="58"/>
        <v>10</v>
      </c>
      <c r="M931" s="24" t="str">
        <f>VLOOKUP(L931,mês!A:B,2,0)</f>
        <v>Outubro</v>
      </c>
      <c r="N931" s="24" t="str">
        <f t="shared" si="59"/>
        <v xml:space="preserve">RI </v>
      </c>
    </row>
    <row r="932" spans="1:14" ht="57" customHeight="1" x14ac:dyDescent="0.2">
      <c r="A932" s="24" t="s">
        <v>311</v>
      </c>
      <c r="B932" s="25">
        <v>45569</v>
      </c>
      <c r="C932" s="26">
        <v>18580</v>
      </c>
      <c r="D932" s="26" t="s">
        <v>81</v>
      </c>
      <c r="E932" s="27" t="s">
        <v>1407</v>
      </c>
      <c r="F932" s="28" t="s">
        <v>1408</v>
      </c>
      <c r="G932" s="26" t="s">
        <v>68</v>
      </c>
      <c r="H932" s="29">
        <v>15356.32</v>
      </c>
      <c r="J932" s="29">
        <f t="shared" si="56"/>
        <v>15356.32</v>
      </c>
      <c r="K932" s="29">
        <f t="shared" si="57"/>
        <v>0</v>
      </c>
      <c r="L932" s="24">
        <f t="shared" si="58"/>
        <v>10</v>
      </c>
      <c r="M932" s="24" t="str">
        <f>VLOOKUP(L932,mês!A:B,2,0)</f>
        <v>Outubro</v>
      </c>
      <c r="N932" s="24" t="str">
        <f t="shared" si="59"/>
        <v xml:space="preserve">RI </v>
      </c>
    </row>
    <row r="933" spans="1:14" ht="57" customHeight="1" x14ac:dyDescent="0.2">
      <c r="A933" s="24" t="s">
        <v>311</v>
      </c>
      <c r="B933" s="25">
        <v>45589</v>
      </c>
      <c r="C933" s="26">
        <v>18649</v>
      </c>
      <c r="D933" s="26" t="s">
        <v>81</v>
      </c>
      <c r="E933" s="27" t="s">
        <v>1409</v>
      </c>
      <c r="F933" s="28" t="s">
        <v>1410</v>
      </c>
      <c r="G933" s="26" t="s">
        <v>68</v>
      </c>
      <c r="H933" s="29">
        <v>3300</v>
      </c>
      <c r="J933" s="29">
        <f t="shared" si="56"/>
        <v>3300</v>
      </c>
      <c r="K933" s="29">
        <f t="shared" si="57"/>
        <v>0</v>
      </c>
      <c r="L933" s="24">
        <f t="shared" si="58"/>
        <v>10</v>
      </c>
      <c r="M933" s="24" t="str">
        <f>VLOOKUP(L933,mês!A:B,2,0)</f>
        <v>Outubro</v>
      </c>
      <c r="N933" s="24" t="str">
        <f t="shared" si="59"/>
        <v xml:space="preserve">RI </v>
      </c>
    </row>
    <row r="934" spans="1:14" ht="57" customHeight="1" x14ac:dyDescent="0.2">
      <c r="A934" s="24" t="s">
        <v>311</v>
      </c>
      <c r="B934" s="25">
        <v>45618</v>
      </c>
      <c r="C934" s="26">
        <v>18722</v>
      </c>
      <c r="D934" s="26" t="s">
        <v>156</v>
      </c>
      <c r="E934" s="27" t="s">
        <v>1411</v>
      </c>
      <c r="F934" s="28" t="s">
        <v>1412</v>
      </c>
      <c r="G934" s="26" t="s">
        <v>68</v>
      </c>
      <c r="H934" s="29">
        <v>140</v>
      </c>
      <c r="J934" s="29">
        <f t="shared" si="56"/>
        <v>140</v>
      </c>
      <c r="K934" s="29">
        <f t="shared" si="57"/>
        <v>0</v>
      </c>
      <c r="L934" s="24">
        <f t="shared" si="58"/>
        <v>11</v>
      </c>
      <c r="M934" s="24" t="str">
        <f>VLOOKUP(L934,mês!A:B,2,0)</f>
        <v>Novembro</v>
      </c>
      <c r="N934" s="24" t="str">
        <f t="shared" si="59"/>
        <v xml:space="preserve">RI </v>
      </c>
    </row>
    <row r="935" spans="1:14" ht="57" customHeight="1" x14ac:dyDescent="0.2">
      <c r="A935" s="24" t="s">
        <v>311</v>
      </c>
      <c r="B935" s="25">
        <v>45629</v>
      </c>
      <c r="C935" s="26">
        <v>18761</v>
      </c>
      <c r="D935" s="26" t="s">
        <v>81</v>
      </c>
      <c r="E935" s="27" t="s">
        <v>656</v>
      </c>
      <c r="F935" s="28" t="s">
        <v>1413</v>
      </c>
      <c r="G935" s="26" t="s">
        <v>68</v>
      </c>
      <c r="H935" s="29">
        <v>165.66</v>
      </c>
      <c r="J935" s="29">
        <f t="shared" si="56"/>
        <v>165.66</v>
      </c>
      <c r="K935" s="29">
        <f t="shared" si="57"/>
        <v>0</v>
      </c>
      <c r="L935" s="24">
        <f t="shared" si="58"/>
        <v>12</v>
      </c>
      <c r="M935" s="24" t="str">
        <f>VLOOKUP(L935,mês!A:B,2,0)</f>
        <v>Dezembro</v>
      </c>
      <c r="N935" s="24" t="str">
        <f t="shared" si="59"/>
        <v xml:space="preserve">RI </v>
      </c>
    </row>
    <row r="936" spans="1:14" ht="57" customHeight="1" x14ac:dyDescent="0.2">
      <c r="A936" s="24" t="s">
        <v>317</v>
      </c>
      <c r="B936" s="25">
        <v>45301</v>
      </c>
      <c r="C936" s="26">
        <v>17736</v>
      </c>
      <c r="D936" s="26" t="s">
        <v>213</v>
      </c>
      <c r="E936" s="27" t="s">
        <v>1414</v>
      </c>
      <c r="F936" s="28" t="s">
        <v>1415</v>
      </c>
      <c r="G936" s="26" t="s">
        <v>68</v>
      </c>
      <c r="H936" s="29">
        <v>1261519.03</v>
      </c>
      <c r="J936" s="29">
        <f t="shared" si="56"/>
        <v>1261519.03</v>
      </c>
      <c r="K936" s="29">
        <f t="shared" si="57"/>
        <v>0</v>
      </c>
      <c r="L936" s="24">
        <f t="shared" si="58"/>
        <v>1</v>
      </c>
      <c r="M936" s="24" t="str">
        <f>VLOOKUP(L936,mês!A:B,2,0)</f>
        <v>Janeiro</v>
      </c>
      <c r="N936" s="24" t="str">
        <f t="shared" si="59"/>
        <v xml:space="preserve">Diretoria </v>
      </c>
    </row>
    <row r="937" spans="1:14" ht="57" customHeight="1" x14ac:dyDescent="0.2">
      <c r="A937" s="24" t="s">
        <v>317</v>
      </c>
      <c r="B937" s="25">
        <v>45301</v>
      </c>
      <c r="C937" s="26">
        <v>17740</v>
      </c>
      <c r="D937" s="26" t="s">
        <v>213</v>
      </c>
      <c r="E937" s="27" t="s">
        <v>1416</v>
      </c>
      <c r="F937" s="28" t="s">
        <v>1417</v>
      </c>
      <c r="G937" s="26" t="s">
        <v>68</v>
      </c>
      <c r="H937" s="29">
        <v>320901</v>
      </c>
      <c r="J937" s="29">
        <f t="shared" si="56"/>
        <v>320901</v>
      </c>
      <c r="K937" s="29">
        <f t="shared" si="57"/>
        <v>0</v>
      </c>
      <c r="L937" s="24">
        <f t="shared" si="58"/>
        <v>1</v>
      </c>
      <c r="M937" s="24" t="str">
        <f>VLOOKUP(L937,mês!A:B,2,0)</f>
        <v>Janeiro</v>
      </c>
      <c r="N937" s="24" t="str">
        <f t="shared" si="59"/>
        <v xml:space="preserve">Diretoria </v>
      </c>
    </row>
    <row r="938" spans="1:14" ht="57" customHeight="1" x14ac:dyDescent="0.2">
      <c r="A938" s="24" t="s">
        <v>317</v>
      </c>
      <c r="B938" s="25">
        <v>45357</v>
      </c>
      <c r="C938" s="26">
        <v>17968</v>
      </c>
      <c r="D938" s="26" t="s">
        <v>1203</v>
      </c>
      <c r="E938" s="27" t="s">
        <v>1418</v>
      </c>
      <c r="F938" s="28" t="s">
        <v>1419</v>
      </c>
      <c r="G938" s="26" t="s">
        <v>68</v>
      </c>
      <c r="H938" s="29">
        <v>9656.08</v>
      </c>
      <c r="J938" s="29">
        <f t="shared" si="56"/>
        <v>9656.08</v>
      </c>
      <c r="K938" s="29">
        <f t="shared" si="57"/>
        <v>0</v>
      </c>
      <c r="L938" s="24">
        <f t="shared" si="58"/>
        <v>3</v>
      </c>
      <c r="M938" s="24" t="str">
        <f>VLOOKUP(L938,mês!A:B,2,0)</f>
        <v>Março</v>
      </c>
      <c r="N938" s="24" t="str">
        <f t="shared" si="59"/>
        <v xml:space="preserve">Diretoria </v>
      </c>
    </row>
    <row r="939" spans="1:14" ht="57" customHeight="1" x14ac:dyDescent="0.2">
      <c r="A939" s="24" t="s">
        <v>317</v>
      </c>
      <c r="B939" s="25">
        <v>45357</v>
      </c>
      <c r="C939" s="26">
        <v>17962</v>
      </c>
      <c r="D939" s="26" t="s">
        <v>965</v>
      </c>
      <c r="E939" s="27" t="s">
        <v>1420</v>
      </c>
      <c r="F939" s="28" t="s">
        <v>1421</v>
      </c>
      <c r="G939" s="26" t="s">
        <v>68</v>
      </c>
      <c r="H939" s="29">
        <v>8871.59</v>
      </c>
      <c r="J939" s="29">
        <f t="shared" si="56"/>
        <v>8871.59</v>
      </c>
      <c r="K939" s="29">
        <f t="shared" si="57"/>
        <v>0</v>
      </c>
      <c r="L939" s="24">
        <f t="shared" si="58"/>
        <v>3</v>
      </c>
      <c r="M939" s="24" t="str">
        <f>VLOOKUP(L939,mês!A:B,2,0)</f>
        <v>Março</v>
      </c>
      <c r="N939" s="24" t="str">
        <f t="shared" si="59"/>
        <v xml:space="preserve">Diretoria </v>
      </c>
    </row>
    <row r="940" spans="1:14" ht="57" customHeight="1" x14ac:dyDescent="0.2">
      <c r="A940" s="24" t="s">
        <v>317</v>
      </c>
      <c r="B940" s="25">
        <v>45407</v>
      </c>
      <c r="C940" s="26">
        <v>18111</v>
      </c>
      <c r="D940" s="26" t="s">
        <v>213</v>
      </c>
      <c r="E940" s="27" t="s">
        <v>1416</v>
      </c>
      <c r="F940" s="28" t="s">
        <v>1422</v>
      </c>
      <c r="G940" s="26" t="s">
        <v>68</v>
      </c>
      <c r="H940" s="29">
        <v>694538.88</v>
      </c>
      <c r="J940" s="29">
        <f t="shared" si="56"/>
        <v>694538.88</v>
      </c>
      <c r="K940" s="29">
        <f t="shared" si="57"/>
        <v>0</v>
      </c>
      <c r="L940" s="24">
        <f t="shared" si="58"/>
        <v>4</v>
      </c>
      <c r="M940" s="24" t="str">
        <f>VLOOKUP(L940,mês!A:B,2,0)</f>
        <v>Abril</v>
      </c>
      <c r="N940" s="24" t="str">
        <f t="shared" si="59"/>
        <v xml:space="preserve">Diretoria </v>
      </c>
    </row>
    <row r="941" spans="1:14" ht="57" customHeight="1" x14ac:dyDescent="0.2">
      <c r="A941" s="24" t="s">
        <v>331</v>
      </c>
      <c r="B941" s="25">
        <v>45327</v>
      </c>
      <c r="C941" s="26">
        <v>17850</v>
      </c>
      <c r="D941" s="26" t="s">
        <v>65</v>
      </c>
      <c r="E941" s="27" t="s">
        <v>69</v>
      </c>
      <c r="F941" s="28" t="s">
        <v>1423</v>
      </c>
      <c r="G941" s="26" t="s">
        <v>68</v>
      </c>
      <c r="H941" s="29">
        <v>194767.21</v>
      </c>
      <c r="J941" s="29">
        <f t="shared" si="56"/>
        <v>194767.21</v>
      </c>
      <c r="K941" s="29">
        <f t="shared" si="57"/>
        <v>0</v>
      </c>
      <c r="L941" s="24">
        <f t="shared" si="58"/>
        <v>2</v>
      </c>
      <c r="M941" s="24" t="str">
        <f>VLOOKUP(L941,mês!A:B,2,0)</f>
        <v>Fevereiro</v>
      </c>
      <c r="N941" s="24" t="str">
        <f t="shared" si="59"/>
        <v xml:space="preserve">Diretoria </v>
      </c>
    </row>
    <row r="942" spans="1:14" ht="57" customHeight="1" x14ac:dyDescent="0.2">
      <c r="A942" s="24" t="s">
        <v>335</v>
      </c>
      <c r="B942" s="25">
        <v>45327</v>
      </c>
      <c r="C942" s="26">
        <v>17851</v>
      </c>
      <c r="D942" s="26" t="s">
        <v>65</v>
      </c>
      <c r="E942" s="27" t="s">
        <v>69</v>
      </c>
      <c r="F942" s="28" t="s">
        <v>1424</v>
      </c>
      <c r="G942" s="26" t="s">
        <v>68</v>
      </c>
      <c r="H942" s="29">
        <v>765.09</v>
      </c>
      <c r="J942" s="29">
        <f t="shared" si="56"/>
        <v>765.09</v>
      </c>
      <c r="K942" s="29">
        <f t="shared" si="57"/>
        <v>0</v>
      </c>
      <c r="L942" s="24">
        <f t="shared" si="58"/>
        <v>2</v>
      </c>
      <c r="M942" s="24" t="str">
        <f>VLOOKUP(L942,mês!A:B,2,0)</f>
        <v>Fevereiro</v>
      </c>
      <c r="N942" s="24" t="str">
        <f t="shared" si="59"/>
        <v xml:space="preserve">Diretoria </v>
      </c>
    </row>
    <row r="943" spans="1:14" ht="57" customHeight="1" x14ac:dyDescent="0.2">
      <c r="A943" s="24" t="s">
        <v>335</v>
      </c>
      <c r="B943" s="25">
        <v>45390</v>
      </c>
      <c r="C943" s="26">
        <v>18061</v>
      </c>
      <c r="D943" s="26" t="s">
        <v>65</v>
      </c>
      <c r="E943" s="27" t="s">
        <v>69</v>
      </c>
      <c r="F943" s="28" t="s">
        <v>1425</v>
      </c>
      <c r="G943" s="26" t="s">
        <v>68</v>
      </c>
      <c r="H943" s="29">
        <v>960</v>
      </c>
      <c r="J943" s="29">
        <f t="shared" si="56"/>
        <v>960</v>
      </c>
      <c r="K943" s="29">
        <f t="shared" si="57"/>
        <v>0</v>
      </c>
      <c r="L943" s="24">
        <f t="shared" si="58"/>
        <v>4</v>
      </c>
      <c r="M943" s="24" t="str">
        <f>VLOOKUP(L943,mês!A:B,2,0)</f>
        <v>Abril</v>
      </c>
      <c r="N943" s="24" t="str">
        <f t="shared" si="59"/>
        <v xml:space="preserve">Diretoria </v>
      </c>
    </row>
    <row r="944" spans="1:14" ht="57" customHeight="1" x14ac:dyDescent="0.2">
      <c r="A944" s="24" t="s">
        <v>343</v>
      </c>
      <c r="B944" s="25">
        <v>45455</v>
      </c>
      <c r="C944" s="26">
        <v>18259</v>
      </c>
      <c r="D944" s="26" t="s">
        <v>766</v>
      </c>
      <c r="E944" s="27" t="s">
        <v>1426</v>
      </c>
      <c r="F944" s="28" t="s">
        <v>1427</v>
      </c>
      <c r="G944" s="26" t="s">
        <v>68</v>
      </c>
      <c r="H944" s="29">
        <v>51930</v>
      </c>
      <c r="J944" s="29">
        <f t="shared" si="56"/>
        <v>51930</v>
      </c>
      <c r="K944" s="29">
        <f t="shared" si="57"/>
        <v>0</v>
      </c>
      <c r="L944" s="24">
        <f t="shared" si="58"/>
        <v>6</v>
      </c>
      <c r="M944" s="24" t="str">
        <f>VLOOKUP(L944,mês!A:B,2,0)</f>
        <v>Junho</v>
      </c>
      <c r="N944" s="24" t="str">
        <f t="shared" si="59"/>
        <v xml:space="preserve">RORÇ </v>
      </c>
    </row>
    <row r="945" spans="1:14" ht="57" customHeight="1" x14ac:dyDescent="0.2">
      <c r="A945" s="24" t="s">
        <v>343</v>
      </c>
      <c r="B945" s="25">
        <v>45511</v>
      </c>
      <c r="C945" s="26">
        <v>18399</v>
      </c>
      <c r="D945" s="26" t="s">
        <v>65</v>
      </c>
      <c r="E945" s="27" t="s">
        <v>69</v>
      </c>
      <c r="F945" s="28" t="s">
        <v>1428</v>
      </c>
      <c r="G945" s="26" t="s">
        <v>68</v>
      </c>
      <c r="H945" s="29">
        <v>73000</v>
      </c>
      <c r="J945" s="29">
        <f t="shared" si="56"/>
        <v>73000</v>
      </c>
      <c r="K945" s="29">
        <f t="shared" si="57"/>
        <v>0</v>
      </c>
      <c r="L945" s="24">
        <f t="shared" si="58"/>
        <v>8</v>
      </c>
      <c r="M945" s="24" t="str">
        <f>VLOOKUP(L945,mês!A:B,2,0)</f>
        <v>Agosto</v>
      </c>
      <c r="N945" s="24" t="str">
        <f t="shared" si="59"/>
        <v xml:space="preserve">RORÇ </v>
      </c>
    </row>
    <row r="946" spans="1:14" ht="57" customHeight="1" x14ac:dyDescent="0.2">
      <c r="A946" s="24" t="s">
        <v>349</v>
      </c>
      <c r="B946" s="25">
        <v>45322</v>
      </c>
      <c r="C946" s="26">
        <v>17826</v>
      </c>
      <c r="D946" s="26" t="s">
        <v>350</v>
      </c>
      <c r="E946" s="27" t="s">
        <v>351</v>
      </c>
      <c r="F946" s="28" t="s">
        <v>1429</v>
      </c>
      <c r="G946" s="26" t="s">
        <v>68</v>
      </c>
      <c r="H946" s="29">
        <v>127522.28</v>
      </c>
      <c r="J946" s="29">
        <f t="shared" si="56"/>
        <v>127522.28</v>
      </c>
      <c r="K946" s="29">
        <f t="shared" si="57"/>
        <v>0</v>
      </c>
      <c r="L946" s="24">
        <f t="shared" si="58"/>
        <v>1</v>
      </c>
      <c r="M946" s="24" t="str">
        <f>VLOOKUP(L946,mês!A:B,2,0)</f>
        <v>Janeiro</v>
      </c>
      <c r="N946" s="24" t="str">
        <f t="shared" si="59"/>
        <v xml:space="preserve">SEG </v>
      </c>
    </row>
    <row r="947" spans="1:14" ht="57" customHeight="1" x14ac:dyDescent="0.2">
      <c r="A947" s="24" t="s">
        <v>353</v>
      </c>
      <c r="B947" s="25">
        <v>45329</v>
      </c>
      <c r="C947" s="26">
        <v>17858</v>
      </c>
      <c r="D947" s="26" t="s">
        <v>350</v>
      </c>
      <c r="E947" s="27" t="s">
        <v>354</v>
      </c>
      <c r="F947" s="28" t="s">
        <v>1430</v>
      </c>
      <c r="G947" s="26" t="s">
        <v>68</v>
      </c>
      <c r="H947" s="29">
        <v>11935</v>
      </c>
      <c r="J947" s="29">
        <f t="shared" si="56"/>
        <v>11935</v>
      </c>
      <c r="K947" s="29">
        <f t="shared" si="57"/>
        <v>0</v>
      </c>
      <c r="L947" s="24">
        <f t="shared" si="58"/>
        <v>2</v>
      </c>
      <c r="M947" s="24" t="str">
        <f>VLOOKUP(L947,mês!A:B,2,0)</f>
        <v>Fevereiro</v>
      </c>
      <c r="N947" s="24" t="str">
        <f t="shared" si="59"/>
        <v xml:space="preserve">RINF </v>
      </c>
    </row>
    <row r="948" spans="1:14" ht="57" customHeight="1" x14ac:dyDescent="0.2">
      <c r="A948" s="24" t="s">
        <v>353</v>
      </c>
      <c r="B948" s="25">
        <v>45345</v>
      </c>
      <c r="C948" s="26">
        <v>17920</v>
      </c>
      <c r="D948" s="26" t="s">
        <v>350</v>
      </c>
      <c r="E948" s="27" t="s">
        <v>1431</v>
      </c>
      <c r="F948" s="28" t="s">
        <v>1432</v>
      </c>
      <c r="G948" s="26" t="s">
        <v>68</v>
      </c>
      <c r="H948" s="29">
        <v>10230</v>
      </c>
      <c r="J948" s="29">
        <f t="shared" si="56"/>
        <v>10230</v>
      </c>
      <c r="K948" s="29">
        <f t="shared" si="57"/>
        <v>0</v>
      </c>
      <c r="L948" s="24">
        <f t="shared" si="58"/>
        <v>2</v>
      </c>
      <c r="M948" s="24" t="str">
        <f>VLOOKUP(L948,mês!A:B,2,0)</f>
        <v>Fevereiro</v>
      </c>
      <c r="N948" s="24" t="str">
        <f t="shared" si="59"/>
        <v xml:space="preserve">RINF </v>
      </c>
    </row>
    <row r="949" spans="1:14" ht="57" customHeight="1" x14ac:dyDescent="0.2">
      <c r="A949" s="24" t="s">
        <v>353</v>
      </c>
      <c r="B949" s="25">
        <v>45345</v>
      </c>
      <c r="C949" s="26">
        <v>17922</v>
      </c>
      <c r="D949" s="26" t="s">
        <v>350</v>
      </c>
      <c r="E949" s="27" t="s">
        <v>354</v>
      </c>
      <c r="F949" s="28" t="s">
        <v>1433</v>
      </c>
      <c r="G949" s="26" t="s">
        <v>68</v>
      </c>
      <c r="H949" s="29">
        <v>8889</v>
      </c>
      <c r="J949" s="29">
        <f t="shared" si="56"/>
        <v>8889</v>
      </c>
      <c r="K949" s="29">
        <f t="shared" si="57"/>
        <v>0</v>
      </c>
      <c r="L949" s="24">
        <f t="shared" si="58"/>
        <v>2</v>
      </c>
      <c r="M949" s="24" t="str">
        <f>VLOOKUP(L949,mês!A:B,2,0)</f>
        <v>Fevereiro</v>
      </c>
      <c r="N949" s="24" t="str">
        <f t="shared" si="59"/>
        <v xml:space="preserve">RINF </v>
      </c>
    </row>
    <row r="950" spans="1:14" ht="57" customHeight="1" x14ac:dyDescent="0.2">
      <c r="A950" s="24" t="s">
        <v>353</v>
      </c>
      <c r="B950" s="25">
        <v>45345</v>
      </c>
      <c r="C950" s="26">
        <v>17923</v>
      </c>
      <c r="D950" s="26" t="s">
        <v>350</v>
      </c>
      <c r="E950" s="27" t="s">
        <v>1431</v>
      </c>
      <c r="F950" s="28" t="s">
        <v>1434</v>
      </c>
      <c r="G950" s="26" t="s">
        <v>68</v>
      </c>
      <c r="H950" s="29">
        <v>16683.5</v>
      </c>
      <c r="J950" s="29">
        <f t="shared" si="56"/>
        <v>16683.5</v>
      </c>
      <c r="K950" s="29">
        <f t="shared" si="57"/>
        <v>0</v>
      </c>
      <c r="L950" s="24">
        <f t="shared" si="58"/>
        <v>2</v>
      </c>
      <c r="M950" s="24" t="str">
        <f>VLOOKUP(L950,mês!A:B,2,0)</f>
        <v>Fevereiro</v>
      </c>
      <c r="N950" s="24" t="str">
        <f t="shared" si="59"/>
        <v xml:space="preserve">RINF </v>
      </c>
    </row>
    <row r="951" spans="1:14" ht="57" customHeight="1" x14ac:dyDescent="0.2">
      <c r="A951" s="24" t="s">
        <v>353</v>
      </c>
      <c r="B951" s="25">
        <v>45345</v>
      </c>
      <c r="C951" s="26">
        <v>17924</v>
      </c>
      <c r="D951" s="26" t="s">
        <v>350</v>
      </c>
      <c r="E951" s="27" t="s">
        <v>1431</v>
      </c>
      <c r="F951" s="28" t="s">
        <v>1435</v>
      </c>
      <c r="G951" s="26" t="s">
        <v>68</v>
      </c>
      <c r="H951" s="29">
        <v>4045.2</v>
      </c>
      <c r="J951" s="29">
        <f t="shared" si="56"/>
        <v>4045.2</v>
      </c>
      <c r="K951" s="29">
        <f t="shared" si="57"/>
        <v>0</v>
      </c>
      <c r="L951" s="24">
        <f t="shared" si="58"/>
        <v>2</v>
      </c>
      <c r="M951" s="24" t="str">
        <f>VLOOKUP(L951,mês!A:B,2,0)</f>
        <v>Fevereiro</v>
      </c>
      <c r="N951" s="24" t="str">
        <f t="shared" si="59"/>
        <v xml:space="preserve">RINF </v>
      </c>
    </row>
    <row r="952" spans="1:14" ht="57" customHeight="1" x14ac:dyDescent="0.2">
      <c r="A952" s="24" t="s">
        <v>353</v>
      </c>
      <c r="B952" s="25">
        <v>45349</v>
      </c>
      <c r="C952" s="26">
        <v>17930</v>
      </c>
      <c r="D952" s="26" t="s">
        <v>350</v>
      </c>
      <c r="E952" s="27" t="s">
        <v>354</v>
      </c>
      <c r="F952" s="28" t="s">
        <v>1436</v>
      </c>
      <c r="G952" s="26" t="s">
        <v>68</v>
      </c>
      <c r="H952" s="29">
        <v>18540</v>
      </c>
      <c r="J952" s="29">
        <f t="shared" si="56"/>
        <v>18540</v>
      </c>
      <c r="K952" s="29">
        <f t="shared" si="57"/>
        <v>0</v>
      </c>
      <c r="L952" s="24">
        <f t="shared" si="58"/>
        <v>2</v>
      </c>
      <c r="M952" s="24" t="str">
        <f>VLOOKUP(L952,mês!A:B,2,0)</f>
        <v>Fevereiro</v>
      </c>
      <c r="N952" s="24" t="str">
        <f t="shared" si="59"/>
        <v xml:space="preserve">RINF </v>
      </c>
    </row>
    <row r="953" spans="1:14" ht="57" customHeight="1" x14ac:dyDescent="0.2">
      <c r="A953" s="24" t="s">
        <v>353</v>
      </c>
      <c r="B953" s="25">
        <v>45355</v>
      </c>
      <c r="C953" s="26">
        <v>17956</v>
      </c>
      <c r="D953" s="26" t="s">
        <v>350</v>
      </c>
      <c r="E953" s="27" t="s">
        <v>357</v>
      </c>
      <c r="F953" s="28" t="s">
        <v>1437</v>
      </c>
      <c r="G953" s="26" t="s">
        <v>68</v>
      </c>
      <c r="H953" s="29">
        <v>12360</v>
      </c>
      <c r="J953" s="29">
        <f t="shared" si="56"/>
        <v>12360</v>
      </c>
      <c r="K953" s="29">
        <f t="shared" si="57"/>
        <v>0</v>
      </c>
      <c r="L953" s="24">
        <f t="shared" si="58"/>
        <v>3</v>
      </c>
      <c r="M953" s="24" t="str">
        <f>VLOOKUP(L953,mês!A:B,2,0)</f>
        <v>Março</v>
      </c>
      <c r="N953" s="24" t="str">
        <f t="shared" si="59"/>
        <v xml:space="preserve">RINF </v>
      </c>
    </row>
    <row r="954" spans="1:14" ht="57" customHeight="1" x14ac:dyDescent="0.2">
      <c r="A954" s="24" t="s">
        <v>353</v>
      </c>
      <c r="B954" s="25">
        <v>45357</v>
      </c>
      <c r="C954" s="26">
        <v>17964</v>
      </c>
      <c r="D954" s="26" t="s">
        <v>350</v>
      </c>
      <c r="E954" s="27" t="s">
        <v>367</v>
      </c>
      <c r="F954" s="28" t="s">
        <v>1438</v>
      </c>
      <c r="G954" s="26" t="s">
        <v>68</v>
      </c>
      <c r="H954" s="29">
        <v>8525</v>
      </c>
      <c r="J954" s="29">
        <f t="shared" si="56"/>
        <v>8525</v>
      </c>
      <c r="K954" s="29">
        <f t="shared" si="57"/>
        <v>0</v>
      </c>
      <c r="L954" s="24">
        <f t="shared" si="58"/>
        <v>3</v>
      </c>
      <c r="M954" s="24" t="str">
        <f>VLOOKUP(L954,mês!A:B,2,0)</f>
        <v>Março</v>
      </c>
      <c r="N954" s="24" t="str">
        <f t="shared" si="59"/>
        <v xml:space="preserve">RINF </v>
      </c>
    </row>
    <row r="955" spans="1:14" ht="57" customHeight="1" x14ac:dyDescent="0.2">
      <c r="A955" s="24" t="s">
        <v>353</v>
      </c>
      <c r="B955" s="25">
        <v>45359</v>
      </c>
      <c r="C955" s="26">
        <v>17974</v>
      </c>
      <c r="D955" s="26" t="s">
        <v>350</v>
      </c>
      <c r="E955" s="27" t="s">
        <v>357</v>
      </c>
      <c r="F955" s="28" t="s">
        <v>1439</v>
      </c>
      <c r="G955" s="26" t="s">
        <v>68</v>
      </c>
      <c r="H955" s="29">
        <v>5489.7</v>
      </c>
      <c r="J955" s="29">
        <f t="shared" si="56"/>
        <v>5489.7</v>
      </c>
      <c r="K955" s="29">
        <f t="shared" si="57"/>
        <v>0</v>
      </c>
      <c r="L955" s="24">
        <f t="shared" si="58"/>
        <v>3</v>
      </c>
      <c r="M955" s="24" t="str">
        <f>VLOOKUP(L955,mês!A:B,2,0)</f>
        <v>Março</v>
      </c>
      <c r="N955" s="24" t="str">
        <f t="shared" si="59"/>
        <v xml:space="preserve">RINF </v>
      </c>
    </row>
    <row r="956" spans="1:14" ht="57" customHeight="1" x14ac:dyDescent="0.2">
      <c r="A956" s="24" t="s">
        <v>353</v>
      </c>
      <c r="B956" s="25">
        <v>45376</v>
      </c>
      <c r="C956" s="26">
        <v>18015</v>
      </c>
      <c r="D956" s="26" t="s">
        <v>350</v>
      </c>
      <c r="E956" s="27" t="s">
        <v>369</v>
      </c>
      <c r="F956" s="28" t="s">
        <v>1440</v>
      </c>
      <c r="G956" s="26" t="s">
        <v>68</v>
      </c>
      <c r="H956" s="29">
        <v>8889</v>
      </c>
      <c r="J956" s="29">
        <f t="shared" si="56"/>
        <v>8889</v>
      </c>
      <c r="K956" s="29">
        <f t="shared" si="57"/>
        <v>0</v>
      </c>
      <c r="L956" s="24">
        <f t="shared" si="58"/>
        <v>3</v>
      </c>
      <c r="M956" s="24" t="str">
        <f>VLOOKUP(L956,mês!A:B,2,0)</f>
        <v>Março</v>
      </c>
      <c r="N956" s="24" t="str">
        <f t="shared" si="59"/>
        <v xml:space="preserve">RINF </v>
      </c>
    </row>
    <row r="957" spans="1:14" ht="57" customHeight="1" x14ac:dyDescent="0.2">
      <c r="A957" s="24" t="s">
        <v>353</v>
      </c>
      <c r="B957" s="25">
        <v>45377</v>
      </c>
      <c r="C957" s="26">
        <v>18019</v>
      </c>
      <c r="D957" s="26" t="s">
        <v>350</v>
      </c>
      <c r="E957" s="27" t="s">
        <v>1441</v>
      </c>
      <c r="F957" s="28" t="s">
        <v>1442</v>
      </c>
      <c r="G957" s="26" t="s">
        <v>68</v>
      </c>
      <c r="H957" s="29">
        <v>28049.46</v>
      </c>
      <c r="J957" s="29">
        <f t="shared" si="56"/>
        <v>28049.46</v>
      </c>
      <c r="K957" s="29">
        <f t="shared" si="57"/>
        <v>0</v>
      </c>
      <c r="L957" s="24">
        <f t="shared" si="58"/>
        <v>3</v>
      </c>
      <c r="M957" s="24" t="str">
        <f>VLOOKUP(L957,mês!A:B,2,0)</f>
        <v>Março</v>
      </c>
      <c r="N957" s="24" t="str">
        <f t="shared" si="59"/>
        <v xml:space="preserve">RINF </v>
      </c>
    </row>
    <row r="958" spans="1:14" ht="57" customHeight="1" x14ac:dyDescent="0.2">
      <c r="A958" s="24" t="s">
        <v>353</v>
      </c>
      <c r="B958" s="25">
        <v>45392</v>
      </c>
      <c r="C958" s="26">
        <v>18066</v>
      </c>
      <c r="D958" s="26" t="s">
        <v>350</v>
      </c>
      <c r="E958" s="27" t="s">
        <v>376</v>
      </c>
      <c r="F958" s="28" t="s">
        <v>1443</v>
      </c>
      <c r="G958" s="26" t="s">
        <v>68</v>
      </c>
      <c r="H958" s="29">
        <v>10010.1</v>
      </c>
      <c r="J958" s="29">
        <f t="shared" si="56"/>
        <v>10010.1</v>
      </c>
      <c r="K958" s="29">
        <f t="shared" si="57"/>
        <v>0</v>
      </c>
      <c r="L958" s="24">
        <f t="shared" si="58"/>
        <v>4</v>
      </c>
      <c r="M958" s="24" t="str">
        <f>VLOOKUP(L958,mês!A:B,2,0)</f>
        <v>Abril</v>
      </c>
      <c r="N958" s="24" t="str">
        <f t="shared" si="59"/>
        <v xml:space="preserve">RINF </v>
      </c>
    </row>
    <row r="959" spans="1:14" ht="57" customHeight="1" x14ac:dyDescent="0.2">
      <c r="A959" s="24" t="s">
        <v>353</v>
      </c>
      <c r="B959" s="25">
        <v>45392</v>
      </c>
      <c r="C959" s="26">
        <v>18067</v>
      </c>
      <c r="D959" s="26" t="s">
        <v>350</v>
      </c>
      <c r="E959" s="27" t="s">
        <v>205</v>
      </c>
      <c r="F959" s="28" t="s">
        <v>1444</v>
      </c>
      <c r="G959" s="26" t="s">
        <v>68</v>
      </c>
      <c r="H959" s="29">
        <v>2938.5</v>
      </c>
      <c r="J959" s="29">
        <f t="shared" si="56"/>
        <v>2938.5</v>
      </c>
      <c r="K959" s="29">
        <f t="shared" si="57"/>
        <v>0</v>
      </c>
      <c r="L959" s="24">
        <f t="shared" si="58"/>
        <v>4</v>
      </c>
      <c r="M959" s="24" t="str">
        <f>VLOOKUP(L959,mês!A:B,2,0)</f>
        <v>Abril</v>
      </c>
      <c r="N959" s="24" t="str">
        <f t="shared" si="59"/>
        <v xml:space="preserve">RINF </v>
      </c>
    </row>
    <row r="960" spans="1:14" ht="57" customHeight="1" x14ac:dyDescent="0.2">
      <c r="A960" s="24" t="s">
        <v>353</v>
      </c>
      <c r="B960" s="25">
        <v>45394</v>
      </c>
      <c r="C960" s="26">
        <v>18077</v>
      </c>
      <c r="D960" s="26" t="s">
        <v>350</v>
      </c>
      <c r="E960" s="27" t="s">
        <v>224</v>
      </c>
      <c r="F960" s="28" t="s">
        <v>1445</v>
      </c>
      <c r="G960" s="26" t="s">
        <v>68</v>
      </c>
      <c r="H960" s="29">
        <v>10931.22</v>
      </c>
      <c r="J960" s="29">
        <f t="shared" si="56"/>
        <v>10931.22</v>
      </c>
      <c r="K960" s="29">
        <f t="shared" si="57"/>
        <v>0</v>
      </c>
      <c r="L960" s="24">
        <f t="shared" si="58"/>
        <v>4</v>
      </c>
      <c r="M960" s="24" t="str">
        <f>VLOOKUP(L960,mês!A:B,2,0)</f>
        <v>Abril</v>
      </c>
      <c r="N960" s="24" t="str">
        <f t="shared" si="59"/>
        <v xml:space="preserve">RINF </v>
      </c>
    </row>
    <row r="961" spans="1:14" ht="57" customHeight="1" x14ac:dyDescent="0.2">
      <c r="A961" s="24" t="s">
        <v>353</v>
      </c>
      <c r="B961" s="25">
        <v>45394</v>
      </c>
      <c r="C961" s="26">
        <v>18078</v>
      </c>
      <c r="D961" s="26" t="s">
        <v>350</v>
      </c>
      <c r="E961" s="27" t="s">
        <v>378</v>
      </c>
      <c r="F961" s="28" t="s">
        <v>1446</v>
      </c>
      <c r="G961" s="26" t="s">
        <v>68</v>
      </c>
      <c r="H961" s="29">
        <v>9622.6</v>
      </c>
      <c r="J961" s="29">
        <f t="shared" si="56"/>
        <v>9622.6</v>
      </c>
      <c r="K961" s="29">
        <f t="shared" si="57"/>
        <v>0</v>
      </c>
      <c r="L961" s="24">
        <f t="shared" si="58"/>
        <v>4</v>
      </c>
      <c r="M961" s="24" t="str">
        <f>VLOOKUP(L961,mês!A:B,2,0)</f>
        <v>Abril</v>
      </c>
      <c r="N961" s="24" t="str">
        <f t="shared" si="59"/>
        <v xml:space="preserve">RINF </v>
      </c>
    </row>
    <row r="962" spans="1:14" ht="57" customHeight="1" x14ac:dyDescent="0.2">
      <c r="A962" s="24" t="s">
        <v>353</v>
      </c>
      <c r="B962" s="25">
        <v>45401</v>
      </c>
      <c r="C962" s="26">
        <v>18090</v>
      </c>
      <c r="D962" s="26" t="s">
        <v>350</v>
      </c>
      <c r="E962" s="27" t="s">
        <v>1447</v>
      </c>
      <c r="F962" s="28" t="s">
        <v>1448</v>
      </c>
      <c r="G962" s="26" t="s">
        <v>68</v>
      </c>
      <c r="H962" s="29">
        <v>9534.9</v>
      </c>
      <c r="J962" s="29">
        <f t="shared" ref="J962:J1023" si="60">IF(G962="Não",0,H962)</f>
        <v>9534.9</v>
      </c>
      <c r="K962" s="29">
        <f t="shared" ref="K962:K1023" si="61">IF(G962="Não",H962,0)</f>
        <v>0</v>
      </c>
      <c r="L962" s="24">
        <f t="shared" ref="L962:L1023" si="62">MONTH(B962)</f>
        <v>4</v>
      </c>
      <c r="M962" s="24" t="str">
        <f>VLOOKUP(L962,mês!A:B,2,0)</f>
        <v>Abril</v>
      </c>
      <c r="N962" s="24" t="str">
        <f t="shared" ref="N962:N1023" si="63">LEFT(A962,SEARCH("-",A962)-1)</f>
        <v xml:space="preserve">RINF </v>
      </c>
    </row>
    <row r="963" spans="1:14" ht="57" customHeight="1" x14ac:dyDescent="0.2">
      <c r="A963" s="24" t="s">
        <v>353</v>
      </c>
      <c r="B963" s="25">
        <v>45499</v>
      </c>
      <c r="C963" s="26">
        <v>18366</v>
      </c>
      <c r="D963" s="26" t="s">
        <v>350</v>
      </c>
      <c r="E963" s="27" t="s">
        <v>126</v>
      </c>
      <c r="F963" s="28" t="s">
        <v>1449</v>
      </c>
      <c r="G963" s="26" t="s">
        <v>68</v>
      </c>
      <c r="H963" s="29">
        <v>24720</v>
      </c>
      <c r="J963" s="29">
        <f t="shared" si="60"/>
        <v>24720</v>
      </c>
      <c r="K963" s="29">
        <f t="shared" si="61"/>
        <v>0</v>
      </c>
      <c r="L963" s="24">
        <f t="shared" si="62"/>
        <v>7</v>
      </c>
      <c r="M963" s="24" t="str">
        <f>VLOOKUP(L963,mês!A:B,2,0)</f>
        <v>Julho</v>
      </c>
      <c r="N963" s="24" t="str">
        <f t="shared" si="63"/>
        <v xml:space="preserve">RINF </v>
      </c>
    </row>
    <row r="964" spans="1:14" ht="57" customHeight="1" x14ac:dyDescent="0.2">
      <c r="A964" s="24" t="s">
        <v>353</v>
      </c>
      <c r="B964" s="25">
        <v>45509</v>
      </c>
      <c r="C964" s="26">
        <v>18385</v>
      </c>
      <c r="D964" s="26" t="s">
        <v>350</v>
      </c>
      <c r="E964" s="27" t="s">
        <v>388</v>
      </c>
      <c r="F964" s="28" t="s">
        <v>1450</v>
      </c>
      <c r="G964" s="26" t="s">
        <v>68</v>
      </c>
      <c r="H964" s="29">
        <v>142140</v>
      </c>
      <c r="J964" s="29">
        <f t="shared" si="60"/>
        <v>142140</v>
      </c>
      <c r="K964" s="29">
        <f t="shared" si="61"/>
        <v>0</v>
      </c>
      <c r="L964" s="24">
        <f t="shared" si="62"/>
        <v>8</v>
      </c>
      <c r="M964" s="24" t="str">
        <f>VLOOKUP(L964,mês!A:B,2,0)</f>
        <v>Agosto</v>
      </c>
      <c r="N964" s="24" t="str">
        <f t="shared" si="63"/>
        <v xml:space="preserve">RINF </v>
      </c>
    </row>
    <row r="965" spans="1:14" ht="57" customHeight="1" x14ac:dyDescent="0.2">
      <c r="A965" s="24" t="s">
        <v>353</v>
      </c>
      <c r="B965" s="25">
        <v>45561</v>
      </c>
      <c r="C965" s="26">
        <v>18543</v>
      </c>
      <c r="D965" s="26" t="s">
        <v>350</v>
      </c>
      <c r="E965" s="27" t="s">
        <v>1447</v>
      </c>
      <c r="F965" s="28" t="s">
        <v>1451</v>
      </c>
      <c r="G965" s="26" t="s">
        <v>68</v>
      </c>
      <c r="H965" s="29">
        <v>7300</v>
      </c>
      <c r="J965" s="29">
        <f t="shared" si="60"/>
        <v>7300</v>
      </c>
      <c r="K965" s="29">
        <f t="shared" si="61"/>
        <v>0</v>
      </c>
      <c r="L965" s="24">
        <f t="shared" si="62"/>
        <v>9</v>
      </c>
      <c r="M965" s="24" t="str">
        <f>VLOOKUP(L965,mês!A:B,2,0)</f>
        <v>Setembro</v>
      </c>
      <c r="N965" s="24" t="str">
        <f t="shared" si="63"/>
        <v xml:space="preserve">RINF </v>
      </c>
    </row>
    <row r="966" spans="1:14" ht="57" customHeight="1" x14ac:dyDescent="0.2">
      <c r="A966" s="24" t="s">
        <v>353</v>
      </c>
      <c r="B966" s="25">
        <v>45574</v>
      </c>
      <c r="C966" s="26">
        <v>18591</v>
      </c>
      <c r="D966" s="26" t="s">
        <v>350</v>
      </c>
      <c r="E966" s="27" t="s">
        <v>394</v>
      </c>
      <c r="F966" s="28" t="s">
        <v>1452</v>
      </c>
      <c r="G966" s="26" t="s">
        <v>68</v>
      </c>
      <c r="H966" s="29">
        <v>31722</v>
      </c>
      <c r="J966" s="29">
        <f t="shared" si="60"/>
        <v>31722</v>
      </c>
      <c r="K966" s="29">
        <f t="shared" si="61"/>
        <v>0</v>
      </c>
      <c r="L966" s="24">
        <f t="shared" si="62"/>
        <v>10</v>
      </c>
      <c r="M966" s="24" t="str">
        <f>VLOOKUP(L966,mês!A:B,2,0)</f>
        <v>Outubro</v>
      </c>
      <c r="N966" s="24" t="str">
        <f t="shared" si="63"/>
        <v xml:space="preserve">RINF </v>
      </c>
    </row>
    <row r="967" spans="1:14" ht="57" customHeight="1" x14ac:dyDescent="0.2">
      <c r="A967" s="24" t="s">
        <v>353</v>
      </c>
      <c r="B967" s="25">
        <v>45574</v>
      </c>
      <c r="C967" s="26">
        <v>18592</v>
      </c>
      <c r="D967" s="26" t="s">
        <v>350</v>
      </c>
      <c r="E967" s="27" t="s">
        <v>91</v>
      </c>
      <c r="F967" s="28" t="s">
        <v>1453</v>
      </c>
      <c r="G967" s="26" t="s">
        <v>68</v>
      </c>
      <c r="H967" s="29">
        <v>7300</v>
      </c>
      <c r="J967" s="29">
        <f t="shared" si="60"/>
        <v>7300</v>
      </c>
      <c r="K967" s="29">
        <f t="shared" si="61"/>
        <v>0</v>
      </c>
      <c r="L967" s="24">
        <f t="shared" si="62"/>
        <v>10</v>
      </c>
      <c r="M967" s="24" t="str">
        <f>VLOOKUP(L967,mês!A:B,2,0)</f>
        <v>Outubro</v>
      </c>
      <c r="N967" s="24" t="str">
        <f t="shared" si="63"/>
        <v xml:space="preserve">RINF </v>
      </c>
    </row>
    <row r="968" spans="1:14" ht="57" customHeight="1" x14ac:dyDescent="0.2">
      <c r="A968" s="24" t="s">
        <v>353</v>
      </c>
      <c r="B968" s="25">
        <v>45579</v>
      </c>
      <c r="C968" s="26">
        <v>18611</v>
      </c>
      <c r="D968" s="26" t="s">
        <v>350</v>
      </c>
      <c r="E968" s="27" t="s">
        <v>203</v>
      </c>
      <c r="F968" s="28" t="s">
        <v>1454</v>
      </c>
      <c r="G968" s="26" t="s">
        <v>68</v>
      </c>
      <c r="H968" s="29">
        <v>7300</v>
      </c>
      <c r="J968" s="29">
        <f t="shared" si="60"/>
        <v>7300</v>
      </c>
      <c r="K968" s="29">
        <f t="shared" si="61"/>
        <v>0</v>
      </c>
      <c r="L968" s="24">
        <f t="shared" si="62"/>
        <v>10</v>
      </c>
      <c r="M968" s="24" t="str">
        <f>VLOOKUP(L968,mês!A:B,2,0)</f>
        <v>Outubro</v>
      </c>
      <c r="N968" s="24" t="str">
        <f t="shared" si="63"/>
        <v xml:space="preserve">RINF </v>
      </c>
    </row>
    <row r="969" spans="1:14" ht="57" customHeight="1" x14ac:dyDescent="0.2">
      <c r="A969" s="24" t="s">
        <v>353</v>
      </c>
      <c r="B969" s="25">
        <v>45579</v>
      </c>
      <c r="C969" s="26">
        <v>18612</v>
      </c>
      <c r="D969" s="26" t="s">
        <v>350</v>
      </c>
      <c r="E969" s="27" t="s">
        <v>126</v>
      </c>
      <c r="F969" s="28" t="s">
        <v>1455</v>
      </c>
      <c r="G969" s="26" t="s">
        <v>68</v>
      </c>
      <c r="H969" s="29">
        <v>25510</v>
      </c>
      <c r="J969" s="29">
        <f t="shared" si="60"/>
        <v>25510</v>
      </c>
      <c r="K969" s="29">
        <f t="shared" si="61"/>
        <v>0</v>
      </c>
      <c r="L969" s="24">
        <f t="shared" si="62"/>
        <v>10</v>
      </c>
      <c r="M969" s="24" t="str">
        <f>VLOOKUP(L969,mês!A:B,2,0)</f>
        <v>Outubro</v>
      </c>
      <c r="N969" s="24" t="str">
        <f t="shared" si="63"/>
        <v xml:space="preserve">RINF </v>
      </c>
    </row>
    <row r="970" spans="1:14" ht="57" customHeight="1" x14ac:dyDescent="0.2">
      <c r="A970" s="24" t="s">
        <v>353</v>
      </c>
      <c r="B970" s="25">
        <v>45579</v>
      </c>
      <c r="C970" s="26">
        <v>18610</v>
      </c>
      <c r="D970" s="26" t="s">
        <v>350</v>
      </c>
      <c r="E970" s="27" t="s">
        <v>354</v>
      </c>
      <c r="F970" s="28" t="s">
        <v>1456</v>
      </c>
      <c r="G970" s="26" t="s">
        <v>68</v>
      </c>
      <c r="H970" s="29">
        <v>54720</v>
      </c>
      <c r="J970" s="29">
        <f t="shared" si="60"/>
        <v>54720</v>
      </c>
      <c r="K970" s="29">
        <f t="shared" si="61"/>
        <v>0</v>
      </c>
      <c r="L970" s="24">
        <f t="shared" si="62"/>
        <v>10</v>
      </c>
      <c r="M970" s="24" t="str">
        <f>VLOOKUP(L970,mês!A:B,2,0)</f>
        <v>Outubro</v>
      </c>
      <c r="N970" s="24" t="str">
        <f t="shared" si="63"/>
        <v xml:space="preserve">RINF </v>
      </c>
    </row>
    <row r="971" spans="1:14" ht="57" customHeight="1" x14ac:dyDescent="0.2">
      <c r="A971" s="24" t="s">
        <v>353</v>
      </c>
      <c r="B971" s="25">
        <v>45579</v>
      </c>
      <c r="C971" s="26">
        <v>18613</v>
      </c>
      <c r="D971" s="26" t="s">
        <v>350</v>
      </c>
      <c r="E971" s="27" t="s">
        <v>384</v>
      </c>
      <c r="F971" s="28" t="s">
        <v>1457</v>
      </c>
      <c r="G971" s="26" t="s">
        <v>68</v>
      </c>
      <c r="H971" s="29">
        <v>153060</v>
      </c>
      <c r="J971" s="29">
        <f t="shared" si="60"/>
        <v>153060</v>
      </c>
      <c r="K971" s="29">
        <f t="shared" si="61"/>
        <v>0</v>
      </c>
      <c r="L971" s="24">
        <f t="shared" si="62"/>
        <v>10</v>
      </c>
      <c r="M971" s="24" t="str">
        <f>VLOOKUP(L971,mês!A:B,2,0)</f>
        <v>Outubro</v>
      </c>
      <c r="N971" s="24" t="str">
        <f t="shared" si="63"/>
        <v xml:space="preserve">RINF </v>
      </c>
    </row>
    <row r="972" spans="1:14" ht="57" customHeight="1" x14ac:dyDescent="0.2">
      <c r="A972" s="24" t="s">
        <v>353</v>
      </c>
      <c r="B972" s="25">
        <v>45580</v>
      </c>
      <c r="C972" s="26">
        <v>18618</v>
      </c>
      <c r="D972" s="26" t="s">
        <v>350</v>
      </c>
      <c r="E972" s="27" t="s">
        <v>354</v>
      </c>
      <c r="F972" s="28" t="s">
        <v>1458</v>
      </c>
      <c r="G972" s="26" t="s">
        <v>68</v>
      </c>
      <c r="H972" s="29">
        <v>30612</v>
      </c>
      <c r="J972" s="29">
        <f t="shared" si="60"/>
        <v>30612</v>
      </c>
      <c r="K972" s="29">
        <f t="shared" si="61"/>
        <v>0</v>
      </c>
      <c r="L972" s="24">
        <f t="shared" si="62"/>
        <v>10</v>
      </c>
      <c r="M972" s="24" t="str">
        <f>VLOOKUP(L972,mês!A:B,2,0)</f>
        <v>Outubro</v>
      </c>
      <c r="N972" s="24" t="str">
        <f t="shared" si="63"/>
        <v xml:space="preserve">RINF </v>
      </c>
    </row>
    <row r="973" spans="1:14" ht="57" customHeight="1" x14ac:dyDescent="0.2">
      <c r="A973" s="24" t="s">
        <v>353</v>
      </c>
      <c r="B973" s="25">
        <v>45580</v>
      </c>
      <c r="C973" s="26">
        <v>18619</v>
      </c>
      <c r="D973" s="26" t="s">
        <v>350</v>
      </c>
      <c r="E973" s="27" t="s">
        <v>354</v>
      </c>
      <c r="F973" s="28" t="s">
        <v>1459</v>
      </c>
      <c r="G973" s="26" t="s">
        <v>68</v>
      </c>
      <c r="H973" s="29">
        <v>7320</v>
      </c>
      <c r="J973" s="29">
        <f t="shared" si="60"/>
        <v>7320</v>
      </c>
      <c r="K973" s="29">
        <f t="shared" si="61"/>
        <v>0</v>
      </c>
      <c r="L973" s="24">
        <f t="shared" si="62"/>
        <v>10</v>
      </c>
      <c r="M973" s="24" t="str">
        <f>VLOOKUP(L973,mês!A:B,2,0)</f>
        <v>Outubro</v>
      </c>
      <c r="N973" s="24" t="str">
        <f t="shared" si="63"/>
        <v xml:space="preserve">RINF </v>
      </c>
    </row>
    <row r="974" spans="1:14" ht="57" customHeight="1" x14ac:dyDescent="0.2">
      <c r="A974" s="24" t="s">
        <v>353</v>
      </c>
      <c r="B974" s="25">
        <v>45587</v>
      </c>
      <c r="C974" s="26">
        <v>18643</v>
      </c>
      <c r="D974" s="26" t="s">
        <v>350</v>
      </c>
      <c r="E974" s="27" t="s">
        <v>203</v>
      </c>
      <c r="F974" s="28" t="s">
        <v>1460</v>
      </c>
      <c r="G974" s="26" t="s">
        <v>68</v>
      </c>
      <c r="H974" s="29">
        <v>35483.199999999997</v>
      </c>
      <c r="J974" s="29">
        <f t="shared" si="60"/>
        <v>35483.199999999997</v>
      </c>
      <c r="K974" s="29">
        <f t="shared" si="61"/>
        <v>0</v>
      </c>
      <c r="L974" s="24">
        <f t="shared" si="62"/>
        <v>10</v>
      </c>
      <c r="M974" s="24" t="str">
        <f>VLOOKUP(L974,mês!A:B,2,0)</f>
        <v>Outubro</v>
      </c>
      <c r="N974" s="24" t="str">
        <f t="shared" si="63"/>
        <v xml:space="preserve">RINF </v>
      </c>
    </row>
    <row r="975" spans="1:14" ht="57" customHeight="1" x14ac:dyDescent="0.2">
      <c r="A975" s="24" t="s">
        <v>353</v>
      </c>
      <c r="B975" s="25">
        <v>45587</v>
      </c>
      <c r="C975" s="26">
        <v>18642</v>
      </c>
      <c r="D975" s="26" t="s">
        <v>350</v>
      </c>
      <c r="E975" s="27" t="s">
        <v>357</v>
      </c>
      <c r="F975" s="28" t="s">
        <v>1461</v>
      </c>
      <c r="G975" s="26" t="s">
        <v>68</v>
      </c>
      <c r="H975" s="29">
        <v>47398</v>
      </c>
      <c r="J975" s="29">
        <f t="shared" si="60"/>
        <v>47398</v>
      </c>
      <c r="K975" s="29">
        <f t="shared" si="61"/>
        <v>0</v>
      </c>
      <c r="L975" s="24">
        <f t="shared" si="62"/>
        <v>10</v>
      </c>
      <c r="M975" s="24" t="str">
        <f>VLOOKUP(L975,mês!A:B,2,0)</f>
        <v>Outubro</v>
      </c>
      <c r="N975" s="24" t="str">
        <f t="shared" si="63"/>
        <v xml:space="preserve">RINF </v>
      </c>
    </row>
    <row r="976" spans="1:14" ht="57" customHeight="1" x14ac:dyDescent="0.2">
      <c r="A976" s="24" t="s">
        <v>353</v>
      </c>
      <c r="B976" s="25">
        <v>45609</v>
      </c>
      <c r="C976" s="26">
        <v>18701</v>
      </c>
      <c r="D976" s="26" t="s">
        <v>350</v>
      </c>
      <c r="E976" s="27" t="s">
        <v>400</v>
      </c>
      <c r="F976" s="28" t="s">
        <v>1462</v>
      </c>
      <c r="G976" s="26" t="s">
        <v>68</v>
      </c>
      <c r="H976" s="29">
        <v>1225</v>
      </c>
      <c r="J976" s="29">
        <f t="shared" si="60"/>
        <v>1225</v>
      </c>
      <c r="K976" s="29">
        <f t="shared" si="61"/>
        <v>0</v>
      </c>
      <c r="L976" s="24">
        <f t="shared" si="62"/>
        <v>11</v>
      </c>
      <c r="M976" s="24" t="str">
        <f>VLOOKUP(L976,mês!A:B,2,0)</f>
        <v>Novembro</v>
      </c>
      <c r="N976" s="24" t="str">
        <f t="shared" si="63"/>
        <v xml:space="preserve">RINF </v>
      </c>
    </row>
    <row r="977" spans="1:14" ht="57" customHeight="1" x14ac:dyDescent="0.2">
      <c r="A977" s="24" t="s">
        <v>353</v>
      </c>
      <c r="B977" s="25">
        <v>45615</v>
      </c>
      <c r="C977" s="26">
        <v>18712</v>
      </c>
      <c r="D977" s="26" t="s">
        <v>350</v>
      </c>
      <c r="E977" s="27" t="s">
        <v>400</v>
      </c>
      <c r="F977" s="28" t="s">
        <v>1463</v>
      </c>
      <c r="G977" s="26" t="s">
        <v>68</v>
      </c>
      <c r="H977" s="29">
        <v>423400</v>
      </c>
      <c r="J977" s="29">
        <f t="shared" si="60"/>
        <v>423400</v>
      </c>
      <c r="K977" s="29">
        <f t="shared" si="61"/>
        <v>0</v>
      </c>
      <c r="L977" s="24">
        <f t="shared" si="62"/>
        <v>11</v>
      </c>
      <c r="M977" s="24" t="str">
        <f>VLOOKUP(L977,mês!A:B,2,0)</f>
        <v>Novembro</v>
      </c>
      <c r="N977" s="24" t="str">
        <f t="shared" si="63"/>
        <v xml:space="preserve">RINF </v>
      </c>
    </row>
    <row r="978" spans="1:14" ht="57" customHeight="1" x14ac:dyDescent="0.2">
      <c r="A978" s="24" t="s">
        <v>353</v>
      </c>
      <c r="B978" s="25">
        <v>45615</v>
      </c>
      <c r="C978" s="26">
        <v>18713</v>
      </c>
      <c r="D978" s="26" t="s">
        <v>350</v>
      </c>
      <c r="E978" s="27" t="s">
        <v>91</v>
      </c>
      <c r="F978" s="28" t="s">
        <v>1464</v>
      </c>
      <c r="G978" s="26" t="s">
        <v>68</v>
      </c>
      <c r="H978" s="29">
        <v>7300</v>
      </c>
      <c r="J978" s="29">
        <f t="shared" si="60"/>
        <v>7300</v>
      </c>
      <c r="K978" s="29">
        <f t="shared" si="61"/>
        <v>0</v>
      </c>
      <c r="L978" s="24">
        <f t="shared" si="62"/>
        <v>11</v>
      </c>
      <c r="M978" s="24" t="str">
        <f>VLOOKUP(L978,mês!A:B,2,0)</f>
        <v>Novembro</v>
      </c>
      <c r="N978" s="24" t="str">
        <f t="shared" si="63"/>
        <v xml:space="preserve">RINF </v>
      </c>
    </row>
    <row r="979" spans="1:14" ht="57" customHeight="1" x14ac:dyDescent="0.2">
      <c r="A979" s="24" t="s">
        <v>353</v>
      </c>
      <c r="B979" s="25">
        <v>45618</v>
      </c>
      <c r="C979" s="26">
        <v>18719</v>
      </c>
      <c r="D979" s="26" t="s">
        <v>350</v>
      </c>
      <c r="E979" s="27" t="s">
        <v>380</v>
      </c>
      <c r="F979" s="28" t="s">
        <v>1465</v>
      </c>
      <c r="G979" s="26" t="s">
        <v>68</v>
      </c>
      <c r="H979" s="29">
        <v>4019</v>
      </c>
      <c r="J979" s="29">
        <f t="shared" si="60"/>
        <v>4019</v>
      </c>
      <c r="K979" s="29">
        <f t="shared" si="61"/>
        <v>0</v>
      </c>
      <c r="L979" s="24">
        <f t="shared" si="62"/>
        <v>11</v>
      </c>
      <c r="M979" s="24" t="str">
        <f>VLOOKUP(L979,mês!A:B,2,0)</f>
        <v>Novembro</v>
      </c>
      <c r="N979" s="24" t="str">
        <f t="shared" si="63"/>
        <v xml:space="preserve">RINF </v>
      </c>
    </row>
    <row r="980" spans="1:14" ht="57" customHeight="1" x14ac:dyDescent="0.2">
      <c r="A980" s="24" t="s">
        <v>353</v>
      </c>
      <c r="B980" s="25">
        <v>45618</v>
      </c>
      <c r="C980" s="26">
        <v>18720</v>
      </c>
      <c r="D980" s="26" t="s">
        <v>350</v>
      </c>
      <c r="E980" s="27" t="s">
        <v>394</v>
      </c>
      <c r="F980" s="28" t="s">
        <v>1466</v>
      </c>
      <c r="G980" s="26" t="s">
        <v>68</v>
      </c>
      <c r="H980" s="29">
        <v>14633.8</v>
      </c>
      <c r="J980" s="29">
        <f t="shared" si="60"/>
        <v>14633.8</v>
      </c>
      <c r="K980" s="29">
        <f t="shared" si="61"/>
        <v>0</v>
      </c>
      <c r="L980" s="24">
        <f t="shared" si="62"/>
        <v>11</v>
      </c>
      <c r="M980" s="24" t="str">
        <f>VLOOKUP(L980,mês!A:B,2,0)</f>
        <v>Novembro</v>
      </c>
      <c r="N980" s="24" t="str">
        <f t="shared" si="63"/>
        <v xml:space="preserve">RINF </v>
      </c>
    </row>
    <row r="981" spans="1:14" ht="57" customHeight="1" x14ac:dyDescent="0.2">
      <c r="A981" s="24" t="s">
        <v>353</v>
      </c>
      <c r="B981" s="25">
        <v>45621</v>
      </c>
      <c r="C981" s="26">
        <v>18728</v>
      </c>
      <c r="D981" s="26" t="s">
        <v>350</v>
      </c>
      <c r="E981" s="27" t="s">
        <v>91</v>
      </c>
      <c r="F981" s="28" t="s">
        <v>1467</v>
      </c>
      <c r="G981" s="26" t="s">
        <v>68</v>
      </c>
      <c r="H981" s="29">
        <v>7300</v>
      </c>
      <c r="J981" s="29">
        <f t="shared" si="60"/>
        <v>7300</v>
      </c>
      <c r="K981" s="29">
        <f t="shared" si="61"/>
        <v>0</v>
      </c>
      <c r="L981" s="24">
        <f t="shared" si="62"/>
        <v>11</v>
      </c>
      <c r="M981" s="24" t="str">
        <f>VLOOKUP(L981,mês!A:B,2,0)</f>
        <v>Novembro</v>
      </c>
      <c r="N981" s="24" t="str">
        <f t="shared" si="63"/>
        <v xml:space="preserve">RINF </v>
      </c>
    </row>
    <row r="982" spans="1:14" ht="57" customHeight="1" x14ac:dyDescent="0.2">
      <c r="A982" s="24" t="s">
        <v>409</v>
      </c>
      <c r="B982" s="25">
        <v>45379</v>
      </c>
      <c r="C982" s="26">
        <v>18025</v>
      </c>
      <c r="D982" s="26" t="s">
        <v>135</v>
      </c>
      <c r="E982" s="27" t="s">
        <v>69</v>
      </c>
      <c r="F982" s="28" t="s">
        <v>1468</v>
      </c>
      <c r="G982" s="26" t="s">
        <v>68</v>
      </c>
      <c r="H982" s="29">
        <v>18540</v>
      </c>
      <c r="J982" s="29">
        <f t="shared" si="60"/>
        <v>18540</v>
      </c>
      <c r="K982" s="29">
        <f t="shared" si="61"/>
        <v>0</v>
      </c>
      <c r="L982" s="24">
        <f t="shared" si="62"/>
        <v>3</v>
      </c>
      <c r="M982" s="24" t="str">
        <f>VLOOKUP(L982,mês!A:B,2,0)</f>
        <v>Março</v>
      </c>
      <c r="N982" s="24" t="str">
        <f t="shared" si="63"/>
        <v xml:space="preserve">RI </v>
      </c>
    </row>
    <row r="983" spans="1:14" ht="57" customHeight="1" x14ac:dyDescent="0.2">
      <c r="A983" s="24" t="s">
        <v>409</v>
      </c>
      <c r="B983" s="25">
        <v>45385</v>
      </c>
      <c r="C983" s="26">
        <v>18023</v>
      </c>
      <c r="D983" s="26" t="s">
        <v>135</v>
      </c>
      <c r="E983" s="27" t="s">
        <v>1469</v>
      </c>
      <c r="F983" s="28" t="s">
        <v>1470</v>
      </c>
      <c r="G983" s="26" t="s">
        <v>68</v>
      </c>
      <c r="H983" s="29">
        <v>176.2</v>
      </c>
      <c r="J983" s="29">
        <f t="shared" si="60"/>
        <v>176.2</v>
      </c>
      <c r="K983" s="29">
        <f t="shared" si="61"/>
        <v>0</v>
      </c>
      <c r="L983" s="24">
        <f t="shared" si="62"/>
        <v>4</v>
      </c>
      <c r="M983" s="24" t="str">
        <f>VLOOKUP(L983,mês!A:B,2,0)</f>
        <v>Abril</v>
      </c>
      <c r="N983" s="24" t="str">
        <f t="shared" si="63"/>
        <v xml:space="preserve">RI </v>
      </c>
    </row>
    <row r="984" spans="1:14" ht="57" customHeight="1" x14ac:dyDescent="0.2">
      <c r="A984" s="24" t="s">
        <v>409</v>
      </c>
      <c r="B984" s="25">
        <v>45385</v>
      </c>
      <c r="C984" s="26">
        <v>18052</v>
      </c>
      <c r="D984" s="26" t="s">
        <v>135</v>
      </c>
      <c r="E984" s="27" t="s">
        <v>1162</v>
      </c>
      <c r="F984" s="28" t="s">
        <v>1471</v>
      </c>
      <c r="G984" s="26" t="s">
        <v>68</v>
      </c>
      <c r="H984" s="29">
        <v>4249.09</v>
      </c>
      <c r="J984" s="29">
        <f t="shared" si="60"/>
        <v>4249.09</v>
      </c>
      <c r="K984" s="29">
        <f t="shared" si="61"/>
        <v>0</v>
      </c>
      <c r="L984" s="24">
        <f t="shared" si="62"/>
        <v>4</v>
      </c>
      <c r="M984" s="24" t="str">
        <f>VLOOKUP(L984,mês!A:B,2,0)</f>
        <v>Abril</v>
      </c>
      <c r="N984" s="24" t="str">
        <f t="shared" si="63"/>
        <v xml:space="preserve">RI </v>
      </c>
    </row>
    <row r="985" spans="1:14" ht="57" customHeight="1" x14ac:dyDescent="0.2">
      <c r="A985" s="24" t="s">
        <v>409</v>
      </c>
      <c r="B985" s="25">
        <v>45397</v>
      </c>
      <c r="C985" s="26">
        <v>18081</v>
      </c>
      <c r="D985" s="26" t="s">
        <v>135</v>
      </c>
      <c r="E985" s="27" t="s">
        <v>1472</v>
      </c>
      <c r="F985" s="28" t="s">
        <v>1473</v>
      </c>
      <c r="G985" s="26" t="s">
        <v>68</v>
      </c>
      <c r="H985" s="29">
        <v>150.57</v>
      </c>
      <c r="J985" s="29">
        <f t="shared" si="60"/>
        <v>150.57</v>
      </c>
      <c r="K985" s="29">
        <f t="shared" si="61"/>
        <v>0</v>
      </c>
      <c r="L985" s="24">
        <f t="shared" si="62"/>
        <v>4</v>
      </c>
      <c r="M985" s="24" t="str">
        <f>VLOOKUP(L985,mês!A:B,2,0)</f>
        <v>Abril</v>
      </c>
      <c r="N985" s="24" t="str">
        <f t="shared" si="63"/>
        <v xml:space="preserve">RI </v>
      </c>
    </row>
    <row r="986" spans="1:14" ht="57" customHeight="1" x14ac:dyDescent="0.2">
      <c r="A986" s="24" t="s">
        <v>409</v>
      </c>
      <c r="B986" s="25">
        <v>45412</v>
      </c>
      <c r="C986" s="26">
        <v>18133</v>
      </c>
      <c r="D986" s="26" t="s">
        <v>135</v>
      </c>
      <c r="E986" s="27" t="s">
        <v>1472</v>
      </c>
      <c r="F986" s="28" t="s">
        <v>1474</v>
      </c>
      <c r="G986" s="26" t="s">
        <v>68</v>
      </c>
      <c r="H986" s="29">
        <v>307.95</v>
      </c>
      <c r="J986" s="29">
        <f t="shared" si="60"/>
        <v>307.95</v>
      </c>
      <c r="K986" s="29">
        <f t="shared" si="61"/>
        <v>0</v>
      </c>
      <c r="L986" s="24">
        <f t="shared" si="62"/>
        <v>4</v>
      </c>
      <c r="M986" s="24" t="str">
        <f>VLOOKUP(L986,mês!A:B,2,0)</f>
        <v>Abril</v>
      </c>
      <c r="N986" s="24" t="str">
        <f t="shared" si="63"/>
        <v xml:space="preserve">RI </v>
      </c>
    </row>
    <row r="987" spans="1:14" ht="57" customHeight="1" x14ac:dyDescent="0.2">
      <c r="A987" s="24" t="s">
        <v>409</v>
      </c>
      <c r="B987" s="25">
        <v>45422</v>
      </c>
      <c r="C987" s="26">
        <v>18152</v>
      </c>
      <c r="D987" s="26" t="s">
        <v>135</v>
      </c>
      <c r="E987" s="27" t="s">
        <v>1472</v>
      </c>
      <c r="F987" s="28" t="s">
        <v>1475</v>
      </c>
      <c r="G987" s="26" t="s">
        <v>68</v>
      </c>
      <c r="H987" s="29">
        <v>358.36</v>
      </c>
      <c r="J987" s="29">
        <f t="shared" si="60"/>
        <v>358.36</v>
      </c>
      <c r="K987" s="29">
        <f t="shared" si="61"/>
        <v>0</v>
      </c>
      <c r="L987" s="24">
        <f t="shared" si="62"/>
        <v>5</v>
      </c>
      <c r="M987" s="24" t="str">
        <f>VLOOKUP(L987,mês!A:B,2,0)</f>
        <v>Maio</v>
      </c>
      <c r="N987" s="24" t="str">
        <f t="shared" si="63"/>
        <v xml:space="preserve">RI </v>
      </c>
    </row>
    <row r="988" spans="1:14" ht="57" customHeight="1" x14ac:dyDescent="0.2">
      <c r="A988" s="24" t="s">
        <v>409</v>
      </c>
      <c r="B988" s="25">
        <v>45470</v>
      </c>
      <c r="C988" s="26">
        <v>18298</v>
      </c>
      <c r="D988" s="26" t="s">
        <v>135</v>
      </c>
      <c r="E988" s="27" t="s">
        <v>1476</v>
      </c>
      <c r="F988" s="28" t="s">
        <v>1477</v>
      </c>
      <c r="G988" s="26" t="s">
        <v>68</v>
      </c>
      <c r="H988" s="29">
        <v>450</v>
      </c>
      <c r="J988" s="29">
        <f t="shared" si="60"/>
        <v>450</v>
      </c>
      <c r="K988" s="29">
        <f t="shared" si="61"/>
        <v>0</v>
      </c>
      <c r="L988" s="24">
        <f t="shared" si="62"/>
        <v>6</v>
      </c>
      <c r="M988" s="24" t="str">
        <f>VLOOKUP(L988,mês!A:B,2,0)</f>
        <v>Junho</v>
      </c>
      <c r="N988" s="24" t="str">
        <f t="shared" si="63"/>
        <v xml:space="preserve">RI </v>
      </c>
    </row>
    <row r="989" spans="1:14" ht="57" customHeight="1" x14ac:dyDescent="0.2">
      <c r="A989" s="24" t="s">
        <v>409</v>
      </c>
      <c r="B989" s="25">
        <v>45522</v>
      </c>
      <c r="C989" s="26">
        <v>18431</v>
      </c>
      <c r="D989" s="26" t="s">
        <v>135</v>
      </c>
      <c r="E989" s="27" t="s">
        <v>1472</v>
      </c>
      <c r="F989" s="28" t="s">
        <v>1478</v>
      </c>
      <c r="G989" s="26" t="s">
        <v>68</v>
      </c>
      <c r="H989" s="29">
        <v>95</v>
      </c>
      <c r="J989" s="29">
        <f t="shared" si="60"/>
        <v>95</v>
      </c>
      <c r="K989" s="29">
        <f t="shared" si="61"/>
        <v>0</v>
      </c>
      <c r="L989" s="24">
        <f t="shared" si="62"/>
        <v>8</v>
      </c>
      <c r="M989" s="24" t="str">
        <f>VLOOKUP(L989,mês!A:B,2,0)</f>
        <v>Agosto</v>
      </c>
      <c r="N989" s="24" t="str">
        <f t="shared" si="63"/>
        <v xml:space="preserve">RI </v>
      </c>
    </row>
    <row r="990" spans="1:14" ht="57" customHeight="1" x14ac:dyDescent="0.2">
      <c r="A990" s="24" t="s">
        <v>409</v>
      </c>
      <c r="B990" s="25">
        <v>45526</v>
      </c>
      <c r="C990" s="26">
        <v>18439</v>
      </c>
      <c r="D990" s="26" t="s">
        <v>135</v>
      </c>
      <c r="E990" s="27" t="s">
        <v>1479</v>
      </c>
      <c r="F990" s="28" t="s">
        <v>1480</v>
      </c>
      <c r="G990" s="26" t="s">
        <v>68</v>
      </c>
      <c r="H990" s="29">
        <v>435.24</v>
      </c>
      <c r="J990" s="29">
        <f t="shared" si="60"/>
        <v>435.24</v>
      </c>
      <c r="K990" s="29">
        <f t="shared" si="61"/>
        <v>0</v>
      </c>
      <c r="L990" s="24">
        <f t="shared" si="62"/>
        <v>8</v>
      </c>
      <c r="M990" s="24" t="str">
        <f>VLOOKUP(L990,mês!A:B,2,0)</f>
        <v>Agosto</v>
      </c>
      <c r="N990" s="24" t="str">
        <f t="shared" si="63"/>
        <v xml:space="preserve">RI </v>
      </c>
    </row>
    <row r="991" spans="1:14" ht="57" customHeight="1" x14ac:dyDescent="0.2">
      <c r="A991" s="24" t="s">
        <v>409</v>
      </c>
      <c r="B991" s="25">
        <v>45532</v>
      </c>
      <c r="C991" s="26">
        <v>18452</v>
      </c>
      <c r="D991" s="26" t="s">
        <v>135</v>
      </c>
      <c r="E991" s="27" t="s">
        <v>1469</v>
      </c>
      <c r="F991" s="28" t="s">
        <v>1481</v>
      </c>
      <c r="G991" s="26" t="s">
        <v>68</v>
      </c>
      <c r="H991" s="29">
        <v>387.2</v>
      </c>
      <c r="J991" s="29">
        <f t="shared" si="60"/>
        <v>387.2</v>
      </c>
      <c r="K991" s="29">
        <f t="shared" si="61"/>
        <v>0</v>
      </c>
      <c r="L991" s="24">
        <f t="shared" si="62"/>
        <v>8</v>
      </c>
      <c r="M991" s="24" t="str">
        <f>VLOOKUP(L991,mês!A:B,2,0)</f>
        <v>Agosto</v>
      </c>
      <c r="N991" s="24" t="str">
        <f t="shared" si="63"/>
        <v xml:space="preserve">RI </v>
      </c>
    </row>
    <row r="992" spans="1:14" ht="57" customHeight="1" x14ac:dyDescent="0.2">
      <c r="A992" s="24" t="s">
        <v>409</v>
      </c>
      <c r="B992" s="25">
        <v>45541</v>
      </c>
      <c r="C992" s="26">
        <v>18465</v>
      </c>
      <c r="D992" s="26" t="s">
        <v>135</v>
      </c>
      <c r="E992" s="27" t="s">
        <v>1482</v>
      </c>
      <c r="F992" s="28" t="s">
        <v>1483</v>
      </c>
      <c r="G992" s="26" t="s">
        <v>68</v>
      </c>
      <c r="H992" s="29">
        <v>56.02</v>
      </c>
      <c r="J992" s="29">
        <f t="shared" si="60"/>
        <v>56.02</v>
      </c>
      <c r="K992" s="29">
        <f t="shared" si="61"/>
        <v>0</v>
      </c>
      <c r="L992" s="24">
        <f t="shared" si="62"/>
        <v>9</v>
      </c>
      <c r="M992" s="24" t="str">
        <f>VLOOKUP(L992,mês!A:B,2,0)</f>
        <v>Setembro</v>
      </c>
      <c r="N992" s="24" t="str">
        <f t="shared" si="63"/>
        <v xml:space="preserve">RI </v>
      </c>
    </row>
    <row r="993" spans="1:14" ht="57" customHeight="1" x14ac:dyDescent="0.2">
      <c r="A993" s="24" t="s">
        <v>409</v>
      </c>
      <c r="B993" s="25">
        <v>45551</v>
      </c>
      <c r="C993" s="26">
        <v>18489</v>
      </c>
      <c r="D993" s="26" t="s">
        <v>135</v>
      </c>
      <c r="E993" s="27" t="s">
        <v>1484</v>
      </c>
      <c r="F993" s="28" t="s">
        <v>1485</v>
      </c>
      <c r="G993" s="26" t="s">
        <v>68</v>
      </c>
      <c r="H993" s="29">
        <v>678.1</v>
      </c>
      <c r="J993" s="29">
        <f t="shared" si="60"/>
        <v>678.1</v>
      </c>
      <c r="K993" s="29">
        <f t="shared" si="61"/>
        <v>0</v>
      </c>
      <c r="L993" s="24">
        <f t="shared" si="62"/>
        <v>9</v>
      </c>
      <c r="M993" s="24" t="str">
        <f>VLOOKUP(L993,mês!A:B,2,0)</f>
        <v>Setembro</v>
      </c>
      <c r="N993" s="24" t="str">
        <f t="shared" si="63"/>
        <v xml:space="preserve">RI </v>
      </c>
    </row>
    <row r="994" spans="1:14" ht="57" customHeight="1" x14ac:dyDescent="0.2">
      <c r="A994" s="24" t="s">
        <v>409</v>
      </c>
      <c r="B994" s="25">
        <v>45555</v>
      </c>
      <c r="C994" s="26">
        <v>18518</v>
      </c>
      <c r="D994" s="26" t="s">
        <v>135</v>
      </c>
      <c r="E994" s="27" t="s">
        <v>69</v>
      </c>
      <c r="F994" s="28" t="s">
        <v>1486</v>
      </c>
      <c r="G994" s="26" t="s">
        <v>68</v>
      </c>
      <c r="H994" s="29">
        <v>48031.91</v>
      </c>
      <c r="J994" s="29">
        <f t="shared" si="60"/>
        <v>48031.91</v>
      </c>
      <c r="K994" s="29">
        <f t="shared" si="61"/>
        <v>0</v>
      </c>
      <c r="L994" s="24">
        <f t="shared" si="62"/>
        <v>9</v>
      </c>
      <c r="M994" s="24" t="str">
        <f>VLOOKUP(L994,mês!A:B,2,0)</f>
        <v>Setembro</v>
      </c>
      <c r="N994" s="24" t="str">
        <f t="shared" si="63"/>
        <v xml:space="preserve">RI </v>
      </c>
    </row>
    <row r="995" spans="1:14" ht="57" customHeight="1" x14ac:dyDescent="0.2">
      <c r="A995" s="24" t="s">
        <v>409</v>
      </c>
      <c r="B995" s="25">
        <v>45555</v>
      </c>
      <c r="C995" s="26">
        <v>18519</v>
      </c>
      <c r="D995" s="26" t="s">
        <v>135</v>
      </c>
      <c r="E995" s="27" t="s">
        <v>1078</v>
      </c>
      <c r="F995" s="28" t="s">
        <v>1487</v>
      </c>
      <c r="G995" s="26" t="s">
        <v>68</v>
      </c>
      <c r="H995" s="29">
        <v>216143.6</v>
      </c>
      <c r="J995" s="29">
        <f t="shared" si="60"/>
        <v>216143.6</v>
      </c>
      <c r="K995" s="29">
        <f t="shared" si="61"/>
        <v>0</v>
      </c>
      <c r="L995" s="24">
        <f t="shared" si="62"/>
        <v>9</v>
      </c>
      <c r="M995" s="24" t="str">
        <f>VLOOKUP(L995,mês!A:B,2,0)</f>
        <v>Setembro</v>
      </c>
      <c r="N995" s="24" t="str">
        <f t="shared" si="63"/>
        <v xml:space="preserve">RI </v>
      </c>
    </row>
    <row r="996" spans="1:14" ht="57" customHeight="1" x14ac:dyDescent="0.2">
      <c r="A996" s="24" t="s">
        <v>409</v>
      </c>
      <c r="B996" s="25">
        <v>45561</v>
      </c>
      <c r="C996" s="26">
        <v>18535</v>
      </c>
      <c r="D996" s="26" t="s">
        <v>135</v>
      </c>
      <c r="E996" s="27" t="s">
        <v>1484</v>
      </c>
      <c r="F996" s="28" t="s">
        <v>1488</v>
      </c>
      <c r="G996" s="26" t="s">
        <v>68</v>
      </c>
      <c r="H996" s="29">
        <v>327</v>
      </c>
      <c r="J996" s="29">
        <f t="shared" si="60"/>
        <v>327</v>
      </c>
      <c r="K996" s="29">
        <f t="shared" si="61"/>
        <v>0</v>
      </c>
      <c r="L996" s="24">
        <f t="shared" si="62"/>
        <v>9</v>
      </c>
      <c r="M996" s="24" t="str">
        <f>VLOOKUP(L996,mês!A:B,2,0)</f>
        <v>Setembro</v>
      </c>
      <c r="N996" s="24" t="str">
        <f t="shared" si="63"/>
        <v xml:space="preserve">RI </v>
      </c>
    </row>
    <row r="997" spans="1:14" ht="57" customHeight="1" x14ac:dyDescent="0.2">
      <c r="A997" s="24" t="s">
        <v>409</v>
      </c>
      <c r="B997" s="25">
        <v>45569</v>
      </c>
      <c r="C997" s="26">
        <v>18574</v>
      </c>
      <c r="D997" s="26" t="s">
        <v>135</v>
      </c>
      <c r="E997" s="27" t="s">
        <v>1472</v>
      </c>
      <c r="F997" s="28" t="s">
        <v>1489</v>
      </c>
      <c r="G997" s="26" t="s">
        <v>68</v>
      </c>
      <c r="H997" s="29">
        <v>695.35</v>
      </c>
      <c r="J997" s="29">
        <f t="shared" si="60"/>
        <v>695.35</v>
      </c>
      <c r="K997" s="29">
        <f t="shared" si="61"/>
        <v>0</v>
      </c>
      <c r="L997" s="24">
        <f t="shared" si="62"/>
        <v>10</v>
      </c>
      <c r="M997" s="24" t="str">
        <f>VLOOKUP(L997,mês!A:B,2,0)</f>
        <v>Outubro</v>
      </c>
      <c r="N997" s="24" t="str">
        <f t="shared" si="63"/>
        <v xml:space="preserve">RI </v>
      </c>
    </row>
    <row r="998" spans="1:14" ht="57" customHeight="1" x14ac:dyDescent="0.2">
      <c r="A998" s="24" t="s">
        <v>409</v>
      </c>
      <c r="B998" s="25">
        <v>45579</v>
      </c>
      <c r="C998" s="26">
        <v>18608</v>
      </c>
      <c r="D998" s="26" t="s">
        <v>135</v>
      </c>
      <c r="E998" s="27" t="s">
        <v>1472</v>
      </c>
      <c r="F998" s="28" t="s">
        <v>1490</v>
      </c>
      <c r="G998" s="26" t="s">
        <v>68</v>
      </c>
      <c r="H998" s="29">
        <v>247.26</v>
      </c>
      <c r="J998" s="29">
        <f t="shared" si="60"/>
        <v>247.26</v>
      </c>
      <c r="K998" s="29">
        <f t="shared" si="61"/>
        <v>0</v>
      </c>
      <c r="L998" s="24">
        <f t="shared" si="62"/>
        <v>10</v>
      </c>
      <c r="M998" s="24" t="str">
        <f>VLOOKUP(L998,mês!A:B,2,0)</f>
        <v>Outubro</v>
      </c>
      <c r="N998" s="24" t="str">
        <f t="shared" si="63"/>
        <v xml:space="preserve">RI </v>
      </c>
    </row>
    <row r="999" spans="1:14" ht="57" customHeight="1" x14ac:dyDescent="0.2">
      <c r="A999" s="24" t="s">
        <v>409</v>
      </c>
      <c r="B999" s="25">
        <v>45582</v>
      </c>
      <c r="C999" s="26">
        <v>18621</v>
      </c>
      <c r="D999" s="26" t="s">
        <v>135</v>
      </c>
      <c r="E999" s="27" t="s">
        <v>1472</v>
      </c>
      <c r="F999" s="28" t="s">
        <v>1491</v>
      </c>
      <c r="G999" s="26" t="s">
        <v>68</v>
      </c>
      <c r="H999" s="29">
        <v>91.8</v>
      </c>
      <c r="J999" s="29">
        <f t="shared" si="60"/>
        <v>91.8</v>
      </c>
      <c r="K999" s="29">
        <f t="shared" si="61"/>
        <v>0</v>
      </c>
      <c r="L999" s="24">
        <f t="shared" si="62"/>
        <v>10</v>
      </c>
      <c r="M999" s="24" t="str">
        <f>VLOOKUP(L999,mês!A:B,2,0)</f>
        <v>Outubro</v>
      </c>
      <c r="N999" s="24" t="str">
        <f t="shared" si="63"/>
        <v xml:space="preserve">RI </v>
      </c>
    </row>
    <row r="1000" spans="1:14" ht="57" customHeight="1" x14ac:dyDescent="0.2">
      <c r="A1000" s="24" t="s">
        <v>409</v>
      </c>
      <c r="B1000" s="25">
        <v>45586</v>
      </c>
      <c r="C1000" s="26">
        <v>18635</v>
      </c>
      <c r="D1000" s="26" t="s">
        <v>135</v>
      </c>
      <c r="E1000" s="27" t="s">
        <v>1484</v>
      </c>
      <c r="F1000" s="28" t="s">
        <v>1492</v>
      </c>
      <c r="G1000" s="26" t="s">
        <v>68</v>
      </c>
      <c r="H1000" s="29">
        <v>995.38</v>
      </c>
      <c r="J1000" s="29">
        <f t="shared" si="60"/>
        <v>995.38</v>
      </c>
      <c r="K1000" s="29">
        <f t="shared" si="61"/>
        <v>0</v>
      </c>
      <c r="L1000" s="24">
        <f t="shared" si="62"/>
        <v>10</v>
      </c>
      <c r="M1000" s="24" t="str">
        <f>VLOOKUP(L1000,mês!A:B,2,0)</f>
        <v>Outubro</v>
      </c>
      <c r="N1000" s="24" t="str">
        <f t="shared" si="63"/>
        <v xml:space="preserve">RI </v>
      </c>
    </row>
    <row r="1001" spans="1:14" ht="57" customHeight="1" x14ac:dyDescent="0.2">
      <c r="A1001" s="24" t="s">
        <v>409</v>
      </c>
      <c r="B1001" s="25">
        <v>45604</v>
      </c>
      <c r="C1001" s="26">
        <v>18685</v>
      </c>
      <c r="D1001" s="26" t="s">
        <v>135</v>
      </c>
      <c r="E1001" s="27" t="s">
        <v>1484</v>
      </c>
      <c r="F1001" s="28" t="s">
        <v>1493</v>
      </c>
      <c r="G1001" s="26" t="s">
        <v>68</v>
      </c>
      <c r="H1001" s="29">
        <v>885.05</v>
      </c>
      <c r="J1001" s="29">
        <f t="shared" si="60"/>
        <v>885.05</v>
      </c>
      <c r="K1001" s="29">
        <f t="shared" si="61"/>
        <v>0</v>
      </c>
      <c r="L1001" s="24">
        <f t="shared" si="62"/>
        <v>11</v>
      </c>
      <c r="M1001" s="24" t="str">
        <f>VLOOKUP(L1001,mês!A:B,2,0)</f>
        <v>Novembro</v>
      </c>
      <c r="N1001" s="24" t="str">
        <f t="shared" si="63"/>
        <v xml:space="preserve">RI </v>
      </c>
    </row>
    <row r="1002" spans="1:14" ht="57" customHeight="1" x14ac:dyDescent="0.2">
      <c r="A1002" s="24" t="s">
        <v>409</v>
      </c>
      <c r="B1002" s="25">
        <v>45617</v>
      </c>
      <c r="C1002" s="26">
        <v>18714</v>
      </c>
      <c r="D1002" s="26" t="s">
        <v>135</v>
      </c>
      <c r="E1002" s="27" t="s">
        <v>1472</v>
      </c>
      <c r="F1002" s="28" t="s">
        <v>1494</v>
      </c>
      <c r="G1002" s="26" t="s">
        <v>68</v>
      </c>
      <c r="H1002" s="29">
        <v>211.79</v>
      </c>
      <c r="J1002" s="29">
        <f t="shared" si="60"/>
        <v>211.79</v>
      </c>
      <c r="K1002" s="29">
        <f t="shared" si="61"/>
        <v>0</v>
      </c>
      <c r="L1002" s="24">
        <f t="shared" si="62"/>
        <v>11</v>
      </c>
      <c r="M1002" s="24" t="str">
        <f>VLOOKUP(L1002,mês!A:B,2,0)</f>
        <v>Novembro</v>
      </c>
      <c r="N1002" s="24" t="str">
        <f t="shared" si="63"/>
        <v xml:space="preserve">RI </v>
      </c>
    </row>
    <row r="1003" spans="1:14" ht="57" customHeight="1" x14ac:dyDescent="0.2">
      <c r="A1003" s="24" t="s">
        <v>409</v>
      </c>
      <c r="B1003" s="25">
        <v>45636</v>
      </c>
      <c r="C1003" s="26">
        <v>18774</v>
      </c>
      <c r="D1003" s="26" t="s">
        <v>135</v>
      </c>
      <c r="E1003" s="27" t="s">
        <v>1472</v>
      </c>
      <c r="F1003" s="28" t="s">
        <v>1495</v>
      </c>
      <c r="G1003" s="26" t="s">
        <v>68</v>
      </c>
      <c r="H1003" s="29">
        <v>149.04</v>
      </c>
      <c r="J1003" s="29">
        <f t="shared" si="60"/>
        <v>149.04</v>
      </c>
      <c r="K1003" s="29">
        <f t="shared" si="61"/>
        <v>0</v>
      </c>
      <c r="L1003" s="24">
        <f t="shared" si="62"/>
        <v>12</v>
      </c>
      <c r="M1003" s="24" t="str">
        <f>VLOOKUP(L1003,mês!A:B,2,0)</f>
        <v>Dezembro</v>
      </c>
      <c r="N1003" s="24" t="str">
        <f t="shared" si="63"/>
        <v xml:space="preserve">RI </v>
      </c>
    </row>
    <row r="1004" spans="1:14" ht="57" customHeight="1" x14ac:dyDescent="0.2">
      <c r="A1004" s="24" t="s">
        <v>409</v>
      </c>
      <c r="B1004" s="25">
        <v>45636</v>
      </c>
      <c r="C1004" s="26">
        <v>18775</v>
      </c>
      <c r="D1004" s="26" t="s">
        <v>135</v>
      </c>
      <c r="E1004" s="27" t="s">
        <v>1472</v>
      </c>
      <c r="F1004" s="28" t="s">
        <v>1496</v>
      </c>
      <c r="G1004" s="26" t="s">
        <v>68</v>
      </c>
      <c r="H1004" s="29">
        <v>32.520000000000003</v>
      </c>
      <c r="J1004" s="29">
        <f t="shared" si="60"/>
        <v>32.520000000000003</v>
      </c>
      <c r="K1004" s="29">
        <f t="shared" si="61"/>
        <v>0</v>
      </c>
      <c r="L1004" s="24">
        <f t="shared" si="62"/>
        <v>12</v>
      </c>
      <c r="M1004" s="24" t="str">
        <f>VLOOKUP(L1004,mês!A:B,2,0)</f>
        <v>Dezembro</v>
      </c>
      <c r="N1004" s="24" t="str">
        <f t="shared" si="63"/>
        <v xml:space="preserve">RI </v>
      </c>
    </row>
    <row r="1005" spans="1:14" ht="57" customHeight="1" x14ac:dyDescent="0.2">
      <c r="A1005" s="24" t="s">
        <v>413</v>
      </c>
      <c r="B1005" s="25">
        <v>45422</v>
      </c>
      <c r="C1005" s="26">
        <v>18165</v>
      </c>
      <c r="D1005" s="26" t="s">
        <v>65</v>
      </c>
      <c r="E1005" s="27" t="s">
        <v>598</v>
      </c>
      <c r="F1005" s="28" t="s">
        <v>1497</v>
      </c>
      <c r="G1005" s="26" t="s">
        <v>68</v>
      </c>
      <c r="H1005" s="29">
        <v>6698.54</v>
      </c>
      <c r="J1005" s="29">
        <f t="shared" si="60"/>
        <v>6698.54</v>
      </c>
      <c r="K1005" s="29">
        <f t="shared" si="61"/>
        <v>0</v>
      </c>
      <c r="L1005" s="24">
        <f t="shared" si="62"/>
        <v>5</v>
      </c>
      <c r="M1005" s="24" t="str">
        <f>VLOOKUP(L1005,mês!A:B,2,0)</f>
        <v>Maio</v>
      </c>
      <c r="N1005" s="24" t="str">
        <f t="shared" si="63"/>
        <v xml:space="preserve">RI </v>
      </c>
    </row>
    <row r="1006" spans="1:14" ht="57" customHeight="1" x14ac:dyDescent="0.2">
      <c r="A1006" s="24" t="s">
        <v>413</v>
      </c>
      <c r="B1006" s="25">
        <v>45439</v>
      </c>
      <c r="C1006" s="26">
        <v>18194</v>
      </c>
      <c r="D1006" s="26" t="s">
        <v>81</v>
      </c>
      <c r="E1006" s="27" t="s">
        <v>1498</v>
      </c>
      <c r="F1006" s="28" t="s">
        <v>1499</v>
      </c>
      <c r="G1006" s="26" t="s">
        <v>68</v>
      </c>
      <c r="H1006" s="29">
        <v>7301.45</v>
      </c>
      <c r="J1006" s="29">
        <f t="shared" si="60"/>
        <v>7301.45</v>
      </c>
      <c r="K1006" s="29">
        <f t="shared" si="61"/>
        <v>0</v>
      </c>
      <c r="L1006" s="24">
        <f t="shared" si="62"/>
        <v>5</v>
      </c>
      <c r="M1006" s="24" t="str">
        <f>VLOOKUP(L1006,mês!A:B,2,0)</f>
        <v>Maio</v>
      </c>
      <c r="N1006" s="24" t="str">
        <f t="shared" si="63"/>
        <v xml:space="preserve">RI </v>
      </c>
    </row>
    <row r="1007" spans="1:14" ht="57" customHeight="1" x14ac:dyDescent="0.2">
      <c r="A1007" s="24" t="s">
        <v>418</v>
      </c>
      <c r="B1007" s="25">
        <v>45314</v>
      </c>
      <c r="C1007" s="26">
        <v>17797</v>
      </c>
      <c r="D1007" s="26" t="s">
        <v>81</v>
      </c>
      <c r="E1007" s="27" t="s">
        <v>1500</v>
      </c>
      <c r="F1007" s="28" t="s">
        <v>1501</v>
      </c>
      <c r="G1007" s="26" t="s">
        <v>68</v>
      </c>
      <c r="H1007" s="29">
        <v>21072.240000000002</v>
      </c>
      <c r="J1007" s="29">
        <f t="shared" si="60"/>
        <v>21072.240000000002</v>
      </c>
      <c r="K1007" s="29">
        <f t="shared" si="61"/>
        <v>0</v>
      </c>
      <c r="L1007" s="24">
        <f t="shared" si="62"/>
        <v>1</v>
      </c>
      <c r="M1007" s="24" t="str">
        <f>VLOOKUP(L1007,mês!A:B,2,0)</f>
        <v>Janeiro</v>
      </c>
      <c r="N1007" s="24" t="str">
        <f t="shared" si="63"/>
        <v xml:space="preserve">RD </v>
      </c>
    </row>
    <row r="1008" spans="1:14" ht="57" customHeight="1" x14ac:dyDescent="0.2">
      <c r="A1008" s="24" t="s">
        <v>418</v>
      </c>
      <c r="B1008" s="25">
        <v>45357</v>
      </c>
      <c r="C1008" s="26">
        <v>17969</v>
      </c>
      <c r="D1008" s="26" t="s">
        <v>81</v>
      </c>
      <c r="E1008" s="27" t="s">
        <v>1502</v>
      </c>
      <c r="F1008" s="28" t="s">
        <v>1503</v>
      </c>
      <c r="G1008" s="26" t="s">
        <v>68</v>
      </c>
      <c r="H1008" s="29">
        <v>84792</v>
      </c>
      <c r="J1008" s="29">
        <f t="shared" si="60"/>
        <v>84792</v>
      </c>
      <c r="K1008" s="29">
        <f t="shared" si="61"/>
        <v>0</v>
      </c>
      <c r="L1008" s="24">
        <f t="shared" si="62"/>
        <v>3</v>
      </c>
      <c r="M1008" s="24" t="str">
        <f>VLOOKUP(L1008,mês!A:B,2,0)</f>
        <v>Março</v>
      </c>
      <c r="N1008" s="24" t="str">
        <f t="shared" si="63"/>
        <v xml:space="preserve">RD </v>
      </c>
    </row>
    <row r="1009" spans="1:14" ht="57" customHeight="1" x14ac:dyDescent="0.2">
      <c r="A1009" s="24" t="s">
        <v>418</v>
      </c>
      <c r="B1009" s="25">
        <v>45373</v>
      </c>
      <c r="C1009" s="26">
        <v>18000</v>
      </c>
      <c r="D1009" s="26" t="s">
        <v>81</v>
      </c>
      <c r="E1009" s="27" t="s">
        <v>1504</v>
      </c>
      <c r="F1009" s="28" t="s">
        <v>592</v>
      </c>
      <c r="G1009" s="26" t="s">
        <v>68</v>
      </c>
      <c r="H1009" s="29">
        <v>515</v>
      </c>
      <c r="J1009" s="29">
        <f t="shared" si="60"/>
        <v>515</v>
      </c>
      <c r="K1009" s="29">
        <f t="shared" si="61"/>
        <v>0</v>
      </c>
      <c r="L1009" s="24">
        <f t="shared" si="62"/>
        <v>3</v>
      </c>
      <c r="M1009" s="24" t="str">
        <f>VLOOKUP(L1009,mês!A:B,2,0)</f>
        <v>Março</v>
      </c>
      <c r="N1009" s="24" t="str">
        <f t="shared" si="63"/>
        <v xml:space="preserve">RD </v>
      </c>
    </row>
    <row r="1010" spans="1:14" ht="57" customHeight="1" x14ac:dyDescent="0.2">
      <c r="A1010" s="24" t="s">
        <v>418</v>
      </c>
      <c r="B1010" s="25">
        <v>45379</v>
      </c>
      <c r="C1010" s="26">
        <v>18027</v>
      </c>
      <c r="D1010" s="26" t="s">
        <v>81</v>
      </c>
      <c r="E1010" s="27" t="s">
        <v>1505</v>
      </c>
      <c r="F1010" s="28" t="s">
        <v>1506</v>
      </c>
      <c r="G1010" s="26" t="s">
        <v>68</v>
      </c>
      <c r="H1010" s="29">
        <v>2250.1799999999998</v>
      </c>
      <c r="J1010" s="29">
        <f t="shared" si="60"/>
        <v>2250.1799999999998</v>
      </c>
      <c r="K1010" s="29">
        <f t="shared" si="61"/>
        <v>0</v>
      </c>
      <c r="L1010" s="24">
        <f t="shared" si="62"/>
        <v>3</v>
      </c>
      <c r="M1010" s="24" t="str">
        <f>VLOOKUP(L1010,mês!A:B,2,0)</f>
        <v>Março</v>
      </c>
      <c r="N1010" s="24" t="str">
        <f t="shared" si="63"/>
        <v xml:space="preserve">RD </v>
      </c>
    </row>
    <row r="1011" spans="1:14" ht="57" customHeight="1" x14ac:dyDescent="0.2">
      <c r="A1011" s="24" t="s">
        <v>418</v>
      </c>
      <c r="B1011" s="25">
        <v>45401</v>
      </c>
      <c r="C1011" s="26">
        <v>18095</v>
      </c>
      <c r="D1011" s="26" t="s">
        <v>81</v>
      </c>
      <c r="E1011" s="27" t="s">
        <v>596</v>
      </c>
      <c r="F1011" s="28" t="s">
        <v>1507</v>
      </c>
      <c r="G1011" s="26" t="s">
        <v>68</v>
      </c>
      <c r="H1011" s="29">
        <v>1143.6300000000001</v>
      </c>
      <c r="J1011" s="29">
        <f t="shared" si="60"/>
        <v>1143.6300000000001</v>
      </c>
      <c r="K1011" s="29">
        <f t="shared" si="61"/>
        <v>0</v>
      </c>
      <c r="L1011" s="24">
        <f t="shared" si="62"/>
        <v>4</v>
      </c>
      <c r="M1011" s="24" t="str">
        <f>VLOOKUP(L1011,mês!A:B,2,0)</f>
        <v>Abril</v>
      </c>
      <c r="N1011" s="24" t="str">
        <f t="shared" si="63"/>
        <v xml:space="preserve">RD </v>
      </c>
    </row>
    <row r="1012" spans="1:14" ht="57" customHeight="1" x14ac:dyDescent="0.2">
      <c r="A1012" s="24" t="s">
        <v>418</v>
      </c>
      <c r="B1012" s="25">
        <v>45415</v>
      </c>
      <c r="C1012" s="26">
        <v>18137</v>
      </c>
      <c r="D1012" s="26" t="s">
        <v>81</v>
      </c>
      <c r="E1012" s="27" t="s">
        <v>1500</v>
      </c>
      <c r="F1012" s="28" t="s">
        <v>1508</v>
      </c>
      <c r="G1012" s="26" t="s">
        <v>68</v>
      </c>
      <c r="H1012" s="29">
        <v>990.4</v>
      </c>
      <c r="J1012" s="29">
        <f t="shared" si="60"/>
        <v>990.4</v>
      </c>
      <c r="K1012" s="29">
        <f t="shared" si="61"/>
        <v>0</v>
      </c>
      <c r="L1012" s="24">
        <f t="shared" si="62"/>
        <v>5</v>
      </c>
      <c r="M1012" s="24" t="str">
        <f>VLOOKUP(L1012,mês!A:B,2,0)</f>
        <v>Maio</v>
      </c>
      <c r="N1012" s="24" t="str">
        <f t="shared" si="63"/>
        <v xml:space="preserve">RD </v>
      </c>
    </row>
    <row r="1013" spans="1:14" ht="57" customHeight="1" x14ac:dyDescent="0.2">
      <c r="A1013" s="24" t="s">
        <v>418</v>
      </c>
      <c r="B1013" s="25">
        <v>45448</v>
      </c>
      <c r="C1013" s="26">
        <v>18211</v>
      </c>
      <c r="D1013" s="26" t="s">
        <v>81</v>
      </c>
      <c r="E1013" s="27" t="s">
        <v>1498</v>
      </c>
      <c r="F1013" s="28" t="s">
        <v>1509</v>
      </c>
      <c r="G1013" s="26" t="s">
        <v>68</v>
      </c>
      <c r="H1013" s="29">
        <v>6070.23</v>
      </c>
      <c r="J1013" s="29">
        <f t="shared" si="60"/>
        <v>6070.23</v>
      </c>
      <c r="K1013" s="29">
        <f t="shared" si="61"/>
        <v>0</v>
      </c>
      <c r="L1013" s="24">
        <f t="shared" si="62"/>
        <v>6</v>
      </c>
      <c r="M1013" s="24" t="str">
        <f>VLOOKUP(L1013,mês!A:B,2,0)</f>
        <v>Junho</v>
      </c>
      <c r="N1013" s="24" t="str">
        <f t="shared" si="63"/>
        <v xml:space="preserve">RD </v>
      </c>
    </row>
    <row r="1014" spans="1:14" ht="57" customHeight="1" x14ac:dyDescent="0.2">
      <c r="A1014" s="24" t="s">
        <v>428</v>
      </c>
      <c r="B1014" s="25">
        <v>45448</v>
      </c>
      <c r="C1014" s="26">
        <v>18226</v>
      </c>
      <c r="D1014" s="26" t="s">
        <v>150</v>
      </c>
      <c r="E1014" s="27" t="s">
        <v>1510</v>
      </c>
      <c r="F1014" s="28" t="s">
        <v>1511</v>
      </c>
      <c r="G1014" s="26" t="s">
        <v>68</v>
      </c>
      <c r="H1014" s="29">
        <v>21529.51</v>
      </c>
      <c r="J1014" s="29">
        <f t="shared" si="60"/>
        <v>21529.51</v>
      </c>
      <c r="K1014" s="29">
        <f t="shared" si="61"/>
        <v>0</v>
      </c>
      <c r="L1014" s="24">
        <f t="shared" si="62"/>
        <v>6</v>
      </c>
      <c r="M1014" s="24" t="str">
        <f>VLOOKUP(L1014,mês!A:B,2,0)</f>
        <v>Junho</v>
      </c>
      <c r="N1014" s="24" t="str">
        <f t="shared" si="63"/>
        <v xml:space="preserve">RI </v>
      </c>
    </row>
    <row r="1015" spans="1:14" ht="57" customHeight="1" x14ac:dyDescent="0.2">
      <c r="A1015" s="24" t="s">
        <v>435</v>
      </c>
      <c r="B1015" s="25">
        <v>45440</v>
      </c>
      <c r="C1015" s="26">
        <v>18200</v>
      </c>
      <c r="D1015" s="26" t="s">
        <v>135</v>
      </c>
      <c r="E1015" s="27" t="s">
        <v>645</v>
      </c>
      <c r="F1015" s="28" t="s">
        <v>1512</v>
      </c>
      <c r="G1015" s="26" t="s">
        <v>68</v>
      </c>
      <c r="H1015" s="29">
        <v>3447.6</v>
      </c>
      <c r="J1015" s="29">
        <f t="shared" si="60"/>
        <v>3447.6</v>
      </c>
      <c r="K1015" s="29">
        <f t="shared" si="61"/>
        <v>0</v>
      </c>
      <c r="L1015" s="24">
        <f t="shared" si="62"/>
        <v>5</v>
      </c>
      <c r="M1015" s="24" t="str">
        <f>VLOOKUP(L1015,mês!A:B,2,0)</f>
        <v>Maio</v>
      </c>
      <c r="N1015" s="24" t="str">
        <f t="shared" si="63"/>
        <v xml:space="preserve">RI </v>
      </c>
    </row>
    <row r="1016" spans="1:14" ht="57" customHeight="1" x14ac:dyDescent="0.2">
      <c r="A1016" s="24" t="s">
        <v>435</v>
      </c>
      <c r="B1016" s="25">
        <v>45455</v>
      </c>
      <c r="C1016" s="26">
        <v>18251</v>
      </c>
      <c r="D1016" s="26" t="s">
        <v>156</v>
      </c>
      <c r="E1016" s="27" t="s">
        <v>1513</v>
      </c>
      <c r="F1016" s="28" t="s">
        <v>1514</v>
      </c>
      <c r="G1016" s="26" t="s">
        <v>68</v>
      </c>
      <c r="H1016" s="29">
        <v>860</v>
      </c>
      <c r="J1016" s="29">
        <f t="shared" si="60"/>
        <v>860</v>
      </c>
      <c r="K1016" s="29">
        <f t="shared" si="61"/>
        <v>0</v>
      </c>
      <c r="L1016" s="24">
        <f t="shared" si="62"/>
        <v>6</v>
      </c>
      <c r="M1016" s="24" t="str">
        <f>VLOOKUP(L1016,mês!A:B,2,0)</f>
        <v>Junho</v>
      </c>
      <c r="N1016" s="24" t="str">
        <f t="shared" si="63"/>
        <v xml:space="preserve">RI </v>
      </c>
    </row>
    <row r="1017" spans="1:14" ht="57" customHeight="1" x14ac:dyDescent="0.2">
      <c r="A1017" s="24" t="s">
        <v>438</v>
      </c>
      <c r="B1017" s="25">
        <v>45365</v>
      </c>
      <c r="C1017" s="26">
        <v>17982</v>
      </c>
      <c r="D1017" s="26" t="s">
        <v>65</v>
      </c>
      <c r="E1017" s="27" t="s">
        <v>755</v>
      </c>
      <c r="F1017" s="28" t="s">
        <v>1515</v>
      </c>
      <c r="G1017" s="26" t="s">
        <v>68</v>
      </c>
      <c r="H1017" s="29">
        <v>1260</v>
      </c>
      <c r="J1017" s="29">
        <f t="shared" si="60"/>
        <v>1260</v>
      </c>
      <c r="K1017" s="29">
        <f t="shared" si="61"/>
        <v>0</v>
      </c>
      <c r="L1017" s="24">
        <f t="shared" si="62"/>
        <v>3</v>
      </c>
      <c r="M1017" s="24" t="str">
        <f>VLOOKUP(L1017,mês!A:B,2,0)</f>
        <v>Março</v>
      </c>
      <c r="N1017" s="24" t="str">
        <f t="shared" si="63"/>
        <v xml:space="preserve">RD Básico </v>
      </c>
    </row>
    <row r="1018" spans="1:14" ht="57" customHeight="1" x14ac:dyDescent="0.2">
      <c r="A1018" s="24" t="s">
        <v>438</v>
      </c>
      <c r="B1018" s="25">
        <v>45365</v>
      </c>
      <c r="C1018" s="26">
        <v>17983</v>
      </c>
      <c r="D1018" s="26" t="s">
        <v>65</v>
      </c>
      <c r="E1018" s="27" t="s">
        <v>755</v>
      </c>
      <c r="F1018" s="28" t="s">
        <v>1516</v>
      </c>
      <c r="G1018" s="26" t="s">
        <v>68</v>
      </c>
      <c r="H1018" s="29">
        <v>1260</v>
      </c>
      <c r="J1018" s="29">
        <f t="shared" si="60"/>
        <v>1260</v>
      </c>
      <c r="K1018" s="29">
        <f t="shared" si="61"/>
        <v>0</v>
      </c>
      <c r="L1018" s="24">
        <f t="shared" si="62"/>
        <v>3</v>
      </c>
      <c r="M1018" s="24" t="str">
        <f>VLOOKUP(L1018,mês!A:B,2,0)</f>
        <v>Março</v>
      </c>
      <c r="N1018" s="24" t="str">
        <f t="shared" si="63"/>
        <v xml:space="preserve">RD Básico </v>
      </c>
    </row>
    <row r="1019" spans="1:14" ht="57" customHeight="1" x14ac:dyDescent="0.2">
      <c r="A1019" s="24" t="s">
        <v>438</v>
      </c>
      <c r="B1019" s="25">
        <v>45406</v>
      </c>
      <c r="C1019" s="26">
        <v>18105</v>
      </c>
      <c r="D1019" s="26" t="s">
        <v>325</v>
      </c>
      <c r="E1019" s="27" t="s">
        <v>850</v>
      </c>
      <c r="F1019" s="28" t="s">
        <v>851</v>
      </c>
      <c r="G1019" s="26" t="s">
        <v>68</v>
      </c>
      <c r="H1019" s="29">
        <v>1688</v>
      </c>
      <c r="J1019" s="29">
        <f t="shared" si="60"/>
        <v>1688</v>
      </c>
      <c r="K1019" s="29">
        <f t="shared" si="61"/>
        <v>0</v>
      </c>
      <c r="L1019" s="24">
        <f t="shared" si="62"/>
        <v>4</v>
      </c>
      <c r="M1019" s="24" t="str">
        <f>VLOOKUP(L1019,mês!A:B,2,0)</f>
        <v>Abril</v>
      </c>
      <c r="N1019" s="24" t="str">
        <f t="shared" si="63"/>
        <v xml:space="preserve">RD Básico </v>
      </c>
    </row>
    <row r="1020" spans="1:14" ht="57" customHeight="1" x14ac:dyDescent="0.2">
      <c r="A1020" s="24" t="s">
        <v>440</v>
      </c>
      <c r="B1020" s="25">
        <v>45456</v>
      </c>
      <c r="C1020" s="26">
        <v>18261</v>
      </c>
      <c r="D1020" s="26" t="s">
        <v>135</v>
      </c>
      <c r="E1020" s="27" t="s">
        <v>900</v>
      </c>
      <c r="F1020" s="28" t="s">
        <v>1517</v>
      </c>
      <c r="G1020" s="26" t="s">
        <v>68</v>
      </c>
      <c r="H1020" s="29">
        <v>3270.14</v>
      </c>
      <c r="J1020" s="29">
        <f t="shared" si="60"/>
        <v>3270.14</v>
      </c>
      <c r="K1020" s="29">
        <f t="shared" si="61"/>
        <v>0</v>
      </c>
      <c r="L1020" s="24">
        <f t="shared" si="62"/>
        <v>6</v>
      </c>
      <c r="M1020" s="24" t="str">
        <f>VLOOKUP(L1020,mês!A:B,2,0)</f>
        <v>Junho</v>
      </c>
      <c r="N1020" s="24" t="str">
        <f t="shared" si="63"/>
        <v xml:space="preserve">RD Básico </v>
      </c>
    </row>
    <row r="1021" spans="1:14" ht="57" customHeight="1" x14ac:dyDescent="0.2">
      <c r="A1021" s="24" t="s">
        <v>444</v>
      </c>
      <c r="B1021" s="25">
        <v>45628</v>
      </c>
      <c r="C1021" s="26">
        <v>18753</v>
      </c>
      <c r="D1021" s="26" t="s">
        <v>1213</v>
      </c>
      <c r="E1021" s="27" t="s">
        <v>609</v>
      </c>
      <c r="F1021" s="28" t="s">
        <v>1518</v>
      </c>
      <c r="G1021" s="26" t="s">
        <v>68</v>
      </c>
      <c r="H1021" s="29">
        <v>0</v>
      </c>
      <c r="J1021" s="29">
        <f t="shared" si="60"/>
        <v>0</v>
      </c>
      <c r="K1021" s="29">
        <f t="shared" si="61"/>
        <v>0</v>
      </c>
      <c r="L1021" s="24">
        <f t="shared" si="62"/>
        <v>12</v>
      </c>
      <c r="M1021" s="24" t="str">
        <f>VLOOKUP(L1021,mês!A:B,2,0)</f>
        <v>Dezembro</v>
      </c>
      <c r="N1021" s="24" t="str">
        <f t="shared" si="63"/>
        <v xml:space="preserve">Diretoria </v>
      </c>
    </row>
    <row r="1022" spans="1:14" ht="57" customHeight="1" x14ac:dyDescent="0.2">
      <c r="A1022" s="24" t="s">
        <v>446</v>
      </c>
      <c r="B1022" s="25">
        <v>45313</v>
      </c>
      <c r="C1022" s="26">
        <v>17791</v>
      </c>
      <c r="D1022" s="26" t="s">
        <v>65</v>
      </c>
      <c r="E1022" s="27" t="s">
        <v>450</v>
      </c>
      <c r="F1022" s="28" t="s">
        <v>1519</v>
      </c>
      <c r="G1022" s="26" t="s">
        <v>68</v>
      </c>
      <c r="H1022" s="29">
        <v>28000</v>
      </c>
      <c r="J1022" s="29">
        <f t="shared" si="60"/>
        <v>28000</v>
      </c>
      <c r="K1022" s="29">
        <f t="shared" si="61"/>
        <v>0</v>
      </c>
      <c r="L1022" s="24">
        <f t="shared" si="62"/>
        <v>1</v>
      </c>
      <c r="M1022" s="24" t="str">
        <f>VLOOKUP(L1022,mês!A:B,2,0)</f>
        <v>Janeiro</v>
      </c>
      <c r="N1022" s="24" t="str">
        <f t="shared" si="63"/>
        <v xml:space="preserve">Diretoria </v>
      </c>
    </row>
    <row r="1023" spans="1:14" ht="57" customHeight="1" x14ac:dyDescent="0.2">
      <c r="A1023" s="24" t="s">
        <v>446</v>
      </c>
      <c r="B1023" s="25">
        <v>45490</v>
      </c>
      <c r="C1023" s="26">
        <v>18343</v>
      </c>
      <c r="D1023" s="26" t="s">
        <v>65</v>
      </c>
      <c r="E1023" s="27" t="s">
        <v>450</v>
      </c>
      <c r="F1023" s="28" t="s">
        <v>1520</v>
      </c>
      <c r="G1023" s="26" t="s">
        <v>68</v>
      </c>
      <c r="H1023" s="29">
        <v>168000</v>
      </c>
      <c r="J1023" s="29">
        <f t="shared" si="60"/>
        <v>168000</v>
      </c>
      <c r="K1023" s="29">
        <f t="shared" si="61"/>
        <v>0</v>
      </c>
      <c r="L1023" s="24">
        <f t="shared" si="62"/>
        <v>7</v>
      </c>
      <c r="M1023" s="24" t="str">
        <f>VLOOKUP(L1023,mês!A:B,2,0)</f>
        <v>Julho</v>
      </c>
      <c r="N1023" s="24" t="str">
        <f t="shared" si="63"/>
        <v xml:space="preserve">Diretoria </v>
      </c>
    </row>
    <row r="1024" spans="1:14" ht="57" customHeight="1" x14ac:dyDescent="0.2">
      <c r="A1024" s="24" t="s">
        <v>456</v>
      </c>
      <c r="B1024" s="25">
        <v>45343</v>
      </c>
      <c r="C1024" s="26">
        <v>17892</v>
      </c>
      <c r="D1024" s="26" t="s">
        <v>135</v>
      </c>
      <c r="E1024" s="27" t="s">
        <v>1521</v>
      </c>
      <c r="F1024" s="28" t="s">
        <v>1522</v>
      </c>
      <c r="G1024" s="26" t="s">
        <v>68</v>
      </c>
      <c r="H1024" s="29">
        <v>915</v>
      </c>
      <c r="J1024" s="29">
        <f t="shared" ref="J1024:J1045" si="64">IF(G1024="Não",0,H1024)</f>
        <v>915</v>
      </c>
      <c r="K1024" s="29">
        <f t="shared" ref="K1024:K1045" si="65">IF(G1024="Não",H1024,0)</f>
        <v>0</v>
      </c>
      <c r="L1024" s="24">
        <f t="shared" ref="L1024:L1045" si="66">MONTH(B1024)</f>
        <v>2</v>
      </c>
      <c r="M1024" s="24" t="str">
        <f>VLOOKUP(L1024,mês!A:B,2,0)</f>
        <v>Fevereiro</v>
      </c>
      <c r="N1024" s="24" t="str">
        <f t="shared" ref="N1024:N1045" si="67">LEFT(A1024,SEARCH("-",A1024)-1)</f>
        <v xml:space="preserve">RD Básico </v>
      </c>
    </row>
    <row r="1025" spans="1:14" ht="57" customHeight="1" x14ac:dyDescent="0.2">
      <c r="A1025" s="24" t="s">
        <v>456</v>
      </c>
      <c r="B1025" s="25">
        <v>45456</v>
      </c>
      <c r="C1025" s="26">
        <v>18260</v>
      </c>
      <c r="D1025" s="26" t="s">
        <v>135</v>
      </c>
      <c r="E1025" s="27" t="s">
        <v>900</v>
      </c>
      <c r="F1025" s="28" t="s">
        <v>1523</v>
      </c>
      <c r="G1025" s="26" t="s">
        <v>68</v>
      </c>
      <c r="H1025" s="29">
        <v>7516.48</v>
      </c>
      <c r="J1025" s="29">
        <f t="shared" si="64"/>
        <v>7516.48</v>
      </c>
      <c r="K1025" s="29">
        <f t="shared" si="65"/>
        <v>0</v>
      </c>
      <c r="L1025" s="24">
        <f t="shared" si="66"/>
        <v>6</v>
      </c>
      <c r="M1025" s="24" t="str">
        <f>VLOOKUP(L1025,mês!A:B,2,0)</f>
        <v>Junho</v>
      </c>
      <c r="N1025" s="24" t="str">
        <f t="shared" si="67"/>
        <v xml:space="preserve">RD Básico </v>
      </c>
    </row>
    <row r="1026" spans="1:14" ht="57" customHeight="1" x14ac:dyDescent="0.2">
      <c r="A1026" s="24" t="s">
        <v>456</v>
      </c>
      <c r="B1026" s="25">
        <v>45475</v>
      </c>
      <c r="C1026" s="26">
        <v>18311</v>
      </c>
      <c r="D1026" s="26" t="s">
        <v>135</v>
      </c>
      <c r="E1026" s="27" t="s">
        <v>69</v>
      </c>
      <c r="F1026" s="28" t="s">
        <v>1524</v>
      </c>
      <c r="G1026" s="26" t="s">
        <v>68</v>
      </c>
      <c r="H1026" s="29">
        <v>5540.72</v>
      </c>
      <c r="J1026" s="29">
        <f t="shared" si="64"/>
        <v>5540.72</v>
      </c>
      <c r="K1026" s="29">
        <f t="shared" si="65"/>
        <v>0</v>
      </c>
      <c r="L1026" s="24">
        <f t="shared" si="66"/>
        <v>7</v>
      </c>
      <c r="M1026" s="24" t="str">
        <f>VLOOKUP(L1026,mês!A:B,2,0)</f>
        <v>Julho</v>
      </c>
      <c r="N1026" s="24" t="str">
        <f t="shared" si="67"/>
        <v xml:space="preserve">RD Básico </v>
      </c>
    </row>
    <row r="1027" spans="1:14" ht="57" customHeight="1" x14ac:dyDescent="0.2">
      <c r="A1027" s="24" t="s">
        <v>458</v>
      </c>
      <c r="B1027" s="25">
        <v>45559</v>
      </c>
      <c r="C1027" s="26">
        <v>18533</v>
      </c>
      <c r="D1027" s="26" t="s">
        <v>156</v>
      </c>
      <c r="E1027" s="27" t="s">
        <v>1525</v>
      </c>
      <c r="F1027" s="28" t="s">
        <v>1526</v>
      </c>
      <c r="G1027" s="26" t="s">
        <v>68</v>
      </c>
      <c r="H1027" s="29">
        <v>31200</v>
      </c>
      <c r="J1027" s="29">
        <f t="shared" si="64"/>
        <v>31200</v>
      </c>
      <c r="K1027" s="29">
        <f t="shared" si="65"/>
        <v>0</v>
      </c>
      <c r="L1027" s="24">
        <f t="shared" si="66"/>
        <v>9</v>
      </c>
      <c r="M1027" s="24" t="str">
        <f>VLOOKUP(L1027,mês!A:B,2,0)</f>
        <v>Setembro</v>
      </c>
      <c r="N1027" s="24" t="str">
        <f t="shared" si="67"/>
        <v xml:space="preserve">RD </v>
      </c>
    </row>
    <row r="1028" spans="1:14" ht="57" customHeight="1" x14ac:dyDescent="0.2">
      <c r="A1028" s="24" t="s">
        <v>458</v>
      </c>
      <c r="B1028" s="25">
        <v>45614</v>
      </c>
      <c r="C1028" s="26">
        <v>18709</v>
      </c>
      <c r="D1028" s="26" t="s">
        <v>156</v>
      </c>
      <c r="E1028" s="27" t="s">
        <v>656</v>
      </c>
      <c r="F1028" s="28" t="s">
        <v>1527</v>
      </c>
      <c r="G1028" s="26" t="s">
        <v>68</v>
      </c>
      <c r="H1028" s="29">
        <v>166</v>
      </c>
      <c r="J1028" s="29">
        <f t="shared" si="64"/>
        <v>166</v>
      </c>
      <c r="K1028" s="29">
        <f t="shared" si="65"/>
        <v>0</v>
      </c>
      <c r="L1028" s="24">
        <f t="shared" si="66"/>
        <v>11</v>
      </c>
      <c r="M1028" s="24" t="str">
        <f>VLOOKUP(L1028,mês!A:B,2,0)</f>
        <v>Novembro</v>
      </c>
      <c r="N1028" s="24" t="str">
        <f t="shared" si="67"/>
        <v xml:space="preserve">RD </v>
      </c>
    </row>
    <row r="1029" spans="1:14" ht="57" customHeight="1" x14ac:dyDescent="0.2">
      <c r="A1029" s="24" t="s">
        <v>460</v>
      </c>
      <c r="B1029" s="25">
        <v>45405</v>
      </c>
      <c r="C1029" s="26">
        <v>18098</v>
      </c>
      <c r="D1029" s="26" t="s">
        <v>81</v>
      </c>
      <c r="E1029" s="27" t="s">
        <v>1528</v>
      </c>
      <c r="F1029" s="28" t="s">
        <v>1529</v>
      </c>
      <c r="G1029" s="26" t="s">
        <v>68</v>
      </c>
      <c r="H1029" s="29">
        <v>3299.45</v>
      </c>
      <c r="J1029" s="29">
        <f t="shared" si="64"/>
        <v>3299.45</v>
      </c>
      <c r="K1029" s="29">
        <f t="shared" si="65"/>
        <v>0</v>
      </c>
      <c r="L1029" s="24">
        <f t="shared" si="66"/>
        <v>4</v>
      </c>
      <c r="M1029" s="24" t="str">
        <f>VLOOKUP(L1029,mês!A:B,2,0)</f>
        <v>Abril</v>
      </c>
      <c r="N1029" s="24" t="str">
        <f t="shared" si="67"/>
        <v xml:space="preserve">RD </v>
      </c>
    </row>
    <row r="1030" spans="1:14" ht="57" customHeight="1" x14ac:dyDescent="0.2">
      <c r="A1030" s="24" t="s">
        <v>460</v>
      </c>
      <c r="B1030" s="25">
        <v>45429</v>
      </c>
      <c r="C1030" s="26">
        <v>18181</v>
      </c>
      <c r="D1030" s="26" t="s">
        <v>81</v>
      </c>
      <c r="E1030" s="27" t="s">
        <v>1009</v>
      </c>
      <c r="F1030" s="28" t="s">
        <v>1530</v>
      </c>
      <c r="G1030" s="26" t="s">
        <v>68</v>
      </c>
      <c r="H1030" s="29">
        <v>1784</v>
      </c>
      <c r="J1030" s="29">
        <f t="shared" si="64"/>
        <v>1784</v>
      </c>
      <c r="K1030" s="29">
        <f t="shared" si="65"/>
        <v>0</v>
      </c>
      <c r="L1030" s="24">
        <f t="shared" si="66"/>
        <v>5</v>
      </c>
      <c r="M1030" s="24" t="str">
        <f>VLOOKUP(L1030,mês!A:B,2,0)</f>
        <v>Maio</v>
      </c>
      <c r="N1030" s="24" t="str">
        <f t="shared" si="67"/>
        <v xml:space="preserve">RD </v>
      </c>
    </row>
    <row r="1031" spans="1:14" ht="57" customHeight="1" x14ac:dyDescent="0.2">
      <c r="A1031" s="24" t="s">
        <v>460</v>
      </c>
      <c r="B1031" s="25">
        <v>45531</v>
      </c>
      <c r="C1031" s="26">
        <v>18454</v>
      </c>
      <c r="D1031" s="26" t="s">
        <v>65</v>
      </c>
      <c r="E1031" s="27" t="s">
        <v>645</v>
      </c>
      <c r="F1031" s="28" t="s">
        <v>1531</v>
      </c>
      <c r="G1031" s="26" t="s">
        <v>68</v>
      </c>
      <c r="H1031" s="29">
        <v>1326</v>
      </c>
      <c r="J1031" s="29">
        <f t="shared" si="64"/>
        <v>1326</v>
      </c>
      <c r="K1031" s="29">
        <f t="shared" si="65"/>
        <v>0</v>
      </c>
      <c r="L1031" s="24">
        <f t="shared" si="66"/>
        <v>8</v>
      </c>
      <c r="M1031" s="24" t="str">
        <f>VLOOKUP(L1031,mês!A:B,2,0)</f>
        <v>Agosto</v>
      </c>
      <c r="N1031" s="24" t="str">
        <f t="shared" si="67"/>
        <v xml:space="preserve">RD </v>
      </c>
    </row>
    <row r="1032" spans="1:14" ht="57" customHeight="1" x14ac:dyDescent="0.2">
      <c r="A1032" s="24" t="s">
        <v>460</v>
      </c>
      <c r="B1032" s="25">
        <v>45560</v>
      </c>
      <c r="C1032" s="26">
        <v>18536</v>
      </c>
      <c r="D1032" s="26" t="s">
        <v>81</v>
      </c>
      <c r="E1032" s="27" t="s">
        <v>1532</v>
      </c>
      <c r="F1032" s="28" t="s">
        <v>1533</v>
      </c>
      <c r="G1032" s="26" t="s">
        <v>68</v>
      </c>
      <c r="H1032" s="29">
        <v>1649</v>
      </c>
      <c r="J1032" s="29">
        <f t="shared" si="64"/>
        <v>1649</v>
      </c>
      <c r="K1032" s="29">
        <f t="shared" si="65"/>
        <v>0</v>
      </c>
      <c r="L1032" s="24">
        <f t="shared" si="66"/>
        <v>9</v>
      </c>
      <c r="M1032" s="24" t="str">
        <f>VLOOKUP(L1032,mês!A:B,2,0)</f>
        <v>Setembro</v>
      </c>
      <c r="N1032" s="24" t="str">
        <f t="shared" si="67"/>
        <v xml:space="preserve">RD </v>
      </c>
    </row>
    <row r="1033" spans="1:14" ht="57" customHeight="1" x14ac:dyDescent="0.2">
      <c r="A1033" s="24" t="s">
        <v>460</v>
      </c>
      <c r="B1033" s="25">
        <v>45618</v>
      </c>
      <c r="C1033" s="26">
        <v>18723</v>
      </c>
      <c r="D1033" s="26" t="s">
        <v>81</v>
      </c>
      <c r="E1033" s="27" t="s">
        <v>645</v>
      </c>
      <c r="F1033" s="28" t="s">
        <v>1534</v>
      </c>
      <c r="G1033" s="26" t="s">
        <v>68</v>
      </c>
      <c r="H1033" s="29">
        <v>1060.8</v>
      </c>
      <c r="J1033" s="29">
        <f t="shared" si="64"/>
        <v>1060.8</v>
      </c>
      <c r="K1033" s="29">
        <f t="shared" si="65"/>
        <v>0</v>
      </c>
      <c r="L1033" s="24">
        <f t="shared" si="66"/>
        <v>11</v>
      </c>
      <c r="M1033" s="24" t="str">
        <f>VLOOKUP(L1033,mês!A:B,2,0)</f>
        <v>Novembro</v>
      </c>
      <c r="N1033" s="24" t="str">
        <f t="shared" si="67"/>
        <v xml:space="preserve">RD </v>
      </c>
    </row>
    <row r="1034" spans="1:14" ht="57" customHeight="1" x14ac:dyDescent="0.2">
      <c r="A1034" s="24" t="s">
        <v>460</v>
      </c>
      <c r="B1034" s="25">
        <v>45618</v>
      </c>
      <c r="C1034" s="26">
        <v>18724</v>
      </c>
      <c r="D1034" s="26" t="s">
        <v>81</v>
      </c>
      <c r="E1034" s="27" t="s">
        <v>645</v>
      </c>
      <c r="F1034" s="28" t="s">
        <v>1535</v>
      </c>
      <c r="G1034" s="26" t="s">
        <v>68</v>
      </c>
      <c r="H1034" s="29">
        <v>2121.6</v>
      </c>
      <c r="J1034" s="29">
        <f t="shared" si="64"/>
        <v>2121.6</v>
      </c>
      <c r="K1034" s="29">
        <f t="shared" si="65"/>
        <v>0</v>
      </c>
      <c r="L1034" s="24">
        <f t="shared" si="66"/>
        <v>11</v>
      </c>
      <c r="M1034" s="24" t="str">
        <f>VLOOKUP(L1034,mês!A:B,2,0)</f>
        <v>Novembro</v>
      </c>
      <c r="N1034" s="24" t="str">
        <f t="shared" si="67"/>
        <v xml:space="preserve">RD </v>
      </c>
    </row>
    <row r="1035" spans="1:14" ht="57" customHeight="1" x14ac:dyDescent="0.2">
      <c r="A1035" s="24" t="s">
        <v>462</v>
      </c>
      <c r="B1035" s="25">
        <v>45392</v>
      </c>
      <c r="C1035" s="26">
        <v>18068</v>
      </c>
      <c r="D1035" s="26" t="s">
        <v>81</v>
      </c>
      <c r="E1035" s="27" t="s">
        <v>645</v>
      </c>
      <c r="F1035" s="28" t="s">
        <v>1536</v>
      </c>
      <c r="G1035" s="26" t="s">
        <v>68</v>
      </c>
      <c r="H1035" s="29">
        <v>530.4</v>
      </c>
      <c r="J1035" s="29">
        <f t="shared" si="64"/>
        <v>530.4</v>
      </c>
      <c r="K1035" s="29">
        <f t="shared" si="65"/>
        <v>0</v>
      </c>
      <c r="L1035" s="24">
        <f t="shared" si="66"/>
        <v>4</v>
      </c>
      <c r="M1035" s="24" t="str">
        <f>VLOOKUP(L1035,mês!A:B,2,0)</f>
        <v>Abril</v>
      </c>
      <c r="N1035" s="24" t="str">
        <f t="shared" si="67"/>
        <v xml:space="preserve">RD Básico </v>
      </c>
    </row>
    <row r="1036" spans="1:14" ht="57" customHeight="1" x14ac:dyDescent="0.2">
      <c r="A1036" s="24" t="s">
        <v>462</v>
      </c>
      <c r="B1036" s="25">
        <v>45468</v>
      </c>
      <c r="C1036" s="26">
        <v>18291</v>
      </c>
      <c r="D1036" s="26" t="s">
        <v>81</v>
      </c>
      <c r="E1036" s="27" t="s">
        <v>645</v>
      </c>
      <c r="F1036" s="28" t="s">
        <v>1537</v>
      </c>
      <c r="G1036" s="26" t="s">
        <v>68</v>
      </c>
      <c r="H1036" s="29">
        <v>795.6</v>
      </c>
      <c r="J1036" s="29">
        <f t="shared" si="64"/>
        <v>795.6</v>
      </c>
      <c r="K1036" s="29">
        <f t="shared" si="65"/>
        <v>0</v>
      </c>
      <c r="L1036" s="24">
        <f t="shared" si="66"/>
        <v>6</v>
      </c>
      <c r="M1036" s="24" t="str">
        <f>VLOOKUP(L1036,mês!A:B,2,0)</f>
        <v>Junho</v>
      </c>
      <c r="N1036" s="24" t="str">
        <f t="shared" si="67"/>
        <v xml:space="preserve">RD Básico </v>
      </c>
    </row>
    <row r="1037" spans="1:14" ht="57" customHeight="1" x14ac:dyDescent="0.2">
      <c r="A1037" s="24" t="s">
        <v>466</v>
      </c>
      <c r="B1037" s="25">
        <v>45387</v>
      </c>
      <c r="C1037" s="26">
        <v>18057</v>
      </c>
      <c r="D1037" s="26" t="s">
        <v>161</v>
      </c>
      <c r="E1037" s="27" t="s">
        <v>1538</v>
      </c>
      <c r="F1037" s="28" t="s">
        <v>1539</v>
      </c>
      <c r="G1037" s="26" t="s">
        <v>68</v>
      </c>
      <c r="H1037" s="29">
        <v>740</v>
      </c>
      <c r="J1037" s="29">
        <f t="shared" si="64"/>
        <v>740</v>
      </c>
      <c r="K1037" s="29">
        <f t="shared" si="65"/>
        <v>0</v>
      </c>
      <c r="L1037" s="24">
        <f t="shared" si="66"/>
        <v>4</v>
      </c>
      <c r="M1037" s="24" t="str">
        <f>VLOOKUP(L1037,mês!A:B,2,0)</f>
        <v>Abril</v>
      </c>
      <c r="N1037" s="24" t="str">
        <f t="shared" si="67"/>
        <v xml:space="preserve">RI </v>
      </c>
    </row>
    <row r="1038" spans="1:14" ht="57" customHeight="1" x14ac:dyDescent="0.2">
      <c r="A1038" s="24" t="s">
        <v>466</v>
      </c>
      <c r="B1038" s="25">
        <v>45531</v>
      </c>
      <c r="C1038" s="26">
        <v>18453</v>
      </c>
      <c r="D1038" s="26" t="s">
        <v>161</v>
      </c>
      <c r="E1038" s="27" t="s">
        <v>1540</v>
      </c>
      <c r="F1038" s="28" t="s">
        <v>1541</v>
      </c>
      <c r="G1038" s="26" t="s">
        <v>68</v>
      </c>
      <c r="H1038" s="29">
        <v>180.15</v>
      </c>
      <c r="J1038" s="29">
        <f t="shared" si="64"/>
        <v>180.15</v>
      </c>
      <c r="K1038" s="29">
        <f t="shared" si="65"/>
        <v>0</v>
      </c>
      <c r="L1038" s="24">
        <f t="shared" si="66"/>
        <v>8</v>
      </c>
      <c r="M1038" s="24" t="str">
        <f>VLOOKUP(L1038,mês!A:B,2,0)</f>
        <v>Agosto</v>
      </c>
      <c r="N1038" s="24" t="str">
        <f t="shared" si="67"/>
        <v xml:space="preserve">RI </v>
      </c>
    </row>
    <row r="1039" spans="1:14" ht="57" customHeight="1" x14ac:dyDescent="0.2">
      <c r="A1039" s="24" t="s">
        <v>471</v>
      </c>
      <c r="B1039" s="25">
        <v>45475</v>
      </c>
      <c r="C1039" s="26">
        <v>18313</v>
      </c>
      <c r="D1039" s="26" t="s">
        <v>135</v>
      </c>
      <c r="E1039" s="27" t="s">
        <v>69</v>
      </c>
      <c r="F1039" s="28" t="s">
        <v>1542</v>
      </c>
      <c r="G1039" s="26" t="s">
        <v>68</v>
      </c>
      <c r="H1039" s="29">
        <v>736.61</v>
      </c>
      <c r="J1039" s="29">
        <f t="shared" si="64"/>
        <v>736.61</v>
      </c>
      <c r="K1039" s="29">
        <f t="shared" si="65"/>
        <v>0</v>
      </c>
      <c r="L1039" s="24">
        <f t="shared" si="66"/>
        <v>7</v>
      </c>
      <c r="M1039" s="24" t="str">
        <f>VLOOKUP(L1039,mês!A:B,2,0)</f>
        <v>Julho</v>
      </c>
      <c r="N1039" s="24" t="str">
        <f t="shared" si="67"/>
        <v xml:space="preserve">RI </v>
      </c>
    </row>
    <row r="1040" spans="1:14" ht="57" customHeight="1" x14ac:dyDescent="0.2">
      <c r="A1040" s="24" t="s">
        <v>471</v>
      </c>
      <c r="B1040" s="25">
        <v>45582</v>
      </c>
      <c r="C1040" s="26">
        <v>18625</v>
      </c>
      <c r="D1040" s="26" t="s">
        <v>135</v>
      </c>
      <c r="E1040" s="27" t="s">
        <v>1521</v>
      </c>
      <c r="F1040" s="28" t="s">
        <v>1543</v>
      </c>
      <c r="G1040" s="26" t="s">
        <v>68</v>
      </c>
      <c r="H1040" s="29">
        <v>671.28</v>
      </c>
      <c r="J1040" s="29">
        <f t="shared" si="64"/>
        <v>671.28</v>
      </c>
      <c r="K1040" s="29">
        <f t="shared" si="65"/>
        <v>0</v>
      </c>
      <c r="L1040" s="24">
        <f t="shared" si="66"/>
        <v>10</v>
      </c>
      <c r="M1040" s="24" t="str">
        <f>VLOOKUP(L1040,mês!A:B,2,0)</f>
        <v>Outubro</v>
      </c>
      <c r="N1040" s="24" t="str">
        <f t="shared" si="67"/>
        <v xml:space="preserve">RI </v>
      </c>
    </row>
    <row r="1041" spans="1:14" ht="57" customHeight="1" x14ac:dyDescent="0.2">
      <c r="A1041" s="24" t="s">
        <v>473</v>
      </c>
      <c r="B1041" s="25">
        <v>45313</v>
      </c>
      <c r="C1041" s="26">
        <v>17792</v>
      </c>
      <c r="D1041" s="26" t="s">
        <v>65</v>
      </c>
      <c r="E1041" s="27" t="s">
        <v>180</v>
      </c>
      <c r="F1041" s="28" t="s">
        <v>1544</v>
      </c>
      <c r="G1041" s="26" t="s">
        <v>68</v>
      </c>
      <c r="H1041" s="29">
        <v>2594.42</v>
      </c>
      <c r="J1041" s="29">
        <f t="shared" si="64"/>
        <v>2594.42</v>
      </c>
      <c r="K1041" s="29">
        <f t="shared" si="65"/>
        <v>0</v>
      </c>
      <c r="L1041" s="24">
        <f t="shared" si="66"/>
        <v>1</v>
      </c>
      <c r="M1041" s="24" t="str">
        <f>VLOOKUP(L1041,mês!A:B,2,0)</f>
        <v>Janeiro</v>
      </c>
      <c r="N1041" s="24" t="str">
        <f t="shared" si="67"/>
        <v xml:space="preserve">RD </v>
      </c>
    </row>
    <row r="1042" spans="1:14" ht="57" customHeight="1" x14ac:dyDescent="0.2">
      <c r="A1042" s="24" t="s">
        <v>479</v>
      </c>
      <c r="B1042" s="25">
        <v>45475</v>
      </c>
      <c r="C1042" s="26">
        <v>18315</v>
      </c>
      <c r="D1042" s="26" t="s">
        <v>65</v>
      </c>
      <c r="E1042" s="27" t="s">
        <v>69</v>
      </c>
      <c r="F1042" s="28" t="s">
        <v>1545</v>
      </c>
      <c r="G1042" s="26" t="s">
        <v>68</v>
      </c>
      <c r="H1042" s="29">
        <v>736.61</v>
      </c>
      <c r="J1042" s="29">
        <f t="shared" si="64"/>
        <v>736.61</v>
      </c>
      <c r="K1042" s="29">
        <f t="shared" si="65"/>
        <v>0</v>
      </c>
      <c r="L1042" s="24">
        <f t="shared" si="66"/>
        <v>7</v>
      </c>
      <c r="M1042" s="24" t="str">
        <f>VLOOKUP(L1042,mês!A:B,2,0)</f>
        <v>Julho</v>
      </c>
      <c r="N1042" s="24" t="str">
        <f t="shared" si="67"/>
        <v xml:space="preserve">RD </v>
      </c>
    </row>
    <row r="1043" spans="1:14" ht="57" customHeight="1" x14ac:dyDescent="0.2">
      <c r="A1043" s="24" t="s">
        <v>479</v>
      </c>
      <c r="B1043" s="25">
        <v>45475</v>
      </c>
      <c r="C1043" s="26">
        <v>18314</v>
      </c>
      <c r="D1043" s="26" t="s">
        <v>135</v>
      </c>
      <c r="E1043" s="27" t="s">
        <v>645</v>
      </c>
      <c r="F1043" s="28" t="s">
        <v>1546</v>
      </c>
      <c r="G1043" s="26" t="s">
        <v>68</v>
      </c>
      <c r="H1043" s="29">
        <v>14307.07</v>
      </c>
      <c r="J1043" s="29">
        <f t="shared" si="64"/>
        <v>14307.07</v>
      </c>
      <c r="K1043" s="29">
        <f t="shared" si="65"/>
        <v>0</v>
      </c>
      <c r="L1043" s="24">
        <f t="shared" si="66"/>
        <v>7</v>
      </c>
      <c r="M1043" s="24" t="str">
        <f>VLOOKUP(L1043,mês!A:B,2,0)</f>
        <v>Julho</v>
      </c>
      <c r="N1043" s="24" t="str">
        <f t="shared" si="67"/>
        <v xml:space="preserve">RD </v>
      </c>
    </row>
    <row r="1044" spans="1:14" ht="57" customHeight="1" x14ac:dyDescent="0.2">
      <c r="A1044" s="24" t="s">
        <v>482</v>
      </c>
      <c r="B1044" s="25">
        <v>45323</v>
      </c>
      <c r="C1044" s="26">
        <v>17833</v>
      </c>
      <c r="D1044" s="26" t="s">
        <v>153</v>
      </c>
      <c r="E1044" s="27" t="s">
        <v>1547</v>
      </c>
      <c r="F1044" s="28" t="s">
        <v>1548</v>
      </c>
      <c r="G1044" s="26" t="s">
        <v>68</v>
      </c>
      <c r="H1044" s="29">
        <v>59354.400000000001</v>
      </c>
      <c r="J1044" s="29">
        <f t="shared" si="64"/>
        <v>59354.400000000001</v>
      </c>
      <c r="K1044" s="29">
        <f t="shared" si="65"/>
        <v>0</v>
      </c>
      <c r="L1044" s="24">
        <f t="shared" si="66"/>
        <v>2</v>
      </c>
      <c r="M1044" s="24" t="str">
        <f>VLOOKUP(L1044,mês!A:B,2,0)</f>
        <v>Fevereiro</v>
      </c>
      <c r="N1044" s="24" t="str">
        <f t="shared" si="67"/>
        <v xml:space="preserve">RD </v>
      </c>
    </row>
    <row r="1045" spans="1:14" ht="57" customHeight="1" x14ac:dyDescent="0.2">
      <c r="A1045" s="24" t="s">
        <v>489</v>
      </c>
      <c r="B1045" s="25">
        <v>45401</v>
      </c>
      <c r="C1045" s="26">
        <v>18093</v>
      </c>
      <c r="D1045" s="26" t="s">
        <v>135</v>
      </c>
      <c r="E1045" s="27" t="s">
        <v>596</v>
      </c>
      <c r="F1045" s="28" t="s">
        <v>1549</v>
      </c>
      <c r="G1045" s="26" t="s">
        <v>68</v>
      </c>
      <c r="H1045" s="29">
        <v>1259.68</v>
      </c>
      <c r="J1045" s="29">
        <f t="shared" si="64"/>
        <v>1259.68</v>
      </c>
      <c r="K1045" s="29">
        <f t="shared" si="65"/>
        <v>0</v>
      </c>
      <c r="L1045" s="24">
        <f t="shared" si="66"/>
        <v>4</v>
      </c>
      <c r="M1045" s="24" t="str">
        <f>VLOOKUP(L1045,mês!A:B,2,0)</f>
        <v>Abril</v>
      </c>
      <c r="N1045" s="24" t="str">
        <f t="shared" si="67"/>
        <v xml:space="preserve">RD </v>
      </c>
    </row>
    <row r="1046" spans="1:14" ht="57" customHeight="1" x14ac:dyDescent="0.2">
      <c r="A1046" s="24" t="s">
        <v>489</v>
      </c>
      <c r="B1046" s="25">
        <v>45419</v>
      </c>
      <c r="C1046" s="26">
        <v>18146</v>
      </c>
      <c r="D1046" s="26" t="s">
        <v>135</v>
      </c>
      <c r="E1046" s="27" t="s">
        <v>645</v>
      </c>
      <c r="F1046" s="28" t="s">
        <v>1550</v>
      </c>
      <c r="G1046" s="26" t="s">
        <v>68</v>
      </c>
      <c r="H1046" s="29">
        <v>3182.4</v>
      </c>
      <c r="J1046" s="29">
        <f t="shared" ref="J1046:J1103" si="68">IF(G1046="Não",0,H1046)</f>
        <v>3182.4</v>
      </c>
      <c r="K1046" s="29">
        <f t="shared" ref="K1046:K1103" si="69">IF(G1046="Não",H1046,0)</f>
        <v>0</v>
      </c>
      <c r="L1046" s="24">
        <f t="shared" ref="L1046:L1103" si="70">MONTH(B1046)</f>
        <v>5</v>
      </c>
      <c r="M1046" s="24" t="str">
        <f>VLOOKUP(L1046,mês!A:B,2,0)</f>
        <v>Maio</v>
      </c>
      <c r="N1046" s="24" t="str">
        <f t="shared" ref="N1046:N1103" si="71">LEFT(A1046,SEARCH("-",A1046)-1)</f>
        <v xml:space="preserve">RD </v>
      </c>
    </row>
    <row r="1047" spans="1:14" ht="57" customHeight="1" x14ac:dyDescent="0.2">
      <c r="A1047" s="24" t="s">
        <v>489</v>
      </c>
      <c r="B1047" s="25">
        <v>45551</v>
      </c>
      <c r="C1047" s="26">
        <v>18492</v>
      </c>
      <c r="D1047" s="26" t="s">
        <v>135</v>
      </c>
      <c r="E1047" s="27" t="s">
        <v>900</v>
      </c>
      <c r="F1047" s="28" t="s">
        <v>1551</v>
      </c>
      <c r="G1047" s="26" t="s">
        <v>68</v>
      </c>
      <c r="H1047" s="29">
        <v>1480.8</v>
      </c>
      <c r="J1047" s="29">
        <f t="shared" si="68"/>
        <v>1480.8</v>
      </c>
      <c r="K1047" s="29">
        <f t="shared" si="69"/>
        <v>0</v>
      </c>
      <c r="L1047" s="24">
        <f t="shared" si="70"/>
        <v>9</v>
      </c>
      <c r="M1047" s="24" t="str">
        <f>VLOOKUP(L1047,mês!A:B,2,0)</f>
        <v>Setembro</v>
      </c>
      <c r="N1047" s="24" t="str">
        <f t="shared" si="71"/>
        <v xml:space="preserve">RD </v>
      </c>
    </row>
    <row r="1048" spans="1:14" ht="57" customHeight="1" x14ac:dyDescent="0.2">
      <c r="A1048" s="24" t="s">
        <v>489</v>
      </c>
      <c r="B1048" s="25">
        <v>45554</v>
      </c>
      <c r="C1048" s="26">
        <v>18516</v>
      </c>
      <c r="D1048" s="26" t="s">
        <v>135</v>
      </c>
      <c r="E1048" s="27" t="s">
        <v>645</v>
      </c>
      <c r="F1048" s="28" t="s">
        <v>1552</v>
      </c>
      <c r="G1048" s="26" t="s">
        <v>68</v>
      </c>
      <c r="H1048" s="29">
        <v>2652</v>
      </c>
      <c r="J1048" s="29">
        <f t="shared" si="68"/>
        <v>2652</v>
      </c>
      <c r="K1048" s="29">
        <f t="shared" si="69"/>
        <v>0</v>
      </c>
      <c r="L1048" s="24">
        <f t="shared" si="70"/>
        <v>9</v>
      </c>
      <c r="M1048" s="24" t="str">
        <f>VLOOKUP(L1048,mês!A:B,2,0)</f>
        <v>Setembro</v>
      </c>
      <c r="N1048" s="24" t="str">
        <f t="shared" si="71"/>
        <v xml:space="preserve">RD </v>
      </c>
    </row>
    <row r="1049" spans="1:14" ht="57" customHeight="1" x14ac:dyDescent="0.2">
      <c r="A1049" s="24" t="s">
        <v>491</v>
      </c>
      <c r="B1049" s="25">
        <v>45392</v>
      </c>
      <c r="C1049" s="26">
        <v>18064</v>
      </c>
      <c r="D1049" s="26" t="s">
        <v>65</v>
      </c>
      <c r="E1049" s="27" t="s">
        <v>1087</v>
      </c>
      <c r="F1049" s="28" t="s">
        <v>1553</v>
      </c>
      <c r="G1049" s="26" t="s">
        <v>68</v>
      </c>
      <c r="H1049" s="29">
        <v>76297.38</v>
      </c>
      <c r="J1049" s="29">
        <f t="shared" si="68"/>
        <v>76297.38</v>
      </c>
      <c r="K1049" s="29">
        <f t="shared" si="69"/>
        <v>0</v>
      </c>
      <c r="L1049" s="24">
        <f t="shared" si="70"/>
        <v>4</v>
      </c>
      <c r="M1049" s="24" t="str">
        <f>VLOOKUP(L1049,mês!A:B,2,0)</f>
        <v>Abril</v>
      </c>
      <c r="N1049" s="24" t="str">
        <f t="shared" si="71"/>
        <v xml:space="preserve">Diretoria </v>
      </c>
    </row>
    <row r="1050" spans="1:14" ht="57" customHeight="1" x14ac:dyDescent="0.2">
      <c r="A1050" s="24" t="s">
        <v>491</v>
      </c>
      <c r="B1050" s="25">
        <v>45448</v>
      </c>
      <c r="C1050" s="26">
        <v>18227</v>
      </c>
      <c r="D1050" s="26" t="s">
        <v>65</v>
      </c>
      <c r="E1050" s="27" t="s">
        <v>91</v>
      </c>
      <c r="F1050" s="28" t="s">
        <v>1554</v>
      </c>
      <c r="G1050" s="26" t="s">
        <v>68</v>
      </c>
      <c r="H1050" s="29">
        <v>76470.490000000005</v>
      </c>
      <c r="J1050" s="29">
        <f t="shared" si="68"/>
        <v>76470.490000000005</v>
      </c>
      <c r="K1050" s="29">
        <f t="shared" si="69"/>
        <v>0</v>
      </c>
      <c r="L1050" s="24">
        <f t="shared" si="70"/>
        <v>6</v>
      </c>
      <c r="M1050" s="24" t="str">
        <f>VLOOKUP(L1050,mês!A:B,2,0)</f>
        <v>Junho</v>
      </c>
      <c r="N1050" s="24" t="str">
        <f t="shared" si="71"/>
        <v xml:space="preserve">Diretoria </v>
      </c>
    </row>
    <row r="1051" spans="1:14" ht="57" customHeight="1" x14ac:dyDescent="0.2">
      <c r="A1051" s="24" t="s">
        <v>491</v>
      </c>
      <c r="B1051" s="25">
        <v>45637</v>
      </c>
      <c r="C1051" s="26">
        <v>18779</v>
      </c>
      <c r="D1051" s="26" t="s">
        <v>65</v>
      </c>
      <c r="E1051" s="27" t="s">
        <v>1087</v>
      </c>
      <c r="F1051" s="28" t="s">
        <v>1555</v>
      </c>
      <c r="G1051" s="26" t="s">
        <v>68</v>
      </c>
      <c r="H1051" s="29">
        <v>19074.349999999999</v>
      </c>
      <c r="J1051" s="29">
        <f t="shared" si="68"/>
        <v>19074.349999999999</v>
      </c>
      <c r="K1051" s="29">
        <f t="shared" si="69"/>
        <v>0</v>
      </c>
      <c r="L1051" s="24">
        <f t="shared" si="70"/>
        <v>12</v>
      </c>
      <c r="M1051" s="24" t="str">
        <f>VLOOKUP(L1051,mês!A:B,2,0)</f>
        <v>Dezembro</v>
      </c>
      <c r="N1051" s="24" t="str">
        <f t="shared" si="71"/>
        <v xml:space="preserve">Diretoria </v>
      </c>
    </row>
    <row r="1052" spans="1:14" ht="57" customHeight="1" x14ac:dyDescent="0.2">
      <c r="A1052" s="24" t="s">
        <v>494</v>
      </c>
      <c r="B1052" s="25">
        <v>45344</v>
      </c>
      <c r="C1052" s="26">
        <v>17909</v>
      </c>
      <c r="D1052" s="26" t="s">
        <v>156</v>
      </c>
      <c r="E1052" s="27" t="s">
        <v>1556</v>
      </c>
      <c r="F1052" s="28" t="s">
        <v>1557</v>
      </c>
      <c r="G1052" s="26" t="s">
        <v>68</v>
      </c>
      <c r="H1052" s="29">
        <v>1800</v>
      </c>
      <c r="J1052" s="29">
        <f t="shared" si="68"/>
        <v>1800</v>
      </c>
      <c r="K1052" s="29">
        <f t="shared" si="69"/>
        <v>0</v>
      </c>
      <c r="L1052" s="24">
        <f t="shared" si="70"/>
        <v>2</v>
      </c>
      <c r="M1052" s="24" t="str">
        <f>VLOOKUP(L1052,mês!A:B,2,0)</f>
        <v>Fevereiro</v>
      </c>
      <c r="N1052" s="24" t="str">
        <f t="shared" si="71"/>
        <v xml:space="preserve">RD </v>
      </c>
    </row>
    <row r="1053" spans="1:14" ht="57" customHeight="1" x14ac:dyDescent="0.2">
      <c r="A1053" s="24" t="s">
        <v>496</v>
      </c>
      <c r="B1053" s="25">
        <v>45379</v>
      </c>
      <c r="C1053" s="26">
        <v>18024</v>
      </c>
      <c r="D1053" s="26" t="s">
        <v>135</v>
      </c>
      <c r="E1053" s="27" t="s">
        <v>252</v>
      </c>
      <c r="F1053" s="28" t="s">
        <v>1558</v>
      </c>
      <c r="G1053" s="26" t="s">
        <v>68</v>
      </c>
      <c r="H1053" s="29">
        <v>445.44</v>
      </c>
      <c r="J1053" s="29">
        <f t="shared" si="68"/>
        <v>445.44</v>
      </c>
      <c r="K1053" s="29">
        <f t="shared" si="69"/>
        <v>0</v>
      </c>
      <c r="L1053" s="24">
        <f t="shared" si="70"/>
        <v>3</v>
      </c>
      <c r="M1053" s="24" t="str">
        <f>VLOOKUP(L1053,mês!A:B,2,0)</f>
        <v>Março</v>
      </c>
      <c r="N1053" s="24" t="str">
        <f t="shared" si="71"/>
        <v xml:space="preserve">RI </v>
      </c>
    </row>
    <row r="1054" spans="1:14" ht="57" customHeight="1" x14ac:dyDescent="0.2">
      <c r="A1054" s="24" t="s">
        <v>498</v>
      </c>
      <c r="B1054" s="25">
        <v>45519</v>
      </c>
      <c r="C1054" s="26">
        <v>18428</v>
      </c>
      <c r="D1054" s="26" t="s">
        <v>81</v>
      </c>
      <c r="E1054" s="27" t="s">
        <v>1559</v>
      </c>
      <c r="F1054" s="28" t="s">
        <v>1560</v>
      </c>
      <c r="G1054" s="26" t="s">
        <v>68</v>
      </c>
      <c r="H1054" s="29">
        <v>360000</v>
      </c>
      <c r="J1054" s="29">
        <f t="shared" si="68"/>
        <v>360000</v>
      </c>
      <c r="K1054" s="29">
        <f t="shared" si="69"/>
        <v>0</v>
      </c>
      <c r="L1054" s="24">
        <f t="shared" si="70"/>
        <v>8</v>
      </c>
      <c r="M1054" s="24" t="str">
        <f>VLOOKUP(L1054,mês!A:B,2,0)</f>
        <v>Agosto</v>
      </c>
      <c r="N1054" s="24" t="str">
        <f t="shared" si="71"/>
        <v xml:space="preserve">Diretoria </v>
      </c>
    </row>
    <row r="1055" spans="1:14" ht="57" customHeight="1" x14ac:dyDescent="0.2">
      <c r="A1055" s="24" t="s">
        <v>501</v>
      </c>
      <c r="B1055" s="25">
        <v>45517</v>
      </c>
      <c r="C1055" s="26">
        <v>18414</v>
      </c>
      <c r="D1055" s="26" t="s">
        <v>65</v>
      </c>
      <c r="E1055" s="27" t="s">
        <v>1561</v>
      </c>
      <c r="F1055" s="28" t="s">
        <v>1562</v>
      </c>
      <c r="G1055" s="26" t="s">
        <v>68</v>
      </c>
      <c r="H1055" s="29">
        <v>1448</v>
      </c>
      <c r="J1055" s="29">
        <f t="shared" si="68"/>
        <v>1448</v>
      </c>
      <c r="K1055" s="29">
        <f t="shared" si="69"/>
        <v>0</v>
      </c>
      <c r="L1055" s="24">
        <f t="shared" si="70"/>
        <v>8</v>
      </c>
      <c r="M1055" s="24" t="str">
        <f>VLOOKUP(L1055,mês!A:B,2,0)</f>
        <v>Agosto</v>
      </c>
      <c r="N1055" s="24" t="str">
        <f t="shared" si="71"/>
        <v xml:space="preserve">Diretoria </v>
      </c>
    </row>
    <row r="1056" spans="1:14" ht="57" customHeight="1" x14ac:dyDescent="0.2">
      <c r="A1056" s="24" t="s">
        <v>501</v>
      </c>
      <c r="B1056" s="25">
        <v>45517</v>
      </c>
      <c r="C1056" s="26">
        <v>18425</v>
      </c>
      <c r="D1056" s="26" t="s">
        <v>65</v>
      </c>
      <c r="E1056" s="27" t="s">
        <v>1563</v>
      </c>
      <c r="F1056" s="28" t="s">
        <v>1564</v>
      </c>
      <c r="G1056" s="26" t="s">
        <v>68</v>
      </c>
      <c r="H1056" s="29">
        <v>7200</v>
      </c>
      <c r="J1056" s="29">
        <f t="shared" si="68"/>
        <v>7200</v>
      </c>
      <c r="K1056" s="29">
        <f t="shared" si="69"/>
        <v>0</v>
      </c>
      <c r="L1056" s="24">
        <f t="shared" si="70"/>
        <v>8</v>
      </c>
      <c r="M1056" s="24" t="str">
        <f>VLOOKUP(L1056,mês!A:B,2,0)</f>
        <v>Agosto</v>
      </c>
      <c r="N1056" s="24" t="str">
        <f t="shared" si="71"/>
        <v xml:space="preserve">Diretoria </v>
      </c>
    </row>
    <row r="1057" spans="1:14" ht="57" customHeight="1" x14ac:dyDescent="0.2">
      <c r="A1057" s="24" t="s">
        <v>501</v>
      </c>
      <c r="B1057" s="25">
        <v>45546</v>
      </c>
      <c r="C1057" s="26">
        <v>18478</v>
      </c>
      <c r="D1057" s="26" t="s">
        <v>65</v>
      </c>
      <c r="E1057" s="27" t="s">
        <v>1561</v>
      </c>
      <c r="F1057" s="28" t="s">
        <v>1565</v>
      </c>
      <c r="G1057" s="26" t="s">
        <v>68</v>
      </c>
      <c r="H1057" s="29">
        <v>1026</v>
      </c>
      <c r="J1057" s="29">
        <f t="shared" si="68"/>
        <v>1026</v>
      </c>
      <c r="K1057" s="29">
        <f t="shared" si="69"/>
        <v>0</v>
      </c>
      <c r="L1057" s="24">
        <f t="shared" si="70"/>
        <v>9</v>
      </c>
      <c r="M1057" s="24" t="str">
        <f>VLOOKUP(L1057,mês!A:B,2,0)</f>
        <v>Setembro</v>
      </c>
      <c r="N1057" s="24" t="str">
        <f t="shared" si="71"/>
        <v xml:space="preserve">Diretoria </v>
      </c>
    </row>
    <row r="1058" spans="1:14" ht="57" customHeight="1" x14ac:dyDescent="0.2">
      <c r="A1058" s="24" t="s">
        <v>501</v>
      </c>
      <c r="B1058" s="25">
        <v>45644</v>
      </c>
      <c r="C1058" s="26">
        <v>18802</v>
      </c>
      <c r="D1058" s="26" t="s">
        <v>65</v>
      </c>
      <c r="E1058" s="27" t="s">
        <v>1561</v>
      </c>
      <c r="F1058" s="28" t="s">
        <v>1566</v>
      </c>
      <c r="G1058" s="26" t="s">
        <v>68</v>
      </c>
      <c r="H1058" s="29">
        <v>299.92</v>
      </c>
      <c r="J1058" s="29">
        <f t="shared" si="68"/>
        <v>299.92</v>
      </c>
      <c r="K1058" s="29">
        <f t="shared" si="69"/>
        <v>0</v>
      </c>
      <c r="L1058" s="24">
        <f t="shared" si="70"/>
        <v>12</v>
      </c>
      <c r="M1058" s="24" t="str">
        <f>VLOOKUP(L1058,mês!A:B,2,0)</f>
        <v>Dezembro</v>
      </c>
      <c r="N1058" s="24" t="str">
        <f t="shared" si="71"/>
        <v xml:space="preserve">Diretoria </v>
      </c>
    </row>
    <row r="1059" spans="1:14" ht="57" customHeight="1" x14ac:dyDescent="0.2">
      <c r="A1059" s="24" t="s">
        <v>505</v>
      </c>
      <c r="B1059" s="25">
        <v>45464</v>
      </c>
      <c r="C1059" s="26">
        <v>18282</v>
      </c>
      <c r="D1059" s="26" t="s">
        <v>153</v>
      </c>
      <c r="E1059" s="27" t="s">
        <v>1173</v>
      </c>
      <c r="F1059" s="28" t="s">
        <v>1567</v>
      </c>
      <c r="G1059" s="26" t="s">
        <v>68</v>
      </c>
      <c r="H1059" s="29">
        <v>1280</v>
      </c>
      <c r="J1059" s="29">
        <f t="shared" si="68"/>
        <v>1280</v>
      </c>
      <c r="K1059" s="29">
        <f t="shared" si="69"/>
        <v>0</v>
      </c>
      <c r="L1059" s="24">
        <f t="shared" si="70"/>
        <v>6</v>
      </c>
      <c r="M1059" s="24" t="str">
        <f>VLOOKUP(L1059,mês!A:B,2,0)</f>
        <v>Junho</v>
      </c>
      <c r="N1059" s="24" t="str">
        <f t="shared" si="71"/>
        <v xml:space="preserve">RD </v>
      </c>
    </row>
    <row r="1060" spans="1:14" ht="57" customHeight="1" x14ac:dyDescent="0.2">
      <c r="A1060" s="24" t="s">
        <v>505</v>
      </c>
      <c r="B1060" s="25">
        <v>45467</v>
      </c>
      <c r="C1060" s="26">
        <v>18288</v>
      </c>
      <c r="D1060" s="26" t="s">
        <v>153</v>
      </c>
      <c r="E1060" s="27" t="s">
        <v>1145</v>
      </c>
      <c r="F1060" s="28" t="s">
        <v>1568</v>
      </c>
      <c r="G1060" s="26" t="s">
        <v>68</v>
      </c>
      <c r="H1060" s="29">
        <v>7300</v>
      </c>
      <c r="J1060" s="29">
        <f t="shared" si="68"/>
        <v>7300</v>
      </c>
      <c r="K1060" s="29">
        <f t="shared" si="69"/>
        <v>0</v>
      </c>
      <c r="L1060" s="24">
        <f t="shared" si="70"/>
        <v>6</v>
      </c>
      <c r="M1060" s="24" t="str">
        <f>VLOOKUP(L1060,mês!A:B,2,0)</f>
        <v>Junho</v>
      </c>
      <c r="N1060" s="24" t="str">
        <f t="shared" si="71"/>
        <v xml:space="preserve">RD </v>
      </c>
    </row>
    <row r="1061" spans="1:14" ht="57" customHeight="1" x14ac:dyDescent="0.2">
      <c r="A1061" s="24" t="s">
        <v>505</v>
      </c>
      <c r="B1061" s="25">
        <v>45548</v>
      </c>
      <c r="C1061" s="26">
        <v>18488</v>
      </c>
      <c r="D1061" s="26" t="s">
        <v>153</v>
      </c>
      <c r="E1061" s="27" t="s">
        <v>645</v>
      </c>
      <c r="F1061" s="28" t="s">
        <v>1569</v>
      </c>
      <c r="G1061" s="26" t="s">
        <v>68</v>
      </c>
      <c r="H1061" s="29">
        <v>18095.36</v>
      </c>
      <c r="J1061" s="29">
        <f t="shared" si="68"/>
        <v>18095.36</v>
      </c>
      <c r="K1061" s="29">
        <f t="shared" si="69"/>
        <v>0</v>
      </c>
      <c r="L1061" s="24">
        <f t="shared" si="70"/>
        <v>9</v>
      </c>
      <c r="M1061" s="24" t="str">
        <f>VLOOKUP(L1061,mês!A:B,2,0)</f>
        <v>Setembro</v>
      </c>
      <c r="N1061" s="24" t="str">
        <f t="shared" si="71"/>
        <v xml:space="preserve">RD </v>
      </c>
    </row>
    <row r="1062" spans="1:14" ht="57" customHeight="1" x14ac:dyDescent="0.2">
      <c r="A1062" s="24" t="s">
        <v>507</v>
      </c>
      <c r="B1062" s="25">
        <v>45448</v>
      </c>
      <c r="C1062" s="26">
        <v>18217</v>
      </c>
      <c r="D1062" s="26" t="s">
        <v>150</v>
      </c>
      <c r="E1062" s="27" t="s">
        <v>645</v>
      </c>
      <c r="F1062" s="28" t="s">
        <v>1570</v>
      </c>
      <c r="G1062" s="26" t="s">
        <v>68</v>
      </c>
      <c r="H1062" s="29">
        <v>2917.2</v>
      </c>
      <c r="J1062" s="29">
        <f t="shared" si="68"/>
        <v>2917.2</v>
      </c>
      <c r="K1062" s="29">
        <f t="shared" si="69"/>
        <v>0</v>
      </c>
      <c r="L1062" s="24">
        <f t="shared" si="70"/>
        <v>6</v>
      </c>
      <c r="M1062" s="24" t="str">
        <f>VLOOKUP(L1062,mês!A:B,2,0)</f>
        <v>Junho</v>
      </c>
      <c r="N1062" s="24" t="str">
        <f t="shared" si="71"/>
        <v xml:space="preserve">RD </v>
      </c>
    </row>
    <row r="1063" spans="1:14" ht="57" customHeight="1" x14ac:dyDescent="0.2">
      <c r="A1063" s="24" t="s">
        <v>507</v>
      </c>
      <c r="B1063" s="25">
        <v>45467</v>
      </c>
      <c r="C1063" s="26">
        <v>18287</v>
      </c>
      <c r="D1063" s="26" t="s">
        <v>150</v>
      </c>
      <c r="E1063" s="27" t="s">
        <v>1145</v>
      </c>
      <c r="F1063" s="28" t="s">
        <v>1571</v>
      </c>
      <c r="G1063" s="26" t="s">
        <v>68</v>
      </c>
      <c r="H1063" s="29">
        <v>7300</v>
      </c>
      <c r="J1063" s="29">
        <f t="shared" si="68"/>
        <v>7300</v>
      </c>
      <c r="K1063" s="29">
        <f t="shared" si="69"/>
        <v>0</v>
      </c>
      <c r="L1063" s="24">
        <f t="shared" si="70"/>
        <v>6</v>
      </c>
      <c r="M1063" s="24" t="str">
        <f>VLOOKUP(L1063,mês!A:B,2,0)</f>
        <v>Junho</v>
      </c>
      <c r="N1063" s="24" t="str">
        <f t="shared" si="71"/>
        <v xml:space="preserve">RD </v>
      </c>
    </row>
    <row r="1064" spans="1:14" ht="57" customHeight="1" x14ac:dyDescent="0.2">
      <c r="A1064" s="24" t="s">
        <v>507</v>
      </c>
      <c r="B1064" s="25">
        <v>45499</v>
      </c>
      <c r="C1064" s="26">
        <v>18361</v>
      </c>
      <c r="D1064" s="26" t="s">
        <v>150</v>
      </c>
      <c r="E1064" s="27" t="s">
        <v>1572</v>
      </c>
      <c r="F1064" s="28" t="s">
        <v>1573</v>
      </c>
      <c r="G1064" s="26" t="s">
        <v>68</v>
      </c>
      <c r="H1064" s="29">
        <v>800</v>
      </c>
      <c r="J1064" s="29">
        <f t="shared" si="68"/>
        <v>800</v>
      </c>
      <c r="K1064" s="29">
        <f t="shared" si="69"/>
        <v>0</v>
      </c>
      <c r="L1064" s="24">
        <f t="shared" si="70"/>
        <v>7</v>
      </c>
      <c r="M1064" s="24" t="str">
        <f>VLOOKUP(L1064,mês!A:B,2,0)</f>
        <v>Julho</v>
      </c>
      <c r="N1064" s="24" t="str">
        <f t="shared" si="71"/>
        <v xml:space="preserve">RD </v>
      </c>
    </row>
    <row r="1065" spans="1:14" ht="57" customHeight="1" x14ac:dyDescent="0.2">
      <c r="A1065" s="24" t="s">
        <v>507</v>
      </c>
      <c r="B1065" s="25">
        <v>45551</v>
      </c>
      <c r="C1065" s="26">
        <v>18491</v>
      </c>
      <c r="D1065" s="26" t="s">
        <v>150</v>
      </c>
      <c r="E1065" s="27" t="s">
        <v>900</v>
      </c>
      <c r="F1065" s="28" t="s">
        <v>1574</v>
      </c>
      <c r="G1065" s="26" t="s">
        <v>68</v>
      </c>
      <c r="H1065" s="29">
        <v>3027</v>
      </c>
      <c r="J1065" s="29">
        <f t="shared" si="68"/>
        <v>3027</v>
      </c>
      <c r="K1065" s="29">
        <f t="shared" si="69"/>
        <v>0</v>
      </c>
      <c r="L1065" s="24">
        <f t="shared" si="70"/>
        <v>9</v>
      </c>
      <c r="M1065" s="24" t="str">
        <f>VLOOKUP(L1065,mês!A:B,2,0)</f>
        <v>Setembro</v>
      </c>
      <c r="N1065" s="24" t="str">
        <f t="shared" si="71"/>
        <v xml:space="preserve">RD </v>
      </c>
    </row>
    <row r="1066" spans="1:14" ht="57" customHeight="1" x14ac:dyDescent="0.2">
      <c r="A1066" s="24" t="s">
        <v>507</v>
      </c>
      <c r="B1066" s="25">
        <v>45554</v>
      </c>
      <c r="C1066" s="26">
        <v>18515</v>
      </c>
      <c r="D1066" s="26" t="s">
        <v>150</v>
      </c>
      <c r="E1066" s="27" t="s">
        <v>645</v>
      </c>
      <c r="F1066" s="28" t="s">
        <v>1575</v>
      </c>
      <c r="G1066" s="26" t="s">
        <v>68</v>
      </c>
      <c r="H1066" s="29">
        <v>3447.6</v>
      </c>
      <c r="J1066" s="29">
        <f t="shared" si="68"/>
        <v>3447.6</v>
      </c>
      <c r="K1066" s="29">
        <f t="shared" si="69"/>
        <v>0</v>
      </c>
      <c r="L1066" s="24">
        <f t="shared" si="70"/>
        <v>9</v>
      </c>
      <c r="M1066" s="24" t="str">
        <f>VLOOKUP(L1066,mês!A:B,2,0)</f>
        <v>Setembro</v>
      </c>
      <c r="N1066" s="24" t="str">
        <f t="shared" si="71"/>
        <v xml:space="preserve">RD </v>
      </c>
    </row>
    <row r="1067" spans="1:14" ht="57" customHeight="1" x14ac:dyDescent="0.2">
      <c r="A1067" s="24" t="s">
        <v>509</v>
      </c>
      <c r="B1067" s="25">
        <v>45406</v>
      </c>
      <c r="C1067" s="26">
        <v>18104</v>
      </c>
      <c r="D1067" s="26" t="s">
        <v>156</v>
      </c>
      <c r="E1067" s="27" t="s">
        <v>252</v>
      </c>
      <c r="F1067" s="28" t="s">
        <v>1576</v>
      </c>
      <c r="G1067" s="26" t="s">
        <v>68</v>
      </c>
      <c r="H1067" s="29">
        <v>445.44</v>
      </c>
      <c r="J1067" s="29">
        <f t="shared" si="68"/>
        <v>445.44</v>
      </c>
      <c r="K1067" s="29">
        <f t="shared" si="69"/>
        <v>0</v>
      </c>
      <c r="L1067" s="24">
        <f t="shared" si="70"/>
        <v>4</v>
      </c>
      <c r="M1067" s="24" t="str">
        <f>VLOOKUP(L1067,mês!A:B,2,0)</f>
        <v>Abril</v>
      </c>
      <c r="N1067" s="24" t="str">
        <f t="shared" si="71"/>
        <v xml:space="preserve">RI </v>
      </c>
    </row>
    <row r="1068" spans="1:14" ht="57" customHeight="1" x14ac:dyDescent="0.2">
      <c r="A1068" s="24" t="s">
        <v>519</v>
      </c>
      <c r="B1068" s="25">
        <v>45510</v>
      </c>
      <c r="C1068" s="26">
        <v>18386</v>
      </c>
      <c r="D1068" s="26" t="s">
        <v>150</v>
      </c>
      <c r="E1068" s="27" t="s">
        <v>138</v>
      </c>
      <c r="F1068" s="28" t="s">
        <v>1577</v>
      </c>
      <c r="G1068" s="26" t="s">
        <v>68</v>
      </c>
      <c r="H1068" s="29">
        <v>9600</v>
      </c>
      <c r="J1068" s="29">
        <f t="shared" si="68"/>
        <v>9600</v>
      </c>
      <c r="K1068" s="29">
        <f t="shared" si="69"/>
        <v>0</v>
      </c>
      <c r="L1068" s="24">
        <f t="shared" si="70"/>
        <v>8</v>
      </c>
      <c r="M1068" s="24" t="str">
        <f>VLOOKUP(L1068,mês!A:B,2,0)</f>
        <v>Agosto</v>
      </c>
      <c r="N1068" s="24" t="str">
        <f t="shared" si="71"/>
        <v xml:space="preserve">RD </v>
      </c>
    </row>
    <row r="1069" spans="1:14" ht="57" customHeight="1" x14ac:dyDescent="0.2">
      <c r="A1069" s="24" t="s">
        <v>519</v>
      </c>
      <c r="B1069" s="25">
        <v>45637</v>
      </c>
      <c r="C1069" s="26">
        <v>18783</v>
      </c>
      <c r="D1069" s="26" t="s">
        <v>150</v>
      </c>
      <c r="E1069" s="27" t="s">
        <v>773</v>
      </c>
      <c r="F1069" s="28" t="s">
        <v>1578</v>
      </c>
      <c r="G1069" s="26" t="s">
        <v>68</v>
      </c>
      <c r="H1069" s="29">
        <v>10000</v>
      </c>
      <c r="J1069" s="29">
        <f t="shared" si="68"/>
        <v>10000</v>
      </c>
      <c r="K1069" s="29">
        <f t="shared" si="69"/>
        <v>0</v>
      </c>
      <c r="L1069" s="24">
        <f t="shared" si="70"/>
        <v>12</v>
      </c>
      <c r="M1069" s="24" t="str">
        <f>VLOOKUP(L1069,mês!A:B,2,0)</f>
        <v>Dezembro</v>
      </c>
      <c r="N1069" s="24" t="str">
        <f t="shared" si="71"/>
        <v xml:space="preserve">RD </v>
      </c>
    </row>
    <row r="1070" spans="1:14" ht="57" customHeight="1" x14ac:dyDescent="0.2">
      <c r="A1070" s="24" t="s">
        <v>522</v>
      </c>
      <c r="B1070" s="25">
        <v>45506</v>
      </c>
      <c r="C1070" s="26">
        <v>18379</v>
      </c>
      <c r="D1070" s="26" t="s">
        <v>150</v>
      </c>
      <c r="E1070" s="27" t="s">
        <v>1579</v>
      </c>
      <c r="F1070" s="28" t="s">
        <v>1580</v>
      </c>
      <c r="G1070" s="26" t="s">
        <v>68</v>
      </c>
      <c r="H1070" s="29">
        <v>265.2</v>
      </c>
      <c r="J1070" s="29">
        <f t="shared" si="68"/>
        <v>265.2</v>
      </c>
      <c r="K1070" s="29">
        <f t="shared" si="69"/>
        <v>0</v>
      </c>
      <c r="L1070" s="24">
        <f t="shared" si="70"/>
        <v>8</v>
      </c>
      <c r="M1070" s="24" t="str">
        <f>VLOOKUP(L1070,mês!A:B,2,0)</f>
        <v>Agosto</v>
      </c>
      <c r="N1070" s="24" t="str">
        <f t="shared" si="71"/>
        <v xml:space="preserve">RD Básico </v>
      </c>
    </row>
    <row r="1071" spans="1:14" ht="57" customHeight="1" x14ac:dyDescent="0.2">
      <c r="A1071" s="24" t="s">
        <v>524</v>
      </c>
      <c r="B1071" s="25">
        <v>45511</v>
      </c>
      <c r="C1071" s="26">
        <v>18395</v>
      </c>
      <c r="D1071" s="26" t="s">
        <v>65</v>
      </c>
      <c r="E1071" s="27" t="s">
        <v>1162</v>
      </c>
      <c r="F1071" s="28" t="s">
        <v>1581</v>
      </c>
      <c r="G1071" s="26" t="s">
        <v>68</v>
      </c>
      <c r="H1071" s="29">
        <v>62772.5</v>
      </c>
      <c r="J1071" s="29">
        <f t="shared" si="68"/>
        <v>62772.5</v>
      </c>
      <c r="K1071" s="29">
        <f t="shared" si="69"/>
        <v>0</v>
      </c>
      <c r="L1071" s="24">
        <f t="shared" si="70"/>
        <v>8</v>
      </c>
      <c r="M1071" s="24" t="str">
        <f>VLOOKUP(L1071,mês!A:B,2,0)</f>
        <v>Agosto</v>
      </c>
      <c r="N1071" s="24" t="str">
        <f t="shared" si="71"/>
        <v xml:space="preserve">Diretoria </v>
      </c>
    </row>
    <row r="1072" spans="1:14" ht="57" customHeight="1" x14ac:dyDescent="0.2">
      <c r="A1072" s="24" t="s">
        <v>524</v>
      </c>
      <c r="B1072" s="25">
        <v>45511</v>
      </c>
      <c r="C1072" s="26">
        <v>18396</v>
      </c>
      <c r="D1072" s="26" t="s">
        <v>65</v>
      </c>
      <c r="E1072" s="27" t="s">
        <v>1582</v>
      </c>
      <c r="F1072" s="28" t="s">
        <v>1583</v>
      </c>
      <c r="G1072" s="26" t="s">
        <v>68</v>
      </c>
      <c r="H1072" s="29">
        <v>817780</v>
      </c>
      <c r="J1072" s="29">
        <f t="shared" si="68"/>
        <v>817780</v>
      </c>
      <c r="K1072" s="29">
        <f t="shared" si="69"/>
        <v>0</v>
      </c>
      <c r="L1072" s="24">
        <f t="shared" si="70"/>
        <v>8</v>
      </c>
      <c r="M1072" s="24" t="str">
        <f>VLOOKUP(L1072,mês!A:B,2,0)</f>
        <v>Agosto</v>
      </c>
      <c r="N1072" s="24" t="str">
        <f t="shared" si="71"/>
        <v xml:space="preserve">Diretoria </v>
      </c>
    </row>
    <row r="1073" spans="1:14" ht="57" customHeight="1" x14ac:dyDescent="0.2">
      <c r="A1073" s="24" t="s">
        <v>524</v>
      </c>
      <c r="B1073" s="25">
        <v>45614</v>
      </c>
      <c r="C1073" s="26">
        <v>18710</v>
      </c>
      <c r="D1073" s="26" t="s">
        <v>65</v>
      </c>
      <c r="E1073" s="27" t="s">
        <v>69</v>
      </c>
      <c r="F1073" s="28" t="s">
        <v>1584</v>
      </c>
      <c r="G1073" s="26" t="s">
        <v>68</v>
      </c>
      <c r="H1073" s="29">
        <v>63960</v>
      </c>
      <c r="J1073" s="29">
        <f t="shared" si="68"/>
        <v>63960</v>
      </c>
      <c r="K1073" s="29">
        <f t="shared" si="69"/>
        <v>0</v>
      </c>
      <c r="L1073" s="24">
        <f t="shared" si="70"/>
        <v>11</v>
      </c>
      <c r="M1073" s="24" t="str">
        <f>VLOOKUP(L1073,mês!A:B,2,0)</f>
        <v>Novembro</v>
      </c>
      <c r="N1073" s="24" t="str">
        <f t="shared" si="71"/>
        <v xml:space="preserve">Diretoria </v>
      </c>
    </row>
    <row r="1074" spans="1:14" ht="57" customHeight="1" x14ac:dyDescent="0.2">
      <c r="A1074" s="24" t="s">
        <v>524</v>
      </c>
      <c r="B1074" s="25">
        <v>45623</v>
      </c>
      <c r="C1074" s="26">
        <v>18738</v>
      </c>
      <c r="D1074" s="26" t="s">
        <v>65</v>
      </c>
      <c r="E1074" s="27" t="s">
        <v>69</v>
      </c>
      <c r="F1074" s="28" t="s">
        <v>1585</v>
      </c>
      <c r="G1074" s="26" t="s">
        <v>68</v>
      </c>
      <c r="H1074" s="29">
        <v>309000</v>
      </c>
      <c r="J1074" s="29">
        <f t="shared" si="68"/>
        <v>309000</v>
      </c>
      <c r="K1074" s="29">
        <f t="shared" si="69"/>
        <v>0</v>
      </c>
      <c r="L1074" s="24">
        <f t="shared" si="70"/>
        <v>11</v>
      </c>
      <c r="M1074" s="24" t="str">
        <f>VLOOKUP(L1074,mês!A:B,2,0)</f>
        <v>Novembro</v>
      </c>
      <c r="N1074" s="24" t="str">
        <f t="shared" si="71"/>
        <v xml:space="preserve">Diretoria </v>
      </c>
    </row>
    <row r="1075" spans="1:14" ht="57" customHeight="1" x14ac:dyDescent="0.2">
      <c r="A1075" s="24" t="s">
        <v>527</v>
      </c>
      <c r="B1075" s="25">
        <v>45548</v>
      </c>
      <c r="C1075" s="26">
        <v>18485</v>
      </c>
      <c r="D1075" s="26" t="s">
        <v>135</v>
      </c>
      <c r="E1075" s="27" t="s">
        <v>1502</v>
      </c>
      <c r="F1075" s="28" t="s">
        <v>1586</v>
      </c>
      <c r="G1075" s="26" t="s">
        <v>68</v>
      </c>
      <c r="H1075" s="29">
        <v>33916.800000000003</v>
      </c>
      <c r="J1075" s="29">
        <f t="shared" si="68"/>
        <v>33916.800000000003</v>
      </c>
      <c r="K1075" s="29">
        <f t="shared" si="69"/>
        <v>0</v>
      </c>
      <c r="L1075" s="24">
        <f t="shared" si="70"/>
        <v>9</v>
      </c>
      <c r="M1075" s="24" t="str">
        <f>VLOOKUP(L1075,mês!A:B,2,0)</f>
        <v>Setembro</v>
      </c>
      <c r="N1075" s="24" t="str">
        <f t="shared" si="71"/>
        <v xml:space="preserve">RD </v>
      </c>
    </row>
    <row r="1076" spans="1:14" ht="57" customHeight="1" x14ac:dyDescent="0.2">
      <c r="A1076" s="24" t="s">
        <v>530</v>
      </c>
      <c r="B1076" s="25">
        <v>45510</v>
      </c>
      <c r="C1076" s="26">
        <v>18392</v>
      </c>
      <c r="D1076" s="26" t="s">
        <v>350</v>
      </c>
      <c r="E1076" s="27" t="s">
        <v>1587</v>
      </c>
      <c r="F1076" s="28" t="s">
        <v>1588</v>
      </c>
      <c r="G1076" s="26" t="s">
        <v>68</v>
      </c>
      <c r="H1076" s="29">
        <v>58376</v>
      </c>
      <c r="J1076" s="29">
        <f t="shared" si="68"/>
        <v>58376</v>
      </c>
      <c r="K1076" s="29">
        <f t="shared" si="69"/>
        <v>0</v>
      </c>
      <c r="L1076" s="24">
        <f t="shared" si="70"/>
        <v>8</v>
      </c>
      <c r="M1076" s="24" t="str">
        <f>VLOOKUP(L1076,mês!A:B,2,0)</f>
        <v>Agosto</v>
      </c>
      <c r="N1076" s="24" t="str">
        <f t="shared" si="71"/>
        <v xml:space="preserve">RINF </v>
      </c>
    </row>
    <row r="1077" spans="1:14" ht="57" customHeight="1" x14ac:dyDescent="0.2">
      <c r="A1077" s="24" t="s">
        <v>534</v>
      </c>
      <c r="B1077" s="25">
        <v>45511</v>
      </c>
      <c r="C1077" s="26">
        <v>18398</v>
      </c>
      <c r="D1077" s="26" t="s">
        <v>156</v>
      </c>
      <c r="E1077" s="27" t="s">
        <v>69</v>
      </c>
      <c r="F1077" s="28" t="s">
        <v>1589</v>
      </c>
      <c r="G1077" s="26" t="s">
        <v>68</v>
      </c>
      <c r="H1077" s="29">
        <v>12772</v>
      </c>
      <c r="J1077" s="29">
        <f t="shared" si="68"/>
        <v>12772</v>
      </c>
      <c r="K1077" s="29">
        <f t="shared" si="69"/>
        <v>0</v>
      </c>
      <c r="L1077" s="24">
        <f t="shared" si="70"/>
        <v>8</v>
      </c>
      <c r="M1077" s="24" t="str">
        <f>VLOOKUP(L1077,mês!A:B,2,0)</f>
        <v>Agosto</v>
      </c>
      <c r="N1077" s="24" t="str">
        <f t="shared" si="71"/>
        <v xml:space="preserve">RD Básico </v>
      </c>
    </row>
    <row r="1078" spans="1:14" ht="57" customHeight="1" x14ac:dyDescent="0.2">
      <c r="A1078" s="24" t="s">
        <v>536</v>
      </c>
      <c r="B1078" s="25">
        <v>45576</v>
      </c>
      <c r="C1078" s="26">
        <v>18573</v>
      </c>
      <c r="D1078" s="26" t="s">
        <v>620</v>
      </c>
      <c r="E1078" s="27" t="s">
        <v>1590</v>
      </c>
      <c r="F1078" s="28" t="s">
        <v>1591</v>
      </c>
      <c r="G1078" s="26" t="s">
        <v>68</v>
      </c>
      <c r="H1078" s="29">
        <v>21000</v>
      </c>
      <c r="J1078" s="29">
        <f t="shared" si="68"/>
        <v>21000</v>
      </c>
      <c r="K1078" s="29">
        <f t="shared" si="69"/>
        <v>0</v>
      </c>
      <c r="L1078" s="24">
        <f t="shared" si="70"/>
        <v>10</v>
      </c>
      <c r="M1078" s="24" t="str">
        <f>VLOOKUP(L1078,mês!A:B,2,0)</f>
        <v>Outubro</v>
      </c>
      <c r="N1078" s="24" t="str">
        <f t="shared" si="71"/>
        <v xml:space="preserve">Diretoria </v>
      </c>
    </row>
    <row r="1079" spans="1:14" ht="57" customHeight="1" x14ac:dyDescent="0.2">
      <c r="A1079" s="24" t="s">
        <v>540</v>
      </c>
      <c r="B1079" s="25">
        <v>45618</v>
      </c>
      <c r="C1079" s="26">
        <v>18725</v>
      </c>
      <c r="D1079" s="26" t="s">
        <v>65</v>
      </c>
      <c r="E1079" s="27" t="s">
        <v>1592</v>
      </c>
      <c r="F1079" s="28" t="s">
        <v>1593</v>
      </c>
      <c r="G1079" s="26" t="s">
        <v>68</v>
      </c>
      <c r="H1079" s="29">
        <v>0</v>
      </c>
      <c r="J1079" s="29">
        <f t="shared" si="68"/>
        <v>0</v>
      </c>
      <c r="K1079" s="29">
        <f t="shared" si="69"/>
        <v>0</v>
      </c>
      <c r="L1079" s="24">
        <f t="shared" si="70"/>
        <v>11</v>
      </c>
      <c r="M1079" s="24" t="str">
        <f>VLOOKUP(L1079,mês!A:B,2,0)</f>
        <v>Novembro</v>
      </c>
      <c r="N1079" s="24" t="str">
        <f t="shared" si="71"/>
        <v xml:space="preserve">Diretoria </v>
      </c>
    </row>
    <row r="1080" spans="1:14" ht="57" customHeight="1" x14ac:dyDescent="0.2">
      <c r="A1080" s="24" t="s">
        <v>542</v>
      </c>
      <c r="B1080" s="25">
        <v>45568</v>
      </c>
      <c r="C1080" s="26">
        <v>18572</v>
      </c>
      <c r="D1080" s="26" t="s">
        <v>65</v>
      </c>
      <c r="E1080" s="27" t="s">
        <v>751</v>
      </c>
      <c r="F1080" s="28" t="s">
        <v>1594</v>
      </c>
      <c r="G1080" s="26" t="s">
        <v>68</v>
      </c>
      <c r="H1080" s="29">
        <v>792.7</v>
      </c>
      <c r="J1080" s="29">
        <f t="shared" si="68"/>
        <v>792.7</v>
      </c>
      <c r="K1080" s="29">
        <f t="shared" si="69"/>
        <v>0</v>
      </c>
      <c r="L1080" s="24">
        <f t="shared" si="70"/>
        <v>10</v>
      </c>
      <c r="M1080" s="24" t="str">
        <f>VLOOKUP(L1080,mês!A:B,2,0)</f>
        <v>Outubro</v>
      </c>
      <c r="N1080" s="24" t="str">
        <f t="shared" si="71"/>
        <v xml:space="preserve">Diretoria </v>
      </c>
    </row>
    <row r="1081" spans="1:14" ht="57" customHeight="1" x14ac:dyDescent="0.2">
      <c r="A1081" s="24" t="s">
        <v>542</v>
      </c>
      <c r="B1081" s="25">
        <v>45595</v>
      </c>
      <c r="C1081" s="26">
        <v>18658</v>
      </c>
      <c r="D1081" s="26" t="s">
        <v>620</v>
      </c>
      <c r="E1081" s="27" t="s">
        <v>632</v>
      </c>
      <c r="F1081" s="28" t="s">
        <v>1595</v>
      </c>
      <c r="G1081" s="26" t="s">
        <v>68</v>
      </c>
      <c r="H1081" s="29">
        <v>983.88</v>
      </c>
      <c r="J1081" s="29">
        <f t="shared" si="68"/>
        <v>983.88</v>
      </c>
      <c r="K1081" s="29">
        <f t="shared" si="69"/>
        <v>0</v>
      </c>
      <c r="L1081" s="24">
        <f t="shared" si="70"/>
        <v>10</v>
      </c>
      <c r="M1081" s="24" t="str">
        <f>VLOOKUP(L1081,mês!A:B,2,0)</f>
        <v>Outubro</v>
      </c>
      <c r="N1081" s="24" t="str">
        <f t="shared" si="71"/>
        <v xml:space="preserve">Diretoria </v>
      </c>
    </row>
    <row r="1082" spans="1:14" ht="57" customHeight="1" x14ac:dyDescent="0.2">
      <c r="A1082" s="24" t="s">
        <v>542</v>
      </c>
      <c r="B1082" s="25">
        <v>45628</v>
      </c>
      <c r="C1082" s="26">
        <v>18751</v>
      </c>
      <c r="D1082" s="26" t="s">
        <v>65</v>
      </c>
      <c r="E1082" s="27" t="s">
        <v>632</v>
      </c>
      <c r="F1082" s="28" t="s">
        <v>1596</v>
      </c>
      <c r="G1082" s="26" t="s">
        <v>68</v>
      </c>
      <c r="H1082" s="29">
        <v>1001.4</v>
      </c>
      <c r="J1082" s="29">
        <f t="shared" si="68"/>
        <v>1001.4</v>
      </c>
      <c r="K1082" s="29">
        <f t="shared" si="69"/>
        <v>0</v>
      </c>
      <c r="L1082" s="24">
        <f t="shared" si="70"/>
        <v>12</v>
      </c>
      <c r="M1082" s="24" t="str">
        <f>VLOOKUP(L1082,mês!A:B,2,0)</f>
        <v>Dezembro</v>
      </c>
      <c r="N1082" s="24" t="str">
        <f t="shared" si="71"/>
        <v xml:space="preserve">Diretoria </v>
      </c>
    </row>
    <row r="1083" spans="1:14" ht="57" customHeight="1" x14ac:dyDescent="0.2">
      <c r="A1083" s="32" t="s">
        <v>536</v>
      </c>
      <c r="B1083" s="33">
        <v>45583</v>
      </c>
      <c r="C1083" s="34">
        <v>18985</v>
      </c>
      <c r="D1083" s="34" t="s">
        <v>65</v>
      </c>
      <c r="E1083" s="35" t="s">
        <v>1606</v>
      </c>
      <c r="F1083" s="36" t="s">
        <v>1607</v>
      </c>
      <c r="G1083" s="34" t="s">
        <v>68</v>
      </c>
      <c r="H1083" s="29">
        <v>3000</v>
      </c>
      <c r="I1083" s="37"/>
      <c r="J1083" s="29">
        <f t="shared" si="68"/>
        <v>3000</v>
      </c>
      <c r="K1083" s="29">
        <f t="shared" si="69"/>
        <v>0</v>
      </c>
      <c r="L1083" s="24">
        <f t="shared" si="70"/>
        <v>10</v>
      </c>
      <c r="M1083" s="24" t="str">
        <f>VLOOKUP(L1083,mês!A:B,2,0)</f>
        <v>Outubro</v>
      </c>
      <c r="N1083" s="24" t="str">
        <f t="shared" si="71"/>
        <v xml:space="preserve">Diretoria </v>
      </c>
    </row>
    <row r="1084" spans="1:14" ht="57" customHeight="1" x14ac:dyDescent="0.2">
      <c r="A1084" s="32" t="s">
        <v>536</v>
      </c>
      <c r="B1084" s="33">
        <v>45583</v>
      </c>
      <c r="C1084" s="34">
        <v>18986</v>
      </c>
      <c r="D1084" s="34" t="s">
        <v>65</v>
      </c>
      <c r="E1084" s="35" t="s">
        <v>1608</v>
      </c>
      <c r="F1084" s="36" t="s">
        <v>1609</v>
      </c>
      <c r="G1084" s="34" t="s">
        <v>68</v>
      </c>
      <c r="H1084" s="29">
        <v>600</v>
      </c>
      <c r="I1084" s="37"/>
      <c r="J1084" s="29">
        <f t="shared" si="68"/>
        <v>600</v>
      </c>
      <c r="K1084" s="29">
        <f t="shared" si="69"/>
        <v>0</v>
      </c>
      <c r="L1084" s="24">
        <f t="shared" si="70"/>
        <v>10</v>
      </c>
      <c r="M1084" s="24" t="str">
        <f>VLOOKUP(L1084,mês!A:B,2,0)</f>
        <v>Outubro</v>
      </c>
      <c r="N1084" s="24" t="str">
        <f t="shared" si="71"/>
        <v xml:space="preserve">Diretoria </v>
      </c>
    </row>
    <row r="1085" spans="1:14" ht="57" customHeight="1" x14ac:dyDescent="0.2">
      <c r="A1085" s="32" t="s">
        <v>536</v>
      </c>
      <c r="B1085" s="33">
        <v>45583</v>
      </c>
      <c r="C1085" s="34">
        <v>18987</v>
      </c>
      <c r="D1085" s="34" t="s">
        <v>65</v>
      </c>
      <c r="E1085" s="35" t="s">
        <v>1610</v>
      </c>
      <c r="F1085" s="36" t="s">
        <v>1611</v>
      </c>
      <c r="G1085" s="34" t="s">
        <v>68</v>
      </c>
      <c r="H1085" s="29">
        <v>300</v>
      </c>
      <c r="I1085" s="37"/>
      <c r="J1085" s="29">
        <f t="shared" si="68"/>
        <v>300</v>
      </c>
      <c r="K1085" s="29">
        <f t="shared" si="69"/>
        <v>0</v>
      </c>
      <c r="L1085" s="24">
        <f t="shared" si="70"/>
        <v>10</v>
      </c>
      <c r="M1085" s="24" t="str">
        <f>VLOOKUP(L1085,mês!A:B,2,0)</f>
        <v>Outubro</v>
      </c>
      <c r="N1085" s="24" t="str">
        <f t="shared" si="71"/>
        <v xml:space="preserve">Diretoria </v>
      </c>
    </row>
    <row r="1086" spans="1:14" ht="57" customHeight="1" x14ac:dyDescent="0.2">
      <c r="A1086" s="32" t="s">
        <v>536</v>
      </c>
      <c r="B1086" s="33">
        <v>45583</v>
      </c>
      <c r="C1086" s="34">
        <v>18988</v>
      </c>
      <c r="D1086" s="34" t="s">
        <v>65</v>
      </c>
      <c r="E1086" s="35" t="s">
        <v>1612</v>
      </c>
      <c r="F1086" s="36" t="s">
        <v>1613</v>
      </c>
      <c r="G1086" s="34" t="s">
        <v>68</v>
      </c>
      <c r="H1086" s="29">
        <v>600</v>
      </c>
      <c r="I1086" s="37"/>
      <c r="J1086" s="29">
        <f t="shared" si="68"/>
        <v>600</v>
      </c>
      <c r="K1086" s="29">
        <f t="shared" si="69"/>
        <v>0</v>
      </c>
      <c r="L1086" s="24">
        <f t="shared" si="70"/>
        <v>10</v>
      </c>
      <c r="M1086" s="24" t="str">
        <f>VLOOKUP(L1086,mês!A:B,2,0)</f>
        <v>Outubro</v>
      </c>
      <c r="N1086" s="24" t="str">
        <f t="shared" si="71"/>
        <v xml:space="preserve">Diretoria </v>
      </c>
    </row>
    <row r="1087" spans="1:14" ht="57" customHeight="1" x14ac:dyDescent="0.2">
      <c r="A1087" s="32" t="s">
        <v>536</v>
      </c>
      <c r="B1087" s="33">
        <v>45583</v>
      </c>
      <c r="C1087" s="34">
        <v>18989</v>
      </c>
      <c r="D1087" s="34" t="s">
        <v>65</v>
      </c>
      <c r="E1087" s="35" t="s">
        <v>1614</v>
      </c>
      <c r="F1087" s="36" t="s">
        <v>1615</v>
      </c>
      <c r="G1087" s="34" t="s">
        <v>68</v>
      </c>
      <c r="H1087" s="29">
        <v>2000</v>
      </c>
      <c r="I1087" s="37"/>
      <c r="J1087" s="29">
        <f t="shared" si="68"/>
        <v>2000</v>
      </c>
      <c r="K1087" s="29">
        <f t="shared" si="69"/>
        <v>0</v>
      </c>
      <c r="L1087" s="24">
        <f t="shared" si="70"/>
        <v>10</v>
      </c>
      <c r="M1087" s="24" t="str">
        <f>VLOOKUP(L1087,mês!A:B,2,0)</f>
        <v>Outubro</v>
      </c>
      <c r="N1087" s="24" t="str">
        <f t="shared" si="71"/>
        <v xml:space="preserve">Diretoria </v>
      </c>
    </row>
    <row r="1088" spans="1:14" ht="57" customHeight="1" x14ac:dyDescent="0.2">
      <c r="A1088" s="32" t="s">
        <v>536</v>
      </c>
      <c r="B1088" s="33">
        <v>45583</v>
      </c>
      <c r="C1088" s="34">
        <v>18990</v>
      </c>
      <c r="D1088" s="34" t="s">
        <v>65</v>
      </c>
      <c r="E1088" s="35" t="s">
        <v>1616</v>
      </c>
      <c r="F1088" s="36" t="s">
        <v>1617</v>
      </c>
      <c r="G1088" s="34" t="s">
        <v>68</v>
      </c>
      <c r="H1088" s="29">
        <v>800</v>
      </c>
      <c r="I1088" s="37"/>
      <c r="J1088" s="29">
        <f t="shared" si="68"/>
        <v>800</v>
      </c>
      <c r="K1088" s="29">
        <f t="shared" si="69"/>
        <v>0</v>
      </c>
      <c r="L1088" s="24">
        <f t="shared" si="70"/>
        <v>10</v>
      </c>
      <c r="M1088" s="24" t="str">
        <f>VLOOKUP(L1088,mês!A:B,2,0)</f>
        <v>Outubro</v>
      </c>
      <c r="N1088" s="24" t="str">
        <f t="shared" si="71"/>
        <v xml:space="preserve">Diretoria </v>
      </c>
    </row>
    <row r="1089" spans="1:14" ht="57" customHeight="1" x14ac:dyDescent="0.2">
      <c r="A1089" s="32" t="s">
        <v>536</v>
      </c>
      <c r="B1089" s="33">
        <v>45583</v>
      </c>
      <c r="C1089" s="34">
        <v>18991</v>
      </c>
      <c r="D1089" s="34" t="s">
        <v>65</v>
      </c>
      <c r="E1089" s="35" t="s">
        <v>1618</v>
      </c>
      <c r="F1089" s="36" t="s">
        <v>1619</v>
      </c>
      <c r="G1089" s="34" t="s">
        <v>68</v>
      </c>
      <c r="H1089" s="29">
        <v>2000</v>
      </c>
      <c r="I1089" s="37"/>
      <c r="J1089" s="29">
        <f t="shared" si="68"/>
        <v>2000</v>
      </c>
      <c r="K1089" s="29">
        <f t="shared" si="69"/>
        <v>0</v>
      </c>
      <c r="L1089" s="24">
        <f t="shared" si="70"/>
        <v>10</v>
      </c>
      <c r="M1089" s="24" t="str">
        <f>VLOOKUP(L1089,mês!A:B,2,0)</f>
        <v>Outubro</v>
      </c>
      <c r="N1089" s="24" t="str">
        <f t="shared" si="71"/>
        <v xml:space="preserve">Diretoria </v>
      </c>
    </row>
    <row r="1090" spans="1:14" ht="57" customHeight="1" x14ac:dyDescent="0.2">
      <c r="A1090" s="24" t="s">
        <v>271</v>
      </c>
      <c r="B1090" s="25">
        <v>45638</v>
      </c>
      <c r="C1090" s="26">
        <v>18786</v>
      </c>
      <c r="D1090" s="26" t="s">
        <v>272</v>
      </c>
      <c r="E1090" s="27" t="s">
        <v>1270</v>
      </c>
      <c r="F1090" s="28" t="s">
        <v>1621</v>
      </c>
      <c r="G1090" s="26" t="s">
        <v>68</v>
      </c>
      <c r="H1090" s="39">
        <v>2138.27</v>
      </c>
      <c r="I1090" s="37"/>
      <c r="J1090" s="29">
        <f>IF(G1090="Não",0,H1090)</f>
        <v>2138.27</v>
      </c>
      <c r="K1090" s="29">
        <f>IF(G1090="Não",H1090,0)</f>
        <v>0</v>
      </c>
      <c r="L1090" s="24">
        <f t="shared" si="70"/>
        <v>12</v>
      </c>
      <c r="M1090" s="24" t="str">
        <f>VLOOKUP(L1090,mês!A:B,2,0)</f>
        <v>Dezembro</v>
      </c>
      <c r="N1090" s="24" t="str">
        <f t="shared" si="71"/>
        <v xml:space="preserve">Diretoria </v>
      </c>
    </row>
    <row r="1091" spans="1:14" ht="57" customHeight="1" x14ac:dyDescent="0.2">
      <c r="A1091" s="24" t="s">
        <v>271</v>
      </c>
      <c r="B1091" s="25">
        <v>45643</v>
      </c>
      <c r="C1091" s="26">
        <v>18798</v>
      </c>
      <c r="D1091" s="26" t="s">
        <v>272</v>
      </c>
      <c r="E1091" s="27" t="s">
        <v>1622</v>
      </c>
      <c r="F1091" s="28" t="s">
        <v>1623</v>
      </c>
      <c r="G1091" s="26" t="s">
        <v>68</v>
      </c>
      <c r="H1091" s="40">
        <v>4500</v>
      </c>
      <c r="I1091" s="37"/>
      <c r="J1091" s="29">
        <f>IF(G1091="Não",0,H1091)</f>
        <v>4500</v>
      </c>
      <c r="K1091" s="29">
        <f>IF(G1091="Não",H1091,0)</f>
        <v>0</v>
      </c>
      <c r="L1091" s="24">
        <f t="shared" si="70"/>
        <v>12</v>
      </c>
      <c r="M1091" s="24" t="str">
        <f>VLOOKUP(L1091,mês!A:B,2,0)</f>
        <v>Dezembro</v>
      </c>
      <c r="N1091" s="24" t="str">
        <f t="shared" si="71"/>
        <v xml:space="preserve">Diretoria </v>
      </c>
    </row>
    <row r="1092" spans="1:14" ht="57" customHeight="1" x14ac:dyDescent="0.2">
      <c r="J1092" s="29">
        <f t="shared" si="68"/>
        <v>0</v>
      </c>
      <c r="K1092" s="29">
        <f t="shared" si="69"/>
        <v>0</v>
      </c>
      <c r="L1092" s="24">
        <f t="shared" si="70"/>
        <v>1</v>
      </c>
      <c r="M1092" s="24" t="str">
        <f>VLOOKUP(L1092,mês!A:B,2,0)</f>
        <v>Janeiro</v>
      </c>
      <c r="N1092" s="24" t="e">
        <f t="shared" si="71"/>
        <v>#VALUE!</v>
      </c>
    </row>
    <row r="1093" spans="1:14" ht="57" customHeight="1" x14ac:dyDescent="0.2">
      <c r="J1093" s="29">
        <f t="shared" si="68"/>
        <v>0</v>
      </c>
      <c r="K1093" s="29">
        <f t="shared" si="69"/>
        <v>0</v>
      </c>
      <c r="L1093" s="24">
        <f t="shared" si="70"/>
        <v>1</v>
      </c>
      <c r="M1093" s="24" t="str">
        <f>VLOOKUP(L1093,mês!A:B,2,0)</f>
        <v>Janeiro</v>
      </c>
      <c r="N1093" s="24" t="e">
        <f t="shared" si="71"/>
        <v>#VALUE!</v>
      </c>
    </row>
    <row r="1094" spans="1:14" ht="57" customHeight="1" x14ac:dyDescent="0.2">
      <c r="J1094" s="29">
        <f t="shared" si="68"/>
        <v>0</v>
      </c>
      <c r="K1094" s="29">
        <f t="shared" si="69"/>
        <v>0</v>
      </c>
      <c r="L1094" s="24">
        <f t="shared" si="70"/>
        <v>1</v>
      </c>
      <c r="M1094" s="24" t="str">
        <f>VLOOKUP(L1094,mês!A:B,2,0)</f>
        <v>Janeiro</v>
      </c>
      <c r="N1094" s="24" t="e">
        <f t="shared" si="71"/>
        <v>#VALUE!</v>
      </c>
    </row>
    <row r="1095" spans="1:14" ht="57" customHeight="1" x14ac:dyDescent="0.2">
      <c r="J1095" s="29">
        <f t="shared" si="68"/>
        <v>0</v>
      </c>
      <c r="K1095" s="29">
        <f t="shared" si="69"/>
        <v>0</v>
      </c>
      <c r="L1095" s="24">
        <f t="shared" si="70"/>
        <v>1</v>
      </c>
      <c r="M1095" s="24" t="str">
        <f>VLOOKUP(L1095,mês!A:B,2,0)</f>
        <v>Janeiro</v>
      </c>
      <c r="N1095" s="24" t="e">
        <f t="shared" si="71"/>
        <v>#VALUE!</v>
      </c>
    </row>
    <row r="1096" spans="1:14" ht="57" customHeight="1" x14ac:dyDescent="0.2">
      <c r="J1096" s="29">
        <f t="shared" si="68"/>
        <v>0</v>
      </c>
      <c r="K1096" s="29">
        <f t="shared" si="69"/>
        <v>0</v>
      </c>
      <c r="L1096" s="24">
        <f t="shared" si="70"/>
        <v>1</v>
      </c>
      <c r="M1096" s="24" t="str">
        <f>VLOOKUP(L1096,mês!A:B,2,0)</f>
        <v>Janeiro</v>
      </c>
      <c r="N1096" s="24" t="e">
        <f t="shared" si="71"/>
        <v>#VALUE!</v>
      </c>
    </row>
    <row r="1097" spans="1:14" ht="57" customHeight="1" x14ac:dyDescent="0.2">
      <c r="J1097" s="29">
        <f t="shared" si="68"/>
        <v>0</v>
      </c>
      <c r="K1097" s="29">
        <f t="shared" si="69"/>
        <v>0</v>
      </c>
      <c r="L1097" s="24">
        <f t="shared" si="70"/>
        <v>1</v>
      </c>
      <c r="M1097" s="24" t="str">
        <f>VLOOKUP(L1097,mês!A:B,2,0)</f>
        <v>Janeiro</v>
      </c>
      <c r="N1097" s="24" t="e">
        <f t="shared" si="71"/>
        <v>#VALUE!</v>
      </c>
    </row>
    <row r="1098" spans="1:14" ht="57" customHeight="1" x14ac:dyDescent="0.2">
      <c r="J1098" s="29">
        <f t="shared" si="68"/>
        <v>0</v>
      </c>
      <c r="K1098" s="29">
        <f t="shared" si="69"/>
        <v>0</v>
      </c>
      <c r="L1098" s="24">
        <f t="shared" si="70"/>
        <v>1</v>
      </c>
      <c r="M1098" s="24" t="str">
        <f>VLOOKUP(L1098,mês!A:B,2,0)</f>
        <v>Janeiro</v>
      </c>
      <c r="N1098" s="24" t="e">
        <f t="shared" si="71"/>
        <v>#VALUE!</v>
      </c>
    </row>
    <row r="1099" spans="1:14" ht="57" customHeight="1" x14ac:dyDescent="0.2">
      <c r="J1099" s="29">
        <f t="shared" si="68"/>
        <v>0</v>
      </c>
      <c r="K1099" s="29">
        <f t="shared" si="69"/>
        <v>0</v>
      </c>
      <c r="L1099" s="24">
        <f t="shared" si="70"/>
        <v>1</v>
      </c>
      <c r="M1099" s="24" t="str">
        <f>VLOOKUP(L1099,mês!A:B,2,0)</f>
        <v>Janeiro</v>
      </c>
      <c r="N1099" s="24" t="e">
        <f t="shared" si="71"/>
        <v>#VALUE!</v>
      </c>
    </row>
    <row r="1100" spans="1:14" ht="57" customHeight="1" x14ac:dyDescent="0.2">
      <c r="J1100" s="29">
        <f t="shared" si="68"/>
        <v>0</v>
      </c>
      <c r="K1100" s="29">
        <f t="shared" si="69"/>
        <v>0</v>
      </c>
      <c r="L1100" s="24">
        <f t="shared" si="70"/>
        <v>1</v>
      </c>
      <c r="M1100" s="24" t="str">
        <f>VLOOKUP(L1100,mês!A:B,2,0)</f>
        <v>Janeiro</v>
      </c>
      <c r="N1100" s="24" t="e">
        <f t="shared" si="71"/>
        <v>#VALUE!</v>
      </c>
    </row>
    <row r="1101" spans="1:14" ht="57" customHeight="1" x14ac:dyDescent="0.2">
      <c r="J1101" s="29">
        <f t="shared" si="68"/>
        <v>0</v>
      </c>
      <c r="K1101" s="29">
        <f t="shared" si="69"/>
        <v>0</v>
      </c>
      <c r="L1101" s="24">
        <f t="shared" si="70"/>
        <v>1</v>
      </c>
      <c r="M1101" s="24" t="str">
        <f>VLOOKUP(L1101,mês!A:B,2,0)</f>
        <v>Janeiro</v>
      </c>
      <c r="N1101" s="24" t="e">
        <f t="shared" si="71"/>
        <v>#VALUE!</v>
      </c>
    </row>
    <row r="1102" spans="1:14" ht="57" customHeight="1" x14ac:dyDescent="0.2">
      <c r="J1102" s="29">
        <f t="shared" si="68"/>
        <v>0</v>
      </c>
      <c r="K1102" s="29">
        <f t="shared" si="69"/>
        <v>0</v>
      </c>
      <c r="L1102" s="24">
        <f t="shared" si="70"/>
        <v>1</v>
      </c>
      <c r="M1102" s="24" t="str">
        <f>VLOOKUP(L1102,mês!A:B,2,0)</f>
        <v>Janeiro</v>
      </c>
      <c r="N1102" s="24" t="e">
        <f t="shared" si="71"/>
        <v>#VALUE!</v>
      </c>
    </row>
    <row r="1103" spans="1:14" ht="57" customHeight="1" x14ac:dyDescent="0.2">
      <c r="J1103" s="29">
        <f t="shared" si="68"/>
        <v>0</v>
      </c>
      <c r="K1103" s="29">
        <f t="shared" si="69"/>
        <v>0</v>
      </c>
      <c r="L1103" s="24">
        <f t="shared" si="70"/>
        <v>1</v>
      </c>
      <c r="M1103" s="24" t="str">
        <f>VLOOKUP(L1103,mês!A:B,2,0)</f>
        <v>Janeiro</v>
      </c>
      <c r="N1103" s="24" t="e">
        <f t="shared" si="71"/>
        <v>#VALUE!</v>
      </c>
    </row>
    <row r="1104" spans="1:14" ht="57" customHeight="1" x14ac:dyDescent="0.2">
      <c r="J1104" s="29">
        <f t="shared" ref="J1104:J1167" si="72">IF(G1104="Não",0,H1104)</f>
        <v>0</v>
      </c>
      <c r="K1104" s="29">
        <f t="shared" ref="K1104:K1167" si="73">IF(G1104="Não",H1104,0)</f>
        <v>0</v>
      </c>
      <c r="L1104" s="24">
        <f t="shared" ref="L1104:L1167" si="74">MONTH(B1104)</f>
        <v>1</v>
      </c>
      <c r="M1104" s="24" t="str">
        <f>VLOOKUP(L1104,mês!A:B,2,0)</f>
        <v>Janeiro</v>
      </c>
      <c r="N1104" s="24" t="e">
        <f t="shared" ref="N1104:N1167" si="75">LEFT(A1104,SEARCH("-",A1104)-1)</f>
        <v>#VALUE!</v>
      </c>
    </row>
    <row r="1105" spans="10:14" ht="57" customHeight="1" x14ac:dyDescent="0.2">
      <c r="J1105" s="29">
        <f t="shared" si="72"/>
        <v>0</v>
      </c>
      <c r="K1105" s="29">
        <f t="shared" si="73"/>
        <v>0</v>
      </c>
      <c r="L1105" s="24">
        <f t="shared" si="74"/>
        <v>1</v>
      </c>
      <c r="M1105" s="24" t="str">
        <f>VLOOKUP(L1105,mês!A:B,2,0)</f>
        <v>Janeiro</v>
      </c>
      <c r="N1105" s="24" t="e">
        <f t="shared" si="75"/>
        <v>#VALUE!</v>
      </c>
    </row>
    <row r="1106" spans="10:14" ht="57" customHeight="1" x14ac:dyDescent="0.2">
      <c r="J1106" s="29">
        <f t="shared" si="72"/>
        <v>0</v>
      </c>
      <c r="K1106" s="29">
        <f t="shared" si="73"/>
        <v>0</v>
      </c>
      <c r="L1106" s="24">
        <f t="shared" si="74"/>
        <v>1</v>
      </c>
      <c r="M1106" s="24" t="str">
        <f>VLOOKUP(L1106,mês!A:B,2,0)</f>
        <v>Janeiro</v>
      </c>
      <c r="N1106" s="24" t="e">
        <f t="shared" si="75"/>
        <v>#VALUE!</v>
      </c>
    </row>
    <row r="1107" spans="10:14" ht="57" customHeight="1" x14ac:dyDescent="0.2">
      <c r="J1107" s="29">
        <f t="shared" si="72"/>
        <v>0</v>
      </c>
      <c r="K1107" s="29">
        <f t="shared" si="73"/>
        <v>0</v>
      </c>
      <c r="L1107" s="24">
        <f t="shared" si="74"/>
        <v>1</v>
      </c>
      <c r="M1107" s="24" t="str">
        <f>VLOOKUP(L1107,mês!A:B,2,0)</f>
        <v>Janeiro</v>
      </c>
      <c r="N1107" s="24" t="e">
        <f t="shared" si="75"/>
        <v>#VALUE!</v>
      </c>
    </row>
    <row r="1108" spans="10:14" ht="57" customHeight="1" x14ac:dyDescent="0.2">
      <c r="J1108" s="29">
        <f t="shared" si="72"/>
        <v>0</v>
      </c>
      <c r="K1108" s="29">
        <f t="shared" si="73"/>
        <v>0</v>
      </c>
      <c r="L1108" s="24">
        <f t="shared" si="74"/>
        <v>1</v>
      </c>
      <c r="M1108" s="24" t="str">
        <f>VLOOKUP(L1108,mês!A:B,2,0)</f>
        <v>Janeiro</v>
      </c>
      <c r="N1108" s="24" t="e">
        <f t="shared" si="75"/>
        <v>#VALUE!</v>
      </c>
    </row>
    <row r="1109" spans="10:14" ht="57" customHeight="1" x14ac:dyDescent="0.2">
      <c r="J1109" s="29">
        <f t="shared" si="72"/>
        <v>0</v>
      </c>
      <c r="K1109" s="29">
        <f t="shared" si="73"/>
        <v>0</v>
      </c>
      <c r="L1109" s="24">
        <f t="shared" si="74"/>
        <v>1</v>
      </c>
      <c r="M1109" s="24" t="str">
        <f>VLOOKUP(L1109,mês!A:B,2,0)</f>
        <v>Janeiro</v>
      </c>
      <c r="N1109" s="24" t="e">
        <f t="shared" si="75"/>
        <v>#VALUE!</v>
      </c>
    </row>
    <row r="1110" spans="10:14" ht="57" customHeight="1" x14ac:dyDescent="0.2">
      <c r="J1110" s="29">
        <f t="shared" si="72"/>
        <v>0</v>
      </c>
      <c r="K1110" s="29">
        <f t="shared" si="73"/>
        <v>0</v>
      </c>
      <c r="L1110" s="24">
        <f t="shared" si="74"/>
        <v>1</v>
      </c>
      <c r="M1110" s="24" t="str">
        <f>VLOOKUP(L1110,mês!A:B,2,0)</f>
        <v>Janeiro</v>
      </c>
      <c r="N1110" s="24" t="e">
        <f t="shared" si="75"/>
        <v>#VALUE!</v>
      </c>
    </row>
    <row r="1111" spans="10:14" ht="57" customHeight="1" x14ac:dyDescent="0.2">
      <c r="J1111" s="29">
        <f t="shared" si="72"/>
        <v>0</v>
      </c>
      <c r="K1111" s="29">
        <f t="shared" si="73"/>
        <v>0</v>
      </c>
      <c r="L1111" s="24">
        <f t="shared" si="74"/>
        <v>1</v>
      </c>
      <c r="M1111" s="24" t="str">
        <f>VLOOKUP(L1111,mês!A:B,2,0)</f>
        <v>Janeiro</v>
      </c>
      <c r="N1111" s="24" t="e">
        <f t="shared" si="75"/>
        <v>#VALUE!</v>
      </c>
    </row>
    <row r="1112" spans="10:14" ht="57" customHeight="1" x14ac:dyDescent="0.2">
      <c r="J1112" s="29">
        <f t="shared" si="72"/>
        <v>0</v>
      </c>
      <c r="K1112" s="29">
        <f t="shared" si="73"/>
        <v>0</v>
      </c>
      <c r="L1112" s="24">
        <f t="shared" si="74"/>
        <v>1</v>
      </c>
      <c r="M1112" s="24" t="str">
        <f>VLOOKUP(L1112,mês!A:B,2,0)</f>
        <v>Janeiro</v>
      </c>
      <c r="N1112" s="24" t="e">
        <f t="shared" si="75"/>
        <v>#VALUE!</v>
      </c>
    </row>
    <row r="1113" spans="10:14" ht="57" customHeight="1" x14ac:dyDescent="0.2">
      <c r="J1113" s="29">
        <f t="shared" si="72"/>
        <v>0</v>
      </c>
      <c r="K1113" s="29">
        <f t="shared" si="73"/>
        <v>0</v>
      </c>
      <c r="L1113" s="24">
        <f t="shared" si="74"/>
        <v>1</v>
      </c>
      <c r="M1113" s="24" t="str">
        <f>VLOOKUP(L1113,mês!A:B,2,0)</f>
        <v>Janeiro</v>
      </c>
      <c r="N1113" s="24" t="e">
        <f t="shared" si="75"/>
        <v>#VALUE!</v>
      </c>
    </row>
    <row r="1114" spans="10:14" ht="57" customHeight="1" x14ac:dyDescent="0.2">
      <c r="J1114" s="29">
        <f t="shared" si="72"/>
        <v>0</v>
      </c>
      <c r="K1114" s="29">
        <f t="shared" si="73"/>
        <v>0</v>
      </c>
      <c r="L1114" s="24">
        <f t="shared" si="74"/>
        <v>1</v>
      </c>
      <c r="M1114" s="24" t="str">
        <f>VLOOKUP(L1114,mês!A:B,2,0)</f>
        <v>Janeiro</v>
      </c>
      <c r="N1114" s="24" t="e">
        <f t="shared" si="75"/>
        <v>#VALUE!</v>
      </c>
    </row>
    <row r="1115" spans="10:14" ht="57" customHeight="1" x14ac:dyDescent="0.2">
      <c r="J1115" s="29">
        <f t="shared" si="72"/>
        <v>0</v>
      </c>
      <c r="K1115" s="29">
        <f t="shared" si="73"/>
        <v>0</v>
      </c>
      <c r="L1115" s="24">
        <f t="shared" si="74"/>
        <v>1</v>
      </c>
      <c r="M1115" s="24" t="str">
        <f>VLOOKUP(L1115,mês!A:B,2,0)</f>
        <v>Janeiro</v>
      </c>
      <c r="N1115" s="24" t="e">
        <f t="shared" si="75"/>
        <v>#VALUE!</v>
      </c>
    </row>
    <row r="1116" spans="10:14" ht="57" customHeight="1" x14ac:dyDescent="0.2">
      <c r="J1116" s="29">
        <f t="shared" si="72"/>
        <v>0</v>
      </c>
      <c r="K1116" s="29">
        <f t="shared" si="73"/>
        <v>0</v>
      </c>
      <c r="L1116" s="24">
        <f t="shared" si="74"/>
        <v>1</v>
      </c>
      <c r="M1116" s="24" t="str">
        <f>VLOOKUP(L1116,mês!A:B,2,0)</f>
        <v>Janeiro</v>
      </c>
      <c r="N1116" s="24" t="e">
        <f t="shared" si="75"/>
        <v>#VALUE!</v>
      </c>
    </row>
    <row r="1117" spans="10:14" ht="57" customHeight="1" x14ac:dyDescent="0.2">
      <c r="J1117" s="29">
        <f t="shared" si="72"/>
        <v>0</v>
      </c>
      <c r="K1117" s="29">
        <f t="shared" si="73"/>
        <v>0</v>
      </c>
      <c r="L1117" s="24">
        <f t="shared" si="74"/>
        <v>1</v>
      </c>
      <c r="M1117" s="24" t="str">
        <f>VLOOKUP(L1117,mês!A:B,2,0)</f>
        <v>Janeiro</v>
      </c>
      <c r="N1117" s="24" t="e">
        <f t="shared" si="75"/>
        <v>#VALUE!</v>
      </c>
    </row>
    <row r="1118" spans="10:14" ht="57" customHeight="1" x14ac:dyDescent="0.2">
      <c r="J1118" s="29">
        <f t="shared" si="72"/>
        <v>0</v>
      </c>
      <c r="K1118" s="29">
        <f t="shared" si="73"/>
        <v>0</v>
      </c>
      <c r="L1118" s="24">
        <f t="shared" si="74"/>
        <v>1</v>
      </c>
      <c r="M1118" s="24" t="str">
        <f>VLOOKUP(L1118,mês!A:B,2,0)</f>
        <v>Janeiro</v>
      </c>
      <c r="N1118" s="24" t="e">
        <f t="shared" si="75"/>
        <v>#VALUE!</v>
      </c>
    </row>
    <row r="1119" spans="10:14" ht="57" customHeight="1" x14ac:dyDescent="0.2">
      <c r="J1119" s="29">
        <f t="shared" si="72"/>
        <v>0</v>
      </c>
      <c r="K1119" s="29">
        <f t="shared" si="73"/>
        <v>0</v>
      </c>
      <c r="L1119" s="24">
        <f t="shared" si="74"/>
        <v>1</v>
      </c>
      <c r="M1119" s="24" t="str">
        <f>VLOOKUP(L1119,mês!A:B,2,0)</f>
        <v>Janeiro</v>
      </c>
      <c r="N1119" s="24" t="e">
        <f t="shared" si="75"/>
        <v>#VALUE!</v>
      </c>
    </row>
    <row r="1120" spans="10:14" ht="57" customHeight="1" x14ac:dyDescent="0.2">
      <c r="J1120" s="29">
        <f t="shared" si="72"/>
        <v>0</v>
      </c>
      <c r="K1120" s="29">
        <f t="shared" si="73"/>
        <v>0</v>
      </c>
      <c r="L1120" s="24">
        <f t="shared" si="74"/>
        <v>1</v>
      </c>
      <c r="M1120" s="24" t="str">
        <f>VLOOKUP(L1120,mês!A:B,2,0)</f>
        <v>Janeiro</v>
      </c>
      <c r="N1120" s="24" t="e">
        <f t="shared" si="75"/>
        <v>#VALUE!</v>
      </c>
    </row>
    <row r="1121" spans="10:14" ht="57" customHeight="1" x14ac:dyDescent="0.2">
      <c r="J1121" s="29">
        <f t="shared" si="72"/>
        <v>0</v>
      </c>
      <c r="K1121" s="29">
        <f t="shared" si="73"/>
        <v>0</v>
      </c>
      <c r="L1121" s="24">
        <f t="shared" si="74"/>
        <v>1</v>
      </c>
      <c r="M1121" s="24" t="str">
        <f>VLOOKUP(L1121,mês!A:B,2,0)</f>
        <v>Janeiro</v>
      </c>
      <c r="N1121" s="24" t="e">
        <f t="shared" si="75"/>
        <v>#VALUE!</v>
      </c>
    </row>
    <row r="1122" spans="10:14" ht="57" customHeight="1" x14ac:dyDescent="0.2">
      <c r="J1122" s="29">
        <f t="shared" si="72"/>
        <v>0</v>
      </c>
      <c r="K1122" s="29">
        <f t="shared" si="73"/>
        <v>0</v>
      </c>
      <c r="L1122" s="24">
        <f t="shared" si="74"/>
        <v>1</v>
      </c>
      <c r="M1122" s="24" t="str">
        <f>VLOOKUP(L1122,mês!A:B,2,0)</f>
        <v>Janeiro</v>
      </c>
      <c r="N1122" s="24" t="e">
        <f t="shared" si="75"/>
        <v>#VALUE!</v>
      </c>
    </row>
    <row r="1123" spans="10:14" ht="57" customHeight="1" x14ac:dyDescent="0.2">
      <c r="J1123" s="29">
        <f t="shared" si="72"/>
        <v>0</v>
      </c>
      <c r="K1123" s="29">
        <f t="shared" si="73"/>
        <v>0</v>
      </c>
      <c r="L1123" s="24">
        <f t="shared" si="74"/>
        <v>1</v>
      </c>
      <c r="M1123" s="24" t="str">
        <f>VLOOKUP(L1123,mês!A:B,2,0)</f>
        <v>Janeiro</v>
      </c>
      <c r="N1123" s="24" t="e">
        <f t="shared" si="75"/>
        <v>#VALUE!</v>
      </c>
    </row>
    <row r="1124" spans="10:14" ht="57" customHeight="1" x14ac:dyDescent="0.2">
      <c r="J1124" s="29">
        <f t="shared" si="72"/>
        <v>0</v>
      </c>
      <c r="K1124" s="29">
        <f t="shared" si="73"/>
        <v>0</v>
      </c>
      <c r="L1124" s="24">
        <f t="shared" si="74"/>
        <v>1</v>
      </c>
      <c r="M1124" s="24" t="str">
        <f>VLOOKUP(L1124,mês!A:B,2,0)</f>
        <v>Janeiro</v>
      </c>
      <c r="N1124" s="24" t="e">
        <f t="shared" si="75"/>
        <v>#VALUE!</v>
      </c>
    </row>
    <row r="1125" spans="10:14" ht="57" customHeight="1" x14ac:dyDescent="0.2">
      <c r="J1125" s="29">
        <f t="shared" si="72"/>
        <v>0</v>
      </c>
      <c r="K1125" s="29">
        <f t="shared" si="73"/>
        <v>0</v>
      </c>
      <c r="L1125" s="24">
        <f t="shared" si="74"/>
        <v>1</v>
      </c>
      <c r="M1125" s="24" t="str">
        <f>VLOOKUP(L1125,mês!A:B,2,0)</f>
        <v>Janeiro</v>
      </c>
      <c r="N1125" s="24" t="e">
        <f t="shared" si="75"/>
        <v>#VALUE!</v>
      </c>
    </row>
    <row r="1126" spans="10:14" ht="57" customHeight="1" x14ac:dyDescent="0.2">
      <c r="J1126" s="29">
        <f t="shared" si="72"/>
        <v>0</v>
      </c>
      <c r="K1126" s="29">
        <f t="shared" si="73"/>
        <v>0</v>
      </c>
      <c r="L1126" s="24">
        <f t="shared" si="74"/>
        <v>1</v>
      </c>
      <c r="M1126" s="24" t="str">
        <f>VLOOKUP(L1126,mês!A:B,2,0)</f>
        <v>Janeiro</v>
      </c>
      <c r="N1126" s="24" t="e">
        <f t="shared" si="75"/>
        <v>#VALUE!</v>
      </c>
    </row>
    <row r="1127" spans="10:14" ht="57" customHeight="1" x14ac:dyDescent="0.2">
      <c r="J1127" s="29">
        <f t="shared" si="72"/>
        <v>0</v>
      </c>
      <c r="K1127" s="29">
        <f t="shared" si="73"/>
        <v>0</v>
      </c>
      <c r="L1127" s="24">
        <f t="shared" si="74"/>
        <v>1</v>
      </c>
      <c r="M1127" s="24" t="str">
        <f>VLOOKUP(L1127,mês!A:B,2,0)</f>
        <v>Janeiro</v>
      </c>
      <c r="N1127" s="24" t="e">
        <f t="shared" si="75"/>
        <v>#VALUE!</v>
      </c>
    </row>
    <row r="1128" spans="10:14" ht="57" customHeight="1" x14ac:dyDescent="0.2">
      <c r="J1128" s="29">
        <f t="shared" si="72"/>
        <v>0</v>
      </c>
      <c r="K1128" s="29">
        <f t="shared" si="73"/>
        <v>0</v>
      </c>
      <c r="L1128" s="24">
        <f t="shared" si="74"/>
        <v>1</v>
      </c>
      <c r="M1128" s="24" t="str">
        <f>VLOOKUP(L1128,mês!A:B,2,0)</f>
        <v>Janeiro</v>
      </c>
      <c r="N1128" s="24" t="e">
        <f t="shared" si="75"/>
        <v>#VALUE!</v>
      </c>
    </row>
    <row r="1129" spans="10:14" ht="57" customHeight="1" x14ac:dyDescent="0.2">
      <c r="J1129" s="29">
        <f t="shared" si="72"/>
        <v>0</v>
      </c>
      <c r="K1129" s="29">
        <f t="shared" si="73"/>
        <v>0</v>
      </c>
      <c r="L1129" s="24">
        <f t="shared" si="74"/>
        <v>1</v>
      </c>
      <c r="M1129" s="24" t="str">
        <f>VLOOKUP(L1129,mês!A:B,2,0)</f>
        <v>Janeiro</v>
      </c>
      <c r="N1129" s="24" t="e">
        <f t="shared" si="75"/>
        <v>#VALUE!</v>
      </c>
    </row>
    <row r="1130" spans="10:14" ht="57" customHeight="1" x14ac:dyDescent="0.2">
      <c r="J1130" s="29">
        <f t="shared" si="72"/>
        <v>0</v>
      </c>
      <c r="K1130" s="29">
        <f t="shared" si="73"/>
        <v>0</v>
      </c>
      <c r="L1130" s="24">
        <f t="shared" si="74"/>
        <v>1</v>
      </c>
      <c r="M1130" s="24" t="str">
        <f>VLOOKUP(L1130,mês!A:B,2,0)</f>
        <v>Janeiro</v>
      </c>
      <c r="N1130" s="24" t="e">
        <f t="shared" si="75"/>
        <v>#VALUE!</v>
      </c>
    </row>
    <row r="1131" spans="10:14" ht="57" customHeight="1" x14ac:dyDescent="0.2">
      <c r="J1131" s="29">
        <f t="shared" si="72"/>
        <v>0</v>
      </c>
      <c r="K1131" s="29">
        <f t="shared" si="73"/>
        <v>0</v>
      </c>
      <c r="L1131" s="24">
        <f t="shared" si="74"/>
        <v>1</v>
      </c>
      <c r="M1131" s="24" t="str">
        <f>VLOOKUP(L1131,mês!A:B,2,0)</f>
        <v>Janeiro</v>
      </c>
      <c r="N1131" s="24" t="e">
        <f t="shared" si="75"/>
        <v>#VALUE!</v>
      </c>
    </row>
    <row r="1132" spans="10:14" ht="57" customHeight="1" x14ac:dyDescent="0.2">
      <c r="J1132" s="29">
        <f t="shared" si="72"/>
        <v>0</v>
      </c>
      <c r="K1132" s="29">
        <f t="shared" si="73"/>
        <v>0</v>
      </c>
      <c r="L1132" s="24">
        <f t="shared" si="74"/>
        <v>1</v>
      </c>
      <c r="M1132" s="24" t="str">
        <f>VLOOKUP(L1132,mês!A:B,2,0)</f>
        <v>Janeiro</v>
      </c>
      <c r="N1132" s="24" t="e">
        <f t="shared" si="75"/>
        <v>#VALUE!</v>
      </c>
    </row>
    <row r="1133" spans="10:14" ht="57" customHeight="1" x14ac:dyDescent="0.2">
      <c r="J1133" s="29">
        <f t="shared" si="72"/>
        <v>0</v>
      </c>
      <c r="K1133" s="29">
        <f t="shared" si="73"/>
        <v>0</v>
      </c>
      <c r="L1133" s="24">
        <f t="shared" si="74"/>
        <v>1</v>
      </c>
      <c r="M1133" s="24" t="str">
        <f>VLOOKUP(L1133,mês!A:B,2,0)</f>
        <v>Janeiro</v>
      </c>
      <c r="N1133" s="24" t="e">
        <f t="shared" si="75"/>
        <v>#VALUE!</v>
      </c>
    </row>
    <row r="1134" spans="10:14" ht="57" customHeight="1" x14ac:dyDescent="0.2">
      <c r="J1134" s="29">
        <f t="shared" si="72"/>
        <v>0</v>
      </c>
      <c r="K1134" s="29">
        <f t="shared" si="73"/>
        <v>0</v>
      </c>
      <c r="L1134" s="24">
        <f t="shared" si="74"/>
        <v>1</v>
      </c>
      <c r="M1134" s="24" t="str">
        <f>VLOOKUP(L1134,mês!A:B,2,0)</f>
        <v>Janeiro</v>
      </c>
      <c r="N1134" s="24" t="e">
        <f t="shared" si="75"/>
        <v>#VALUE!</v>
      </c>
    </row>
    <row r="1135" spans="10:14" ht="57" customHeight="1" x14ac:dyDescent="0.2">
      <c r="J1135" s="29">
        <f t="shared" si="72"/>
        <v>0</v>
      </c>
      <c r="K1135" s="29">
        <f t="shared" si="73"/>
        <v>0</v>
      </c>
      <c r="L1135" s="24">
        <f t="shared" si="74"/>
        <v>1</v>
      </c>
      <c r="M1135" s="24" t="str">
        <f>VLOOKUP(L1135,mês!A:B,2,0)</f>
        <v>Janeiro</v>
      </c>
      <c r="N1135" s="24" t="e">
        <f t="shared" si="75"/>
        <v>#VALUE!</v>
      </c>
    </row>
    <row r="1136" spans="10:14" ht="57" customHeight="1" x14ac:dyDescent="0.2">
      <c r="J1136" s="29">
        <f t="shared" si="72"/>
        <v>0</v>
      </c>
      <c r="K1136" s="29">
        <f t="shared" si="73"/>
        <v>0</v>
      </c>
      <c r="L1136" s="24">
        <f t="shared" si="74"/>
        <v>1</v>
      </c>
      <c r="M1136" s="24" t="str">
        <f>VLOOKUP(L1136,mês!A:B,2,0)</f>
        <v>Janeiro</v>
      </c>
      <c r="N1136" s="24" t="e">
        <f t="shared" si="75"/>
        <v>#VALUE!</v>
      </c>
    </row>
    <row r="1137" spans="10:14" ht="57" customHeight="1" x14ac:dyDescent="0.2">
      <c r="J1137" s="29">
        <f t="shared" si="72"/>
        <v>0</v>
      </c>
      <c r="K1137" s="29">
        <f t="shared" si="73"/>
        <v>0</v>
      </c>
      <c r="L1137" s="24">
        <f t="shared" si="74"/>
        <v>1</v>
      </c>
      <c r="M1137" s="24" t="str">
        <f>VLOOKUP(L1137,mês!A:B,2,0)</f>
        <v>Janeiro</v>
      </c>
      <c r="N1137" s="24" t="e">
        <f t="shared" si="75"/>
        <v>#VALUE!</v>
      </c>
    </row>
    <row r="1138" spans="10:14" ht="57" customHeight="1" x14ac:dyDescent="0.2">
      <c r="J1138" s="29">
        <f t="shared" si="72"/>
        <v>0</v>
      </c>
      <c r="K1138" s="29">
        <f t="shared" si="73"/>
        <v>0</v>
      </c>
      <c r="L1138" s="24">
        <f t="shared" si="74"/>
        <v>1</v>
      </c>
      <c r="M1138" s="24" t="str">
        <f>VLOOKUP(L1138,mês!A:B,2,0)</f>
        <v>Janeiro</v>
      </c>
      <c r="N1138" s="24" t="e">
        <f t="shared" si="75"/>
        <v>#VALUE!</v>
      </c>
    </row>
    <row r="1139" spans="10:14" ht="57" customHeight="1" x14ac:dyDescent="0.2">
      <c r="J1139" s="29">
        <f t="shared" si="72"/>
        <v>0</v>
      </c>
      <c r="K1139" s="29">
        <f t="shared" si="73"/>
        <v>0</v>
      </c>
      <c r="L1139" s="24">
        <f t="shared" si="74"/>
        <v>1</v>
      </c>
      <c r="M1139" s="24" t="str">
        <f>VLOOKUP(L1139,mês!A:B,2,0)</f>
        <v>Janeiro</v>
      </c>
      <c r="N1139" s="24" t="e">
        <f t="shared" si="75"/>
        <v>#VALUE!</v>
      </c>
    </row>
    <row r="1140" spans="10:14" ht="57" customHeight="1" x14ac:dyDescent="0.2">
      <c r="J1140" s="29">
        <f t="shared" si="72"/>
        <v>0</v>
      </c>
      <c r="K1140" s="29">
        <f t="shared" si="73"/>
        <v>0</v>
      </c>
      <c r="L1140" s="24">
        <f t="shared" si="74"/>
        <v>1</v>
      </c>
      <c r="M1140" s="24" t="str">
        <f>VLOOKUP(L1140,mês!A:B,2,0)</f>
        <v>Janeiro</v>
      </c>
      <c r="N1140" s="24" t="e">
        <f t="shared" si="75"/>
        <v>#VALUE!</v>
      </c>
    </row>
    <row r="1141" spans="10:14" ht="57" customHeight="1" x14ac:dyDescent="0.2">
      <c r="J1141" s="29">
        <f t="shared" si="72"/>
        <v>0</v>
      </c>
      <c r="K1141" s="29">
        <f t="shared" si="73"/>
        <v>0</v>
      </c>
      <c r="L1141" s="24">
        <f t="shared" si="74"/>
        <v>1</v>
      </c>
      <c r="M1141" s="24" t="str">
        <f>VLOOKUP(L1141,mês!A:B,2,0)</f>
        <v>Janeiro</v>
      </c>
      <c r="N1141" s="24" t="e">
        <f t="shared" si="75"/>
        <v>#VALUE!</v>
      </c>
    </row>
    <row r="1142" spans="10:14" ht="57" customHeight="1" x14ac:dyDescent="0.2">
      <c r="J1142" s="29">
        <f t="shared" si="72"/>
        <v>0</v>
      </c>
      <c r="K1142" s="29">
        <f t="shared" si="73"/>
        <v>0</v>
      </c>
      <c r="L1142" s="24">
        <f t="shared" si="74"/>
        <v>1</v>
      </c>
      <c r="M1142" s="24" t="str">
        <f>VLOOKUP(L1142,mês!A:B,2,0)</f>
        <v>Janeiro</v>
      </c>
      <c r="N1142" s="24" t="e">
        <f t="shared" si="75"/>
        <v>#VALUE!</v>
      </c>
    </row>
    <row r="1143" spans="10:14" ht="57" customHeight="1" x14ac:dyDescent="0.2">
      <c r="J1143" s="29">
        <f t="shared" si="72"/>
        <v>0</v>
      </c>
      <c r="K1143" s="29">
        <f t="shared" si="73"/>
        <v>0</v>
      </c>
      <c r="L1143" s="24">
        <f t="shared" si="74"/>
        <v>1</v>
      </c>
      <c r="M1143" s="24" t="str">
        <f>VLOOKUP(L1143,mês!A:B,2,0)</f>
        <v>Janeiro</v>
      </c>
      <c r="N1143" s="24" t="e">
        <f t="shared" si="75"/>
        <v>#VALUE!</v>
      </c>
    </row>
    <row r="1144" spans="10:14" ht="57" customHeight="1" x14ac:dyDescent="0.2">
      <c r="J1144" s="29">
        <f t="shared" si="72"/>
        <v>0</v>
      </c>
      <c r="K1144" s="29">
        <f t="shared" si="73"/>
        <v>0</v>
      </c>
      <c r="L1144" s="24">
        <f t="shared" si="74"/>
        <v>1</v>
      </c>
      <c r="M1144" s="24" t="str">
        <f>VLOOKUP(L1144,mês!A:B,2,0)</f>
        <v>Janeiro</v>
      </c>
      <c r="N1144" s="24" t="e">
        <f t="shared" si="75"/>
        <v>#VALUE!</v>
      </c>
    </row>
    <row r="1145" spans="10:14" ht="57" customHeight="1" x14ac:dyDescent="0.2">
      <c r="J1145" s="29">
        <f t="shared" si="72"/>
        <v>0</v>
      </c>
      <c r="K1145" s="29">
        <f t="shared" si="73"/>
        <v>0</v>
      </c>
      <c r="L1145" s="24">
        <f t="shared" si="74"/>
        <v>1</v>
      </c>
      <c r="M1145" s="24" t="str">
        <f>VLOOKUP(L1145,mês!A:B,2,0)</f>
        <v>Janeiro</v>
      </c>
      <c r="N1145" s="24" t="e">
        <f t="shared" si="75"/>
        <v>#VALUE!</v>
      </c>
    </row>
    <row r="1146" spans="10:14" ht="57" customHeight="1" x14ac:dyDescent="0.2">
      <c r="J1146" s="29">
        <f t="shared" si="72"/>
        <v>0</v>
      </c>
      <c r="K1146" s="29">
        <f t="shared" si="73"/>
        <v>0</v>
      </c>
      <c r="L1146" s="24">
        <f t="shared" si="74"/>
        <v>1</v>
      </c>
      <c r="M1146" s="24" t="str">
        <f>VLOOKUP(L1146,mês!A:B,2,0)</f>
        <v>Janeiro</v>
      </c>
      <c r="N1146" s="24" t="e">
        <f t="shared" si="75"/>
        <v>#VALUE!</v>
      </c>
    </row>
    <row r="1147" spans="10:14" ht="57" customHeight="1" x14ac:dyDescent="0.2">
      <c r="J1147" s="29">
        <f t="shared" si="72"/>
        <v>0</v>
      </c>
      <c r="K1147" s="29">
        <f t="shared" si="73"/>
        <v>0</v>
      </c>
      <c r="L1147" s="24">
        <f t="shared" si="74"/>
        <v>1</v>
      </c>
      <c r="M1147" s="24" t="str">
        <f>VLOOKUP(L1147,mês!A:B,2,0)</f>
        <v>Janeiro</v>
      </c>
      <c r="N1147" s="24" t="e">
        <f t="shared" si="75"/>
        <v>#VALUE!</v>
      </c>
    </row>
    <row r="1148" spans="10:14" ht="57" customHeight="1" x14ac:dyDescent="0.2">
      <c r="J1148" s="29">
        <f t="shared" si="72"/>
        <v>0</v>
      </c>
      <c r="K1148" s="29">
        <f t="shared" si="73"/>
        <v>0</v>
      </c>
      <c r="L1148" s="24">
        <f t="shared" si="74"/>
        <v>1</v>
      </c>
      <c r="M1148" s="24" t="str">
        <f>VLOOKUP(L1148,mês!A:B,2,0)</f>
        <v>Janeiro</v>
      </c>
      <c r="N1148" s="24" t="e">
        <f t="shared" si="75"/>
        <v>#VALUE!</v>
      </c>
    </row>
    <row r="1149" spans="10:14" ht="57" customHeight="1" x14ac:dyDescent="0.2">
      <c r="J1149" s="29">
        <f t="shared" si="72"/>
        <v>0</v>
      </c>
      <c r="K1149" s="29">
        <f t="shared" si="73"/>
        <v>0</v>
      </c>
      <c r="L1149" s="24">
        <f t="shared" si="74"/>
        <v>1</v>
      </c>
      <c r="M1149" s="24" t="str">
        <f>VLOOKUP(L1149,mês!A:B,2,0)</f>
        <v>Janeiro</v>
      </c>
      <c r="N1149" s="24" t="e">
        <f t="shared" si="75"/>
        <v>#VALUE!</v>
      </c>
    </row>
    <row r="1150" spans="10:14" ht="57" customHeight="1" x14ac:dyDescent="0.2">
      <c r="J1150" s="29">
        <f t="shared" si="72"/>
        <v>0</v>
      </c>
      <c r="K1150" s="29">
        <f t="shared" si="73"/>
        <v>0</v>
      </c>
      <c r="L1150" s="24">
        <f t="shared" si="74"/>
        <v>1</v>
      </c>
      <c r="M1150" s="24" t="str">
        <f>VLOOKUP(L1150,mês!A:B,2,0)</f>
        <v>Janeiro</v>
      </c>
      <c r="N1150" s="24" t="e">
        <f t="shared" si="75"/>
        <v>#VALUE!</v>
      </c>
    </row>
    <row r="1151" spans="10:14" ht="57" customHeight="1" x14ac:dyDescent="0.2">
      <c r="J1151" s="29">
        <f t="shared" si="72"/>
        <v>0</v>
      </c>
      <c r="K1151" s="29">
        <f t="shared" si="73"/>
        <v>0</v>
      </c>
      <c r="L1151" s="24">
        <f t="shared" si="74"/>
        <v>1</v>
      </c>
      <c r="M1151" s="24" t="str">
        <f>VLOOKUP(L1151,mês!A:B,2,0)</f>
        <v>Janeiro</v>
      </c>
      <c r="N1151" s="24" t="e">
        <f t="shared" si="75"/>
        <v>#VALUE!</v>
      </c>
    </row>
    <row r="1152" spans="10:14" ht="57" customHeight="1" x14ac:dyDescent="0.2">
      <c r="J1152" s="29">
        <f t="shared" si="72"/>
        <v>0</v>
      </c>
      <c r="K1152" s="29">
        <f t="shared" si="73"/>
        <v>0</v>
      </c>
      <c r="L1152" s="24">
        <f t="shared" si="74"/>
        <v>1</v>
      </c>
      <c r="M1152" s="24" t="str">
        <f>VLOOKUP(L1152,mês!A:B,2,0)</f>
        <v>Janeiro</v>
      </c>
      <c r="N1152" s="24" t="e">
        <f t="shared" si="75"/>
        <v>#VALUE!</v>
      </c>
    </row>
    <row r="1153" spans="10:14" ht="57" customHeight="1" x14ac:dyDescent="0.2">
      <c r="J1153" s="29">
        <f t="shared" si="72"/>
        <v>0</v>
      </c>
      <c r="K1153" s="29">
        <f t="shared" si="73"/>
        <v>0</v>
      </c>
      <c r="L1153" s="24">
        <f t="shared" si="74"/>
        <v>1</v>
      </c>
      <c r="M1153" s="24" t="str">
        <f>VLOOKUP(L1153,mês!A:B,2,0)</f>
        <v>Janeiro</v>
      </c>
      <c r="N1153" s="24" t="e">
        <f t="shared" si="75"/>
        <v>#VALUE!</v>
      </c>
    </row>
    <row r="1154" spans="10:14" ht="57" customHeight="1" x14ac:dyDescent="0.2">
      <c r="J1154" s="29">
        <f t="shared" si="72"/>
        <v>0</v>
      </c>
      <c r="K1154" s="29">
        <f t="shared" si="73"/>
        <v>0</v>
      </c>
      <c r="L1154" s="24">
        <f t="shared" si="74"/>
        <v>1</v>
      </c>
      <c r="M1154" s="24" t="str">
        <f>VLOOKUP(L1154,mês!A:B,2,0)</f>
        <v>Janeiro</v>
      </c>
      <c r="N1154" s="24" t="e">
        <f t="shared" si="75"/>
        <v>#VALUE!</v>
      </c>
    </row>
    <row r="1155" spans="10:14" ht="57" customHeight="1" x14ac:dyDescent="0.2">
      <c r="J1155" s="29">
        <f t="shared" si="72"/>
        <v>0</v>
      </c>
      <c r="K1155" s="29">
        <f t="shared" si="73"/>
        <v>0</v>
      </c>
      <c r="L1155" s="24">
        <f t="shared" si="74"/>
        <v>1</v>
      </c>
      <c r="M1155" s="24" t="str">
        <f>VLOOKUP(L1155,mês!A:B,2,0)</f>
        <v>Janeiro</v>
      </c>
      <c r="N1155" s="24" t="e">
        <f t="shared" si="75"/>
        <v>#VALUE!</v>
      </c>
    </row>
    <row r="1156" spans="10:14" ht="57" customHeight="1" x14ac:dyDescent="0.2">
      <c r="J1156" s="29">
        <f t="shared" si="72"/>
        <v>0</v>
      </c>
      <c r="K1156" s="29">
        <f t="shared" si="73"/>
        <v>0</v>
      </c>
      <c r="L1156" s="24">
        <f t="shared" si="74"/>
        <v>1</v>
      </c>
      <c r="M1156" s="24" t="str">
        <f>VLOOKUP(L1156,mês!A:B,2,0)</f>
        <v>Janeiro</v>
      </c>
      <c r="N1156" s="24" t="e">
        <f t="shared" si="75"/>
        <v>#VALUE!</v>
      </c>
    </row>
    <row r="1157" spans="10:14" ht="57" customHeight="1" x14ac:dyDescent="0.2">
      <c r="J1157" s="29">
        <f t="shared" si="72"/>
        <v>0</v>
      </c>
      <c r="K1157" s="29">
        <f t="shared" si="73"/>
        <v>0</v>
      </c>
      <c r="L1157" s="24">
        <f t="shared" si="74"/>
        <v>1</v>
      </c>
      <c r="M1157" s="24" t="str">
        <f>VLOOKUP(L1157,mês!A:B,2,0)</f>
        <v>Janeiro</v>
      </c>
      <c r="N1157" s="24" t="e">
        <f t="shared" si="75"/>
        <v>#VALUE!</v>
      </c>
    </row>
    <row r="1158" spans="10:14" ht="57" customHeight="1" x14ac:dyDescent="0.2">
      <c r="J1158" s="29">
        <f t="shared" si="72"/>
        <v>0</v>
      </c>
      <c r="K1158" s="29">
        <f t="shared" si="73"/>
        <v>0</v>
      </c>
      <c r="L1158" s="24">
        <f t="shared" si="74"/>
        <v>1</v>
      </c>
      <c r="M1158" s="24" t="str">
        <f>VLOOKUP(L1158,mês!A:B,2,0)</f>
        <v>Janeiro</v>
      </c>
      <c r="N1158" s="24" t="e">
        <f t="shared" si="75"/>
        <v>#VALUE!</v>
      </c>
    </row>
    <row r="1159" spans="10:14" ht="57" customHeight="1" x14ac:dyDescent="0.2">
      <c r="J1159" s="29">
        <f t="shared" si="72"/>
        <v>0</v>
      </c>
      <c r="K1159" s="29">
        <f t="shared" si="73"/>
        <v>0</v>
      </c>
      <c r="L1159" s="24">
        <f t="shared" si="74"/>
        <v>1</v>
      </c>
      <c r="M1159" s="24" t="str">
        <f>VLOOKUP(L1159,mês!A:B,2,0)</f>
        <v>Janeiro</v>
      </c>
      <c r="N1159" s="24" t="e">
        <f t="shared" si="75"/>
        <v>#VALUE!</v>
      </c>
    </row>
    <row r="1160" spans="10:14" ht="57" customHeight="1" x14ac:dyDescent="0.2">
      <c r="J1160" s="29">
        <f t="shared" si="72"/>
        <v>0</v>
      </c>
      <c r="K1160" s="29">
        <f t="shared" si="73"/>
        <v>0</v>
      </c>
      <c r="L1160" s="24">
        <f t="shared" si="74"/>
        <v>1</v>
      </c>
      <c r="M1160" s="24" t="str">
        <f>VLOOKUP(L1160,mês!A:B,2,0)</f>
        <v>Janeiro</v>
      </c>
      <c r="N1160" s="24" t="e">
        <f t="shared" si="75"/>
        <v>#VALUE!</v>
      </c>
    </row>
    <row r="1161" spans="10:14" ht="57" customHeight="1" x14ac:dyDescent="0.2">
      <c r="J1161" s="29">
        <f t="shared" si="72"/>
        <v>0</v>
      </c>
      <c r="K1161" s="29">
        <f t="shared" si="73"/>
        <v>0</v>
      </c>
      <c r="L1161" s="24">
        <f t="shared" si="74"/>
        <v>1</v>
      </c>
      <c r="M1161" s="24" t="str">
        <f>VLOOKUP(L1161,mês!A:B,2,0)</f>
        <v>Janeiro</v>
      </c>
      <c r="N1161" s="24" t="e">
        <f t="shared" si="75"/>
        <v>#VALUE!</v>
      </c>
    </row>
    <row r="1162" spans="10:14" ht="57" customHeight="1" x14ac:dyDescent="0.2">
      <c r="J1162" s="29">
        <f t="shared" si="72"/>
        <v>0</v>
      </c>
      <c r="K1162" s="29">
        <f t="shared" si="73"/>
        <v>0</v>
      </c>
      <c r="L1162" s="24">
        <f t="shared" si="74"/>
        <v>1</v>
      </c>
      <c r="M1162" s="24" t="str">
        <f>VLOOKUP(L1162,mês!A:B,2,0)</f>
        <v>Janeiro</v>
      </c>
      <c r="N1162" s="24" t="e">
        <f t="shared" si="75"/>
        <v>#VALUE!</v>
      </c>
    </row>
    <row r="1163" spans="10:14" ht="57" customHeight="1" x14ac:dyDescent="0.2">
      <c r="J1163" s="29">
        <f t="shared" si="72"/>
        <v>0</v>
      </c>
      <c r="K1163" s="29">
        <f t="shared" si="73"/>
        <v>0</v>
      </c>
      <c r="L1163" s="24">
        <f t="shared" si="74"/>
        <v>1</v>
      </c>
      <c r="M1163" s="24" t="str">
        <f>VLOOKUP(L1163,mês!A:B,2,0)</f>
        <v>Janeiro</v>
      </c>
      <c r="N1163" s="24" t="e">
        <f t="shared" si="75"/>
        <v>#VALUE!</v>
      </c>
    </row>
    <row r="1164" spans="10:14" ht="57" customHeight="1" x14ac:dyDescent="0.2">
      <c r="J1164" s="29">
        <f t="shared" si="72"/>
        <v>0</v>
      </c>
      <c r="K1164" s="29">
        <f t="shared" si="73"/>
        <v>0</v>
      </c>
      <c r="L1164" s="24">
        <f t="shared" si="74"/>
        <v>1</v>
      </c>
      <c r="M1164" s="24" t="str">
        <f>VLOOKUP(L1164,mês!A:B,2,0)</f>
        <v>Janeiro</v>
      </c>
      <c r="N1164" s="24" t="e">
        <f t="shared" si="75"/>
        <v>#VALUE!</v>
      </c>
    </row>
    <row r="1165" spans="10:14" ht="57" customHeight="1" x14ac:dyDescent="0.2">
      <c r="J1165" s="29">
        <f t="shared" si="72"/>
        <v>0</v>
      </c>
      <c r="K1165" s="29">
        <f t="shared" si="73"/>
        <v>0</v>
      </c>
      <c r="L1165" s="24">
        <f t="shared" si="74"/>
        <v>1</v>
      </c>
      <c r="M1165" s="24" t="str">
        <f>VLOOKUP(L1165,mês!A:B,2,0)</f>
        <v>Janeiro</v>
      </c>
      <c r="N1165" s="24" t="e">
        <f t="shared" si="75"/>
        <v>#VALUE!</v>
      </c>
    </row>
    <row r="1166" spans="10:14" ht="57" customHeight="1" x14ac:dyDescent="0.2">
      <c r="J1166" s="29">
        <f t="shared" si="72"/>
        <v>0</v>
      </c>
      <c r="K1166" s="29">
        <f t="shared" si="73"/>
        <v>0</v>
      </c>
      <c r="L1166" s="24">
        <f t="shared" si="74"/>
        <v>1</v>
      </c>
      <c r="M1166" s="24" t="str">
        <f>VLOOKUP(L1166,mês!A:B,2,0)</f>
        <v>Janeiro</v>
      </c>
      <c r="N1166" s="24" t="e">
        <f t="shared" si="75"/>
        <v>#VALUE!</v>
      </c>
    </row>
    <row r="1167" spans="10:14" ht="57" customHeight="1" x14ac:dyDescent="0.2">
      <c r="J1167" s="29">
        <f t="shared" si="72"/>
        <v>0</v>
      </c>
      <c r="K1167" s="29">
        <f t="shared" si="73"/>
        <v>0</v>
      </c>
      <c r="L1167" s="24">
        <f t="shared" si="74"/>
        <v>1</v>
      </c>
      <c r="M1167" s="24" t="str">
        <f>VLOOKUP(L1167,mês!A:B,2,0)</f>
        <v>Janeiro</v>
      </c>
      <c r="N1167" s="24" t="e">
        <f t="shared" si="75"/>
        <v>#VALUE!</v>
      </c>
    </row>
    <row r="1168" spans="10:14" ht="57" customHeight="1" x14ac:dyDescent="0.2">
      <c r="J1168" s="29">
        <f t="shared" ref="J1168:J1231" si="76">IF(G1168="Não",0,H1168)</f>
        <v>0</v>
      </c>
      <c r="K1168" s="29">
        <f t="shared" ref="K1168:K1231" si="77">IF(G1168="Não",H1168,0)</f>
        <v>0</v>
      </c>
      <c r="L1168" s="24">
        <f t="shared" ref="L1168:L1231" si="78">MONTH(B1168)</f>
        <v>1</v>
      </c>
      <c r="M1168" s="24" t="str">
        <f>VLOOKUP(L1168,mês!A:B,2,0)</f>
        <v>Janeiro</v>
      </c>
      <c r="N1168" s="24" t="e">
        <f t="shared" ref="N1168:N1231" si="79">LEFT(A1168,SEARCH("-",A1168)-1)</f>
        <v>#VALUE!</v>
      </c>
    </row>
    <row r="1169" spans="10:14" ht="57" customHeight="1" x14ac:dyDescent="0.2">
      <c r="J1169" s="29">
        <f t="shared" si="76"/>
        <v>0</v>
      </c>
      <c r="K1169" s="29">
        <f t="shared" si="77"/>
        <v>0</v>
      </c>
      <c r="L1169" s="24">
        <f t="shared" si="78"/>
        <v>1</v>
      </c>
      <c r="M1169" s="24" t="str">
        <f>VLOOKUP(L1169,mês!A:B,2,0)</f>
        <v>Janeiro</v>
      </c>
      <c r="N1169" s="24" t="e">
        <f t="shared" si="79"/>
        <v>#VALUE!</v>
      </c>
    </row>
    <row r="1170" spans="10:14" ht="57" customHeight="1" x14ac:dyDescent="0.2">
      <c r="J1170" s="29">
        <f t="shared" si="76"/>
        <v>0</v>
      </c>
      <c r="K1170" s="29">
        <f t="shared" si="77"/>
        <v>0</v>
      </c>
      <c r="L1170" s="24">
        <f t="shared" si="78"/>
        <v>1</v>
      </c>
      <c r="M1170" s="24" t="str">
        <f>VLOOKUP(L1170,mês!A:B,2,0)</f>
        <v>Janeiro</v>
      </c>
      <c r="N1170" s="24" t="e">
        <f t="shared" si="79"/>
        <v>#VALUE!</v>
      </c>
    </row>
    <row r="1171" spans="10:14" ht="57" customHeight="1" x14ac:dyDescent="0.2">
      <c r="J1171" s="29">
        <f t="shared" si="76"/>
        <v>0</v>
      </c>
      <c r="K1171" s="29">
        <f t="shared" si="77"/>
        <v>0</v>
      </c>
      <c r="L1171" s="24">
        <f t="shared" si="78"/>
        <v>1</v>
      </c>
      <c r="M1171" s="24" t="str">
        <f>VLOOKUP(L1171,mês!A:B,2,0)</f>
        <v>Janeiro</v>
      </c>
      <c r="N1171" s="24" t="e">
        <f t="shared" si="79"/>
        <v>#VALUE!</v>
      </c>
    </row>
    <row r="1172" spans="10:14" ht="57" customHeight="1" x14ac:dyDescent="0.2">
      <c r="J1172" s="29">
        <f t="shared" si="76"/>
        <v>0</v>
      </c>
      <c r="K1172" s="29">
        <f t="shared" si="77"/>
        <v>0</v>
      </c>
      <c r="L1172" s="24">
        <f t="shared" si="78"/>
        <v>1</v>
      </c>
      <c r="M1172" s="24" t="str">
        <f>VLOOKUP(L1172,mês!A:B,2,0)</f>
        <v>Janeiro</v>
      </c>
      <c r="N1172" s="24" t="e">
        <f t="shared" si="79"/>
        <v>#VALUE!</v>
      </c>
    </row>
    <row r="1173" spans="10:14" ht="57" customHeight="1" x14ac:dyDescent="0.2">
      <c r="J1173" s="29">
        <f t="shared" si="76"/>
        <v>0</v>
      </c>
      <c r="K1173" s="29">
        <f t="shared" si="77"/>
        <v>0</v>
      </c>
      <c r="L1173" s="24">
        <f t="shared" si="78"/>
        <v>1</v>
      </c>
      <c r="M1173" s="24" t="str">
        <f>VLOOKUP(L1173,mês!A:B,2,0)</f>
        <v>Janeiro</v>
      </c>
      <c r="N1173" s="24" t="e">
        <f t="shared" si="79"/>
        <v>#VALUE!</v>
      </c>
    </row>
    <row r="1174" spans="10:14" ht="57" customHeight="1" x14ac:dyDescent="0.2">
      <c r="J1174" s="29">
        <f t="shared" si="76"/>
        <v>0</v>
      </c>
      <c r="K1174" s="29">
        <f t="shared" si="77"/>
        <v>0</v>
      </c>
      <c r="L1174" s="24">
        <f t="shared" si="78"/>
        <v>1</v>
      </c>
      <c r="M1174" s="24" t="str">
        <f>VLOOKUP(L1174,mês!A:B,2,0)</f>
        <v>Janeiro</v>
      </c>
      <c r="N1174" s="24" t="e">
        <f t="shared" si="79"/>
        <v>#VALUE!</v>
      </c>
    </row>
    <row r="1175" spans="10:14" ht="57" customHeight="1" x14ac:dyDescent="0.2">
      <c r="J1175" s="29">
        <f t="shared" si="76"/>
        <v>0</v>
      </c>
      <c r="K1175" s="29">
        <f t="shared" si="77"/>
        <v>0</v>
      </c>
      <c r="L1175" s="24">
        <f t="shared" si="78"/>
        <v>1</v>
      </c>
      <c r="M1175" s="24" t="str">
        <f>VLOOKUP(L1175,mês!A:B,2,0)</f>
        <v>Janeiro</v>
      </c>
      <c r="N1175" s="24" t="e">
        <f t="shared" si="79"/>
        <v>#VALUE!</v>
      </c>
    </row>
    <row r="1176" spans="10:14" ht="57" customHeight="1" x14ac:dyDescent="0.2">
      <c r="J1176" s="29">
        <f t="shared" si="76"/>
        <v>0</v>
      </c>
      <c r="K1176" s="29">
        <f t="shared" si="77"/>
        <v>0</v>
      </c>
      <c r="L1176" s="24">
        <f t="shared" si="78"/>
        <v>1</v>
      </c>
      <c r="M1176" s="24" t="str">
        <f>VLOOKUP(L1176,mês!A:B,2,0)</f>
        <v>Janeiro</v>
      </c>
      <c r="N1176" s="24" t="e">
        <f t="shared" si="79"/>
        <v>#VALUE!</v>
      </c>
    </row>
    <row r="1177" spans="10:14" ht="57" customHeight="1" x14ac:dyDescent="0.2">
      <c r="J1177" s="29">
        <f t="shared" si="76"/>
        <v>0</v>
      </c>
      <c r="K1177" s="29">
        <f t="shared" si="77"/>
        <v>0</v>
      </c>
      <c r="L1177" s="24">
        <f t="shared" si="78"/>
        <v>1</v>
      </c>
      <c r="M1177" s="24" t="str">
        <f>VLOOKUP(L1177,mês!A:B,2,0)</f>
        <v>Janeiro</v>
      </c>
      <c r="N1177" s="24" t="e">
        <f t="shared" si="79"/>
        <v>#VALUE!</v>
      </c>
    </row>
    <row r="1178" spans="10:14" ht="57" customHeight="1" x14ac:dyDescent="0.2">
      <c r="J1178" s="29">
        <f t="shared" si="76"/>
        <v>0</v>
      </c>
      <c r="K1178" s="29">
        <f t="shared" si="77"/>
        <v>0</v>
      </c>
      <c r="L1178" s="24">
        <f t="shared" si="78"/>
        <v>1</v>
      </c>
      <c r="M1178" s="24" t="str">
        <f>VLOOKUP(L1178,mês!A:B,2,0)</f>
        <v>Janeiro</v>
      </c>
      <c r="N1178" s="24" t="e">
        <f t="shared" si="79"/>
        <v>#VALUE!</v>
      </c>
    </row>
    <row r="1179" spans="10:14" ht="57" customHeight="1" x14ac:dyDescent="0.2">
      <c r="J1179" s="29">
        <f t="shared" si="76"/>
        <v>0</v>
      </c>
      <c r="K1179" s="29">
        <f t="shared" si="77"/>
        <v>0</v>
      </c>
      <c r="L1179" s="24">
        <f t="shared" si="78"/>
        <v>1</v>
      </c>
      <c r="M1179" s="24" t="str">
        <f>VLOOKUP(L1179,mês!A:B,2,0)</f>
        <v>Janeiro</v>
      </c>
      <c r="N1179" s="24" t="e">
        <f t="shared" si="79"/>
        <v>#VALUE!</v>
      </c>
    </row>
    <row r="1180" spans="10:14" ht="57" customHeight="1" x14ac:dyDescent="0.2">
      <c r="J1180" s="29">
        <f t="shared" si="76"/>
        <v>0</v>
      </c>
      <c r="K1180" s="29">
        <f t="shared" si="77"/>
        <v>0</v>
      </c>
      <c r="L1180" s="24">
        <f t="shared" si="78"/>
        <v>1</v>
      </c>
      <c r="M1180" s="24" t="str">
        <f>VLOOKUP(L1180,mês!A:B,2,0)</f>
        <v>Janeiro</v>
      </c>
      <c r="N1180" s="24" t="e">
        <f t="shared" si="79"/>
        <v>#VALUE!</v>
      </c>
    </row>
    <row r="1181" spans="10:14" ht="57" customHeight="1" x14ac:dyDescent="0.2">
      <c r="J1181" s="29">
        <f t="shared" si="76"/>
        <v>0</v>
      </c>
      <c r="K1181" s="29">
        <f t="shared" si="77"/>
        <v>0</v>
      </c>
      <c r="L1181" s="24">
        <f t="shared" si="78"/>
        <v>1</v>
      </c>
      <c r="M1181" s="24" t="str">
        <f>VLOOKUP(L1181,mês!A:B,2,0)</f>
        <v>Janeiro</v>
      </c>
      <c r="N1181" s="24" t="e">
        <f t="shared" si="79"/>
        <v>#VALUE!</v>
      </c>
    </row>
    <row r="1182" spans="10:14" ht="57" customHeight="1" x14ac:dyDescent="0.2">
      <c r="J1182" s="29">
        <f t="shared" si="76"/>
        <v>0</v>
      </c>
      <c r="K1182" s="29">
        <f t="shared" si="77"/>
        <v>0</v>
      </c>
      <c r="L1182" s="24">
        <f t="shared" si="78"/>
        <v>1</v>
      </c>
      <c r="M1182" s="24" t="str">
        <f>VLOOKUP(L1182,mês!A:B,2,0)</f>
        <v>Janeiro</v>
      </c>
      <c r="N1182" s="24" t="e">
        <f t="shared" si="79"/>
        <v>#VALUE!</v>
      </c>
    </row>
    <row r="1183" spans="10:14" ht="57" customHeight="1" x14ac:dyDescent="0.2">
      <c r="J1183" s="29">
        <f t="shared" si="76"/>
        <v>0</v>
      </c>
      <c r="K1183" s="29">
        <f t="shared" si="77"/>
        <v>0</v>
      </c>
      <c r="L1183" s="24">
        <f t="shared" si="78"/>
        <v>1</v>
      </c>
      <c r="M1183" s="24" t="str">
        <f>VLOOKUP(L1183,mês!A:B,2,0)</f>
        <v>Janeiro</v>
      </c>
      <c r="N1183" s="24" t="e">
        <f t="shared" si="79"/>
        <v>#VALUE!</v>
      </c>
    </row>
    <row r="1184" spans="10:14" ht="57" customHeight="1" x14ac:dyDescent="0.2">
      <c r="J1184" s="29">
        <f t="shared" si="76"/>
        <v>0</v>
      </c>
      <c r="K1184" s="29">
        <f t="shared" si="77"/>
        <v>0</v>
      </c>
      <c r="L1184" s="24">
        <f t="shared" si="78"/>
        <v>1</v>
      </c>
      <c r="M1184" s="24" t="str">
        <f>VLOOKUP(L1184,mês!A:B,2,0)</f>
        <v>Janeiro</v>
      </c>
      <c r="N1184" s="24" t="e">
        <f t="shared" si="79"/>
        <v>#VALUE!</v>
      </c>
    </row>
    <row r="1185" spans="10:14" ht="57" customHeight="1" x14ac:dyDescent="0.2">
      <c r="J1185" s="29">
        <f t="shared" si="76"/>
        <v>0</v>
      </c>
      <c r="K1185" s="29">
        <f t="shared" si="77"/>
        <v>0</v>
      </c>
      <c r="L1185" s="24">
        <f t="shared" si="78"/>
        <v>1</v>
      </c>
      <c r="M1185" s="24" t="str">
        <f>VLOOKUP(L1185,mês!A:B,2,0)</f>
        <v>Janeiro</v>
      </c>
      <c r="N1185" s="24" t="e">
        <f t="shared" si="79"/>
        <v>#VALUE!</v>
      </c>
    </row>
    <row r="1186" spans="10:14" ht="57" customHeight="1" x14ac:dyDescent="0.2">
      <c r="J1186" s="29">
        <f t="shared" si="76"/>
        <v>0</v>
      </c>
      <c r="K1186" s="29">
        <f t="shared" si="77"/>
        <v>0</v>
      </c>
      <c r="L1186" s="24">
        <f t="shared" si="78"/>
        <v>1</v>
      </c>
      <c r="M1186" s="24" t="str">
        <f>VLOOKUP(L1186,mês!A:B,2,0)</f>
        <v>Janeiro</v>
      </c>
      <c r="N1186" s="24" t="e">
        <f t="shared" si="79"/>
        <v>#VALUE!</v>
      </c>
    </row>
    <row r="1187" spans="10:14" ht="57" customHeight="1" x14ac:dyDescent="0.2">
      <c r="J1187" s="29">
        <f t="shared" si="76"/>
        <v>0</v>
      </c>
      <c r="K1187" s="29">
        <f t="shared" si="77"/>
        <v>0</v>
      </c>
      <c r="L1187" s="24">
        <f t="shared" si="78"/>
        <v>1</v>
      </c>
      <c r="M1187" s="24" t="str">
        <f>VLOOKUP(L1187,mês!A:B,2,0)</f>
        <v>Janeiro</v>
      </c>
      <c r="N1187" s="24" t="e">
        <f t="shared" si="79"/>
        <v>#VALUE!</v>
      </c>
    </row>
    <row r="1188" spans="10:14" ht="57" customHeight="1" x14ac:dyDescent="0.2">
      <c r="J1188" s="29">
        <f t="shared" si="76"/>
        <v>0</v>
      </c>
      <c r="K1188" s="29">
        <f t="shared" si="77"/>
        <v>0</v>
      </c>
      <c r="L1188" s="24">
        <f t="shared" si="78"/>
        <v>1</v>
      </c>
      <c r="M1188" s="24" t="str">
        <f>VLOOKUP(L1188,mês!A:B,2,0)</f>
        <v>Janeiro</v>
      </c>
      <c r="N1188" s="24" t="e">
        <f t="shared" si="79"/>
        <v>#VALUE!</v>
      </c>
    </row>
    <row r="1189" spans="10:14" ht="57" customHeight="1" x14ac:dyDescent="0.2">
      <c r="J1189" s="29">
        <f t="shared" si="76"/>
        <v>0</v>
      </c>
      <c r="K1189" s="29">
        <f t="shared" si="77"/>
        <v>0</v>
      </c>
      <c r="L1189" s="24">
        <f t="shared" si="78"/>
        <v>1</v>
      </c>
      <c r="M1189" s="24" t="str">
        <f>VLOOKUP(L1189,mês!A:B,2,0)</f>
        <v>Janeiro</v>
      </c>
      <c r="N1189" s="24" t="e">
        <f t="shared" si="79"/>
        <v>#VALUE!</v>
      </c>
    </row>
    <row r="1190" spans="10:14" ht="57" customHeight="1" x14ac:dyDescent="0.2">
      <c r="J1190" s="29">
        <f t="shared" si="76"/>
        <v>0</v>
      </c>
      <c r="K1190" s="29">
        <f t="shared" si="77"/>
        <v>0</v>
      </c>
      <c r="L1190" s="24">
        <f t="shared" si="78"/>
        <v>1</v>
      </c>
      <c r="M1190" s="24" t="str">
        <f>VLOOKUP(L1190,mês!A:B,2,0)</f>
        <v>Janeiro</v>
      </c>
      <c r="N1190" s="24" t="e">
        <f t="shared" si="79"/>
        <v>#VALUE!</v>
      </c>
    </row>
    <row r="1191" spans="10:14" ht="57" customHeight="1" x14ac:dyDescent="0.2">
      <c r="J1191" s="29">
        <f t="shared" si="76"/>
        <v>0</v>
      </c>
      <c r="K1191" s="29">
        <f t="shared" si="77"/>
        <v>0</v>
      </c>
      <c r="L1191" s="24">
        <f t="shared" si="78"/>
        <v>1</v>
      </c>
      <c r="M1191" s="24" t="str">
        <f>VLOOKUP(L1191,mês!A:B,2,0)</f>
        <v>Janeiro</v>
      </c>
      <c r="N1191" s="24" t="e">
        <f t="shared" si="79"/>
        <v>#VALUE!</v>
      </c>
    </row>
    <row r="1192" spans="10:14" ht="57" customHeight="1" x14ac:dyDescent="0.2">
      <c r="J1192" s="29">
        <f t="shared" si="76"/>
        <v>0</v>
      </c>
      <c r="K1192" s="29">
        <f t="shared" si="77"/>
        <v>0</v>
      </c>
      <c r="L1192" s="24">
        <f t="shared" si="78"/>
        <v>1</v>
      </c>
      <c r="M1192" s="24" t="str">
        <f>VLOOKUP(L1192,mês!A:B,2,0)</f>
        <v>Janeiro</v>
      </c>
      <c r="N1192" s="24" t="e">
        <f t="shared" si="79"/>
        <v>#VALUE!</v>
      </c>
    </row>
    <row r="1193" spans="10:14" ht="57" customHeight="1" x14ac:dyDescent="0.2">
      <c r="J1193" s="29">
        <f t="shared" si="76"/>
        <v>0</v>
      </c>
      <c r="K1193" s="29">
        <f t="shared" si="77"/>
        <v>0</v>
      </c>
      <c r="L1193" s="24">
        <f t="shared" si="78"/>
        <v>1</v>
      </c>
      <c r="M1193" s="24" t="str">
        <f>VLOOKUP(L1193,mês!A:B,2,0)</f>
        <v>Janeiro</v>
      </c>
      <c r="N1193" s="24" t="e">
        <f t="shared" si="79"/>
        <v>#VALUE!</v>
      </c>
    </row>
    <row r="1194" spans="10:14" ht="57" customHeight="1" x14ac:dyDescent="0.2">
      <c r="J1194" s="29">
        <f t="shared" si="76"/>
        <v>0</v>
      </c>
      <c r="K1194" s="29">
        <f t="shared" si="77"/>
        <v>0</v>
      </c>
      <c r="L1194" s="24">
        <f t="shared" si="78"/>
        <v>1</v>
      </c>
      <c r="M1194" s="24" t="str">
        <f>VLOOKUP(L1194,mês!A:B,2,0)</f>
        <v>Janeiro</v>
      </c>
      <c r="N1194" s="24" t="e">
        <f t="shared" si="79"/>
        <v>#VALUE!</v>
      </c>
    </row>
    <row r="1195" spans="10:14" ht="57" customHeight="1" x14ac:dyDescent="0.2">
      <c r="J1195" s="29">
        <f t="shared" si="76"/>
        <v>0</v>
      </c>
      <c r="K1195" s="29">
        <f t="shared" si="77"/>
        <v>0</v>
      </c>
      <c r="L1195" s="24">
        <f t="shared" si="78"/>
        <v>1</v>
      </c>
      <c r="M1195" s="24" t="str">
        <f>VLOOKUP(L1195,mês!A:B,2,0)</f>
        <v>Janeiro</v>
      </c>
      <c r="N1195" s="24" t="e">
        <f t="shared" si="79"/>
        <v>#VALUE!</v>
      </c>
    </row>
    <row r="1196" spans="10:14" ht="57" customHeight="1" x14ac:dyDescent="0.2">
      <c r="J1196" s="29">
        <f t="shared" si="76"/>
        <v>0</v>
      </c>
      <c r="K1196" s="29">
        <f t="shared" si="77"/>
        <v>0</v>
      </c>
      <c r="L1196" s="24">
        <f t="shared" si="78"/>
        <v>1</v>
      </c>
      <c r="M1196" s="24" t="str">
        <f>VLOOKUP(L1196,mês!A:B,2,0)</f>
        <v>Janeiro</v>
      </c>
      <c r="N1196" s="24" t="e">
        <f t="shared" si="79"/>
        <v>#VALUE!</v>
      </c>
    </row>
    <row r="1197" spans="10:14" ht="57" customHeight="1" x14ac:dyDescent="0.2">
      <c r="J1197" s="29">
        <f t="shared" si="76"/>
        <v>0</v>
      </c>
      <c r="K1197" s="29">
        <f t="shared" si="77"/>
        <v>0</v>
      </c>
      <c r="L1197" s="24">
        <f t="shared" si="78"/>
        <v>1</v>
      </c>
      <c r="M1197" s="24" t="str">
        <f>VLOOKUP(L1197,mês!A:B,2,0)</f>
        <v>Janeiro</v>
      </c>
      <c r="N1197" s="24" t="e">
        <f t="shared" si="79"/>
        <v>#VALUE!</v>
      </c>
    </row>
    <row r="1198" spans="10:14" ht="57" customHeight="1" x14ac:dyDescent="0.2">
      <c r="J1198" s="29">
        <f t="shared" si="76"/>
        <v>0</v>
      </c>
      <c r="K1198" s="29">
        <f t="shared" si="77"/>
        <v>0</v>
      </c>
      <c r="L1198" s="24">
        <f t="shared" si="78"/>
        <v>1</v>
      </c>
      <c r="M1198" s="24" t="str">
        <f>VLOOKUP(L1198,mês!A:B,2,0)</f>
        <v>Janeiro</v>
      </c>
      <c r="N1198" s="24" t="e">
        <f t="shared" si="79"/>
        <v>#VALUE!</v>
      </c>
    </row>
    <row r="1199" spans="10:14" ht="57" customHeight="1" x14ac:dyDescent="0.2">
      <c r="J1199" s="29">
        <f t="shared" si="76"/>
        <v>0</v>
      </c>
      <c r="K1199" s="29">
        <f t="shared" si="77"/>
        <v>0</v>
      </c>
      <c r="L1199" s="24">
        <f t="shared" si="78"/>
        <v>1</v>
      </c>
      <c r="M1199" s="24" t="str">
        <f>VLOOKUP(L1199,mês!A:B,2,0)</f>
        <v>Janeiro</v>
      </c>
      <c r="N1199" s="24" t="e">
        <f t="shared" si="79"/>
        <v>#VALUE!</v>
      </c>
    </row>
    <row r="1200" spans="10:14" ht="57" customHeight="1" x14ac:dyDescent="0.2">
      <c r="J1200" s="29">
        <f t="shared" si="76"/>
        <v>0</v>
      </c>
      <c r="K1200" s="29">
        <f t="shared" si="77"/>
        <v>0</v>
      </c>
      <c r="L1200" s="24">
        <f t="shared" si="78"/>
        <v>1</v>
      </c>
      <c r="M1200" s="24" t="str">
        <f>VLOOKUP(L1200,mês!A:B,2,0)</f>
        <v>Janeiro</v>
      </c>
      <c r="N1200" s="24" t="e">
        <f t="shared" si="79"/>
        <v>#VALUE!</v>
      </c>
    </row>
    <row r="1201" spans="10:14" ht="57" customHeight="1" x14ac:dyDescent="0.2">
      <c r="J1201" s="29">
        <f t="shared" si="76"/>
        <v>0</v>
      </c>
      <c r="K1201" s="29">
        <f t="shared" si="77"/>
        <v>0</v>
      </c>
      <c r="L1201" s="24">
        <f t="shared" si="78"/>
        <v>1</v>
      </c>
      <c r="M1201" s="24" t="str">
        <f>VLOOKUP(L1201,mês!A:B,2,0)</f>
        <v>Janeiro</v>
      </c>
      <c r="N1201" s="24" t="e">
        <f t="shared" si="79"/>
        <v>#VALUE!</v>
      </c>
    </row>
    <row r="1202" spans="10:14" ht="57" customHeight="1" x14ac:dyDescent="0.2">
      <c r="J1202" s="29">
        <f t="shared" si="76"/>
        <v>0</v>
      </c>
      <c r="K1202" s="29">
        <f t="shared" si="77"/>
        <v>0</v>
      </c>
      <c r="L1202" s="24">
        <f t="shared" si="78"/>
        <v>1</v>
      </c>
      <c r="M1202" s="24" t="str">
        <f>VLOOKUP(L1202,mês!A:B,2,0)</f>
        <v>Janeiro</v>
      </c>
      <c r="N1202" s="24" t="e">
        <f t="shared" si="79"/>
        <v>#VALUE!</v>
      </c>
    </row>
    <row r="1203" spans="10:14" ht="57" customHeight="1" x14ac:dyDescent="0.2">
      <c r="J1203" s="29">
        <f t="shared" si="76"/>
        <v>0</v>
      </c>
      <c r="K1203" s="29">
        <f t="shared" si="77"/>
        <v>0</v>
      </c>
      <c r="L1203" s="24">
        <f t="shared" si="78"/>
        <v>1</v>
      </c>
      <c r="M1203" s="24" t="str">
        <f>VLOOKUP(L1203,mês!A:B,2,0)</f>
        <v>Janeiro</v>
      </c>
      <c r="N1203" s="24" t="e">
        <f t="shared" si="79"/>
        <v>#VALUE!</v>
      </c>
    </row>
    <row r="1204" spans="10:14" ht="57" customHeight="1" x14ac:dyDescent="0.2">
      <c r="J1204" s="29">
        <f t="shared" si="76"/>
        <v>0</v>
      </c>
      <c r="K1204" s="29">
        <f t="shared" si="77"/>
        <v>0</v>
      </c>
      <c r="L1204" s="24">
        <f t="shared" si="78"/>
        <v>1</v>
      </c>
      <c r="M1204" s="24" t="str">
        <f>VLOOKUP(L1204,mês!A:B,2,0)</f>
        <v>Janeiro</v>
      </c>
      <c r="N1204" s="24" t="e">
        <f t="shared" si="79"/>
        <v>#VALUE!</v>
      </c>
    </row>
    <row r="1205" spans="10:14" ht="57" customHeight="1" x14ac:dyDescent="0.2">
      <c r="J1205" s="29">
        <f t="shared" si="76"/>
        <v>0</v>
      </c>
      <c r="K1205" s="29">
        <f t="shared" si="77"/>
        <v>0</v>
      </c>
      <c r="L1205" s="24">
        <f t="shared" si="78"/>
        <v>1</v>
      </c>
      <c r="M1205" s="24" t="str">
        <f>VLOOKUP(L1205,mês!A:B,2,0)</f>
        <v>Janeiro</v>
      </c>
      <c r="N1205" s="24" t="e">
        <f t="shared" si="79"/>
        <v>#VALUE!</v>
      </c>
    </row>
    <row r="1206" spans="10:14" ht="57" customHeight="1" x14ac:dyDescent="0.2">
      <c r="J1206" s="29">
        <f t="shared" si="76"/>
        <v>0</v>
      </c>
      <c r="K1206" s="29">
        <f t="shared" si="77"/>
        <v>0</v>
      </c>
      <c r="L1206" s="24">
        <f t="shared" si="78"/>
        <v>1</v>
      </c>
      <c r="M1206" s="24" t="str">
        <f>VLOOKUP(L1206,mês!A:B,2,0)</f>
        <v>Janeiro</v>
      </c>
      <c r="N1206" s="24" t="e">
        <f t="shared" si="79"/>
        <v>#VALUE!</v>
      </c>
    </row>
    <row r="1207" spans="10:14" ht="57" customHeight="1" x14ac:dyDescent="0.2">
      <c r="J1207" s="29">
        <f t="shared" si="76"/>
        <v>0</v>
      </c>
      <c r="K1207" s="29">
        <f t="shared" si="77"/>
        <v>0</v>
      </c>
      <c r="L1207" s="24">
        <f t="shared" si="78"/>
        <v>1</v>
      </c>
      <c r="M1207" s="24" t="str">
        <f>VLOOKUP(L1207,mês!A:B,2,0)</f>
        <v>Janeiro</v>
      </c>
      <c r="N1207" s="24" t="e">
        <f t="shared" si="79"/>
        <v>#VALUE!</v>
      </c>
    </row>
    <row r="1208" spans="10:14" ht="57" customHeight="1" x14ac:dyDescent="0.2">
      <c r="J1208" s="29">
        <f t="shared" si="76"/>
        <v>0</v>
      </c>
      <c r="K1208" s="29">
        <f t="shared" si="77"/>
        <v>0</v>
      </c>
      <c r="L1208" s="24">
        <f t="shared" si="78"/>
        <v>1</v>
      </c>
      <c r="M1208" s="24" t="str">
        <f>VLOOKUP(L1208,mês!A:B,2,0)</f>
        <v>Janeiro</v>
      </c>
      <c r="N1208" s="24" t="e">
        <f t="shared" si="79"/>
        <v>#VALUE!</v>
      </c>
    </row>
    <row r="1209" spans="10:14" ht="57" customHeight="1" x14ac:dyDescent="0.2">
      <c r="J1209" s="29">
        <f t="shared" si="76"/>
        <v>0</v>
      </c>
      <c r="K1209" s="29">
        <f t="shared" si="77"/>
        <v>0</v>
      </c>
      <c r="L1209" s="24">
        <f t="shared" si="78"/>
        <v>1</v>
      </c>
      <c r="M1209" s="24" t="str">
        <f>VLOOKUP(L1209,mês!A:B,2,0)</f>
        <v>Janeiro</v>
      </c>
      <c r="N1209" s="24" t="e">
        <f t="shared" si="79"/>
        <v>#VALUE!</v>
      </c>
    </row>
    <row r="1210" spans="10:14" ht="57" customHeight="1" x14ac:dyDescent="0.2">
      <c r="J1210" s="29">
        <f t="shared" si="76"/>
        <v>0</v>
      </c>
      <c r="K1210" s="29">
        <f t="shared" si="77"/>
        <v>0</v>
      </c>
      <c r="L1210" s="24">
        <f t="shared" si="78"/>
        <v>1</v>
      </c>
      <c r="M1210" s="24" t="str">
        <f>VLOOKUP(L1210,mês!A:B,2,0)</f>
        <v>Janeiro</v>
      </c>
      <c r="N1210" s="24" t="e">
        <f t="shared" si="79"/>
        <v>#VALUE!</v>
      </c>
    </row>
    <row r="1211" spans="10:14" ht="57" customHeight="1" x14ac:dyDescent="0.2">
      <c r="J1211" s="29">
        <f t="shared" si="76"/>
        <v>0</v>
      </c>
      <c r="K1211" s="29">
        <f t="shared" si="77"/>
        <v>0</v>
      </c>
      <c r="L1211" s="24">
        <f t="shared" si="78"/>
        <v>1</v>
      </c>
      <c r="M1211" s="24" t="str">
        <f>VLOOKUP(L1211,mês!A:B,2,0)</f>
        <v>Janeiro</v>
      </c>
      <c r="N1211" s="24" t="e">
        <f t="shared" si="79"/>
        <v>#VALUE!</v>
      </c>
    </row>
    <row r="1212" spans="10:14" ht="57" customHeight="1" x14ac:dyDescent="0.2">
      <c r="J1212" s="29">
        <f t="shared" si="76"/>
        <v>0</v>
      </c>
      <c r="K1212" s="29">
        <f t="shared" si="77"/>
        <v>0</v>
      </c>
      <c r="L1212" s="24">
        <f t="shared" si="78"/>
        <v>1</v>
      </c>
      <c r="M1212" s="24" t="str">
        <f>VLOOKUP(L1212,mês!A:B,2,0)</f>
        <v>Janeiro</v>
      </c>
      <c r="N1212" s="24" t="e">
        <f t="shared" si="79"/>
        <v>#VALUE!</v>
      </c>
    </row>
    <row r="1213" spans="10:14" ht="57" customHeight="1" x14ac:dyDescent="0.2">
      <c r="J1213" s="29">
        <f t="shared" si="76"/>
        <v>0</v>
      </c>
      <c r="K1213" s="29">
        <f t="shared" si="77"/>
        <v>0</v>
      </c>
      <c r="L1213" s="24">
        <f t="shared" si="78"/>
        <v>1</v>
      </c>
      <c r="M1213" s="24" t="str">
        <f>VLOOKUP(L1213,mês!A:B,2,0)</f>
        <v>Janeiro</v>
      </c>
      <c r="N1213" s="24" t="e">
        <f t="shared" si="79"/>
        <v>#VALUE!</v>
      </c>
    </row>
    <row r="1214" spans="10:14" ht="57" customHeight="1" x14ac:dyDescent="0.2">
      <c r="J1214" s="29">
        <f t="shared" si="76"/>
        <v>0</v>
      </c>
      <c r="K1214" s="29">
        <f t="shared" si="77"/>
        <v>0</v>
      </c>
      <c r="L1214" s="24">
        <f t="shared" si="78"/>
        <v>1</v>
      </c>
      <c r="M1214" s="24" t="str">
        <f>VLOOKUP(L1214,mês!A:B,2,0)</f>
        <v>Janeiro</v>
      </c>
      <c r="N1214" s="24" t="e">
        <f t="shared" si="79"/>
        <v>#VALUE!</v>
      </c>
    </row>
    <row r="1215" spans="10:14" ht="57" customHeight="1" x14ac:dyDescent="0.2">
      <c r="J1215" s="29">
        <f t="shared" si="76"/>
        <v>0</v>
      </c>
      <c r="K1215" s="29">
        <f t="shared" si="77"/>
        <v>0</v>
      </c>
      <c r="L1215" s="24">
        <f t="shared" si="78"/>
        <v>1</v>
      </c>
      <c r="M1215" s="24" t="str">
        <f>VLOOKUP(L1215,mês!A:B,2,0)</f>
        <v>Janeiro</v>
      </c>
      <c r="N1215" s="24" t="e">
        <f t="shared" si="79"/>
        <v>#VALUE!</v>
      </c>
    </row>
    <row r="1216" spans="10:14" ht="57" customHeight="1" x14ac:dyDescent="0.2">
      <c r="J1216" s="29">
        <f t="shared" si="76"/>
        <v>0</v>
      </c>
      <c r="K1216" s="29">
        <f t="shared" si="77"/>
        <v>0</v>
      </c>
      <c r="L1216" s="24">
        <f t="shared" si="78"/>
        <v>1</v>
      </c>
      <c r="M1216" s="24" t="str">
        <f>VLOOKUP(L1216,mês!A:B,2,0)</f>
        <v>Janeiro</v>
      </c>
      <c r="N1216" s="24" t="e">
        <f t="shared" si="79"/>
        <v>#VALUE!</v>
      </c>
    </row>
    <row r="1217" spans="10:14" ht="57" customHeight="1" x14ac:dyDescent="0.2">
      <c r="J1217" s="29">
        <f t="shared" si="76"/>
        <v>0</v>
      </c>
      <c r="K1217" s="29">
        <f t="shared" si="77"/>
        <v>0</v>
      </c>
      <c r="L1217" s="24">
        <f t="shared" si="78"/>
        <v>1</v>
      </c>
      <c r="M1217" s="24" t="str">
        <f>VLOOKUP(L1217,mês!A:B,2,0)</f>
        <v>Janeiro</v>
      </c>
      <c r="N1217" s="24" t="e">
        <f t="shared" si="79"/>
        <v>#VALUE!</v>
      </c>
    </row>
    <row r="1218" spans="10:14" ht="57" customHeight="1" x14ac:dyDescent="0.2">
      <c r="J1218" s="29">
        <f t="shared" si="76"/>
        <v>0</v>
      </c>
      <c r="K1218" s="29">
        <f t="shared" si="77"/>
        <v>0</v>
      </c>
      <c r="L1218" s="24">
        <f t="shared" si="78"/>
        <v>1</v>
      </c>
      <c r="M1218" s="24" t="str">
        <f>VLOOKUP(L1218,mês!A:B,2,0)</f>
        <v>Janeiro</v>
      </c>
      <c r="N1218" s="24" t="e">
        <f t="shared" si="79"/>
        <v>#VALUE!</v>
      </c>
    </row>
    <row r="1219" spans="10:14" ht="57" customHeight="1" x14ac:dyDescent="0.2">
      <c r="J1219" s="29">
        <f t="shared" si="76"/>
        <v>0</v>
      </c>
      <c r="K1219" s="29">
        <f t="shared" si="77"/>
        <v>0</v>
      </c>
      <c r="L1219" s="24">
        <f t="shared" si="78"/>
        <v>1</v>
      </c>
      <c r="M1219" s="24" t="str">
        <f>VLOOKUP(L1219,mês!A:B,2,0)</f>
        <v>Janeiro</v>
      </c>
      <c r="N1219" s="24" t="e">
        <f t="shared" si="79"/>
        <v>#VALUE!</v>
      </c>
    </row>
    <row r="1220" spans="10:14" ht="57" customHeight="1" x14ac:dyDescent="0.2">
      <c r="J1220" s="29">
        <f t="shared" si="76"/>
        <v>0</v>
      </c>
      <c r="K1220" s="29">
        <f t="shared" si="77"/>
        <v>0</v>
      </c>
      <c r="L1220" s="24">
        <f t="shared" si="78"/>
        <v>1</v>
      </c>
      <c r="M1220" s="24" t="str">
        <f>VLOOKUP(L1220,mês!A:B,2,0)</f>
        <v>Janeiro</v>
      </c>
      <c r="N1220" s="24" t="e">
        <f t="shared" si="79"/>
        <v>#VALUE!</v>
      </c>
    </row>
    <row r="1221" spans="10:14" ht="57" customHeight="1" x14ac:dyDescent="0.2">
      <c r="J1221" s="29">
        <f t="shared" si="76"/>
        <v>0</v>
      </c>
      <c r="K1221" s="29">
        <f t="shared" si="77"/>
        <v>0</v>
      </c>
      <c r="L1221" s="24">
        <f t="shared" si="78"/>
        <v>1</v>
      </c>
      <c r="M1221" s="24" t="str">
        <f>VLOOKUP(L1221,mês!A:B,2,0)</f>
        <v>Janeiro</v>
      </c>
      <c r="N1221" s="24" t="e">
        <f t="shared" si="79"/>
        <v>#VALUE!</v>
      </c>
    </row>
    <row r="1222" spans="10:14" ht="57" customHeight="1" x14ac:dyDescent="0.2">
      <c r="J1222" s="29">
        <f t="shared" si="76"/>
        <v>0</v>
      </c>
      <c r="K1222" s="29">
        <f t="shared" si="77"/>
        <v>0</v>
      </c>
      <c r="L1222" s="24">
        <f t="shared" si="78"/>
        <v>1</v>
      </c>
      <c r="M1222" s="24" t="str">
        <f>VLOOKUP(L1222,mês!A:B,2,0)</f>
        <v>Janeiro</v>
      </c>
      <c r="N1222" s="24" t="e">
        <f t="shared" si="79"/>
        <v>#VALUE!</v>
      </c>
    </row>
    <row r="1223" spans="10:14" ht="57" customHeight="1" x14ac:dyDescent="0.2">
      <c r="J1223" s="29">
        <f t="shared" si="76"/>
        <v>0</v>
      </c>
      <c r="K1223" s="29">
        <f t="shared" si="77"/>
        <v>0</v>
      </c>
      <c r="L1223" s="24">
        <f t="shared" si="78"/>
        <v>1</v>
      </c>
      <c r="M1223" s="24" t="str">
        <f>VLOOKUP(L1223,mês!A:B,2,0)</f>
        <v>Janeiro</v>
      </c>
      <c r="N1223" s="24" t="e">
        <f t="shared" si="79"/>
        <v>#VALUE!</v>
      </c>
    </row>
    <row r="1224" spans="10:14" ht="57" customHeight="1" x14ac:dyDescent="0.2">
      <c r="J1224" s="29">
        <f t="shared" si="76"/>
        <v>0</v>
      </c>
      <c r="K1224" s="29">
        <f t="shared" si="77"/>
        <v>0</v>
      </c>
      <c r="L1224" s="24">
        <f t="shared" si="78"/>
        <v>1</v>
      </c>
      <c r="M1224" s="24" t="str">
        <f>VLOOKUP(L1224,mês!A:B,2,0)</f>
        <v>Janeiro</v>
      </c>
      <c r="N1224" s="24" t="e">
        <f t="shared" si="79"/>
        <v>#VALUE!</v>
      </c>
    </row>
    <row r="1225" spans="10:14" ht="57" customHeight="1" x14ac:dyDescent="0.2">
      <c r="J1225" s="29">
        <f t="shared" si="76"/>
        <v>0</v>
      </c>
      <c r="K1225" s="29">
        <f t="shared" si="77"/>
        <v>0</v>
      </c>
      <c r="L1225" s="24">
        <f t="shared" si="78"/>
        <v>1</v>
      </c>
      <c r="M1225" s="24" t="str">
        <f>VLOOKUP(L1225,mês!A:B,2,0)</f>
        <v>Janeiro</v>
      </c>
      <c r="N1225" s="24" t="e">
        <f t="shared" si="79"/>
        <v>#VALUE!</v>
      </c>
    </row>
    <row r="1226" spans="10:14" ht="57" customHeight="1" x14ac:dyDescent="0.2">
      <c r="J1226" s="29">
        <f t="shared" si="76"/>
        <v>0</v>
      </c>
      <c r="K1226" s="29">
        <f t="shared" si="77"/>
        <v>0</v>
      </c>
      <c r="L1226" s="24">
        <f t="shared" si="78"/>
        <v>1</v>
      </c>
      <c r="M1226" s="24" t="str">
        <f>VLOOKUP(L1226,mês!A:B,2,0)</f>
        <v>Janeiro</v>
      </c>
      <c r="N1226" s="24" t="e">
        <f t="shared" si="79"/>
        <v>#VALUE!</v>
      </c>
    </row>
    <row r="1227" spans="10:14" ht="57" customHeight="1" x14ac:dyDescent="0.2">
      <c r="J1227" s="29">
        <f t="shared" si="76"/>
        <v>0</v>
      </c>
      <c r="K1227" s="29">
        <f t="shared" si="77"/>
        <v>0</v>
      </c>
      <c r="L1227" s="24">
        <f t="shared" si="78"/>
        <v>1</v>
      </c>
      <c r="M1227" s="24" t="str">
        <f>VLOOKUP(L1227,mês!A:B,2,0)</f>
        <v>Janeiro</v>
      </c>
      <c r="N1227" s="24" t="e">
        <f t="shared" si="79"/>
        <v>#VALUE!</v>
      </c>
    </row>
    <row r="1228" spans="10:14" ht="57" customHeight="1" x14ac:dyDescent="0.2">
      <c r="J1228" s="29">
        <f t="shared" si="76"/>
        <v>0</v>
      </c>
      <c r="K1228" s="29">
        <f t="shared" si="77"/>
        <v>0</v>
      </c>
      <c r="L1228" s="24">
        <f t="shared" si="78"/>
        <v>1</v>
      </c>
      <c r="M1228" s="24" t="str">
        <f>VLOOKUP(L1228,mês!A:B,2,0)</f>
        <v>Janeiro</v>
      </c>
      <c r="N1228" s="24" t="e">
        <f t="shared" si="79"/>
        <v>#VALUE!</v>
      </c>
    </row>
    <row r="1229" spans="10:14" ht="57" customHeight="1" x14ac:dyDescent="0.2">
      <c r="J1229" s="29">
        <f t="shared" si="76"/>
        <v>0</v>
      </c>
      <c r="K1229" s="29">
        <f t="shared" si="77"/>
        <v>0</v>
      </c>
      <c r="L1229" s="24">
        <f t="shared" si="78"/>
        <v>1</v>
      </c>
      <c r="M1229" s="24" t="str">
        <f>VLOOKUP(L1229,mês!A:B,2,0)</f>
        <v>Janeiro</v>
      </c>
      <c r="N1229" s="24" t="e">
        <f t="shared" si="79"/>
        <v>#VALUE!</v>
      </c>
    </row>
    <row r="1230" spans="10:14" ht="57" customHeight="1" x14ac:dyDescent="0.2">
      <c r="J1230" s="29">
        <f t="shared" si="76"/>
        <v>0</v>
      </c>
      <c r="K1230" s="29">
        <f t="shared" si="77"/>
        <v>0</v>
      </c>
      <c r="L1230" s="24">
        <f t="shared" si="78"/>
        <v>1</v>
      </c>
      <c r="M1230" s="24" t="str">
        <f>VLOOKUP(L1230,mês!A:B,2,0)</f>
        <v>Janeiro</v>
      </c>
      <c r="N1230" s="24" t="e">
        <f t="shared" si="79"/>
        <v>#VALUE!</v>
      </c>
    </row>
    <row r="1231" spans="10:14" ht="57" customHeight="1" x14ac:dyDescent="0.2">
      <c r="J1231" s="29">
        <f t="shared" si="76"/>
        <v>0</v>
      </c>
      <c r="K1231" s="29">
        <f t="shared" si="77"/>
        <v>0</v>
      </c>
      <c r="L1231" s="24">
        <f t="shared" si="78"/>
        <v>1</v>
      </c>
      <c r="M1231" s="24" t="str">
        <f>VLOOKUP(L1231,mês!A:B,2,0)</f>
        <v>Janeiro</v>
      </c>
      <c r="N1231" s="24" t="e">
        <f t="shared" si="79"/>
        <v>#VALUE!</v>
      </c>
    </row>
    <row r="1232" spans="10:14" ht="57" customHeight="1" x14ac:dyDescent="0.2">
      <c r="J1232" s="29">
        <f t="shared" ref="J1232:J1295" si="80">IF(G1232="Não",0,H1232)</f>
        <v>0</v>
      </c>
      <c r="K1232" s="29">
        <f t="shared" ref="K1232:K1295" si="81">IF(G1232="Não",H1232,0)</f>
        <v>0</v>
      </c>
      <c r="L1232" s="24">
        <f t="shared" ref="L1232:L1295" si="82">MONTH(B1232)</f>
        <v>1</v>
      </c>
      <c r="M1232" s="24" t="str">
        <f>VLOOKUP(L1232,mês!A:B,2,0)</f>
        <v>Janeiro</v>
      </c>
      <c r="N1232" s="24" t="e">
        <f t="shared" ref="N1232:N1295" si="83">LEFT(A1232,SEARCH("-",A1232)-1)</f>
        <v>#VALUE!</v>
      </c>
    </row>
    <row r="1233" spans="10:14" ht="57" customHeight="1" x14ac:dyDescent="0.2">
      <c r="J1233" s="29">
        <f t="shared" si="80"/>
        <v>0</v>
      </c>
      <c r="K1233" s="29">
        <f t="shared" si="81"/>
        <v>0</v>
      </c>
      <c r="L1233" s="24">
        <f t="shared" si="82"/>
        <v>1</v>
      </c>
      <c r="M1233" s="24" t="str">
        <f>VLOOKUP(L1233,mês!A:B,2,0)</f>
        <v>Janeiro</v>
      </c>
      <c r="N1233" s="24" t="e">
        <f t="shared" si="83"/>
        <v>#VALUE!</v>
      </c>
    </row>
    <row r="1234" spans="10:14" ht="57" customHeight="1" x14ac:dyDescent="0.2">
      <c r="J1234" s="29">
        <f t="shared" si="80"/>
        <v>0</v>
      </c>
      <c r="K1234" s="29">
        <f t="shared" si="81"/>
        <v>0</v>
      </c>
      <c r="L1234" s="24">
        <f t="shared" si="82"/>
        <v>1</v>
      </c>
      <c r="M1234" s="24" t="str">
        <f>VLOOKUP(L1234,mês!A:B,2,0)</f>
        <v>Janeiro</v>
      </c>
      <c r="N1234" s="24" t="e">
        <f t="shared" si="83"/>
        <v>#VALUE!</v>
      </c>
    </row>
    <row r="1235" spans="10:14" ht="57" customHeight="1" x14ac:dyDescent="0.2">
      <c r="J1235" s="29">
        <f t="shared" si="80"/>
        <v>0</v>
      </c>
      <c r="K1235" s="29">
        <f t="shared" si="81"/>
        <v>0</v>
      </c>
      <c r="L1235" s="24">
        <f t="shared" si="82"/>
        <v>1</v>
      </c>
      <c r="M1235" s="24" t="str">
        <f>VLOOKUP(L1235,mês!A:B,2,0)</f>
        <v>Janeiro</v>
      </c>
      <c r="N1235" s="24" t="e">
        <f t="shared" si="83"/>
        <v>#VALUE!</v>
      </c>
    </row>
    <row r="1236" spans="10:14" ht="57" customHeight="1" x14ac:dyDescent="0.2">
      <c r="J1236" s="29">
        <f t="shared" si="80"/>
        <v>0</v>
      </c>
      <c r="K1236" s="29">
        <f t="shared" si="81"/>
        <v>0</v>
      </c>
      <c r="L1236" s="24">
        <f t="shared" si="82"/>
        <v>1</v>
      </c>
      <c r="M1236" s="24" t="str">
        <f>VLOOKUP(L1236,mês!A:B,2,0)</f>
        <v>Janeiro</v>
      </c>
      <c r="N1236" s="24" t="e">
        <f t="shared" si="83"/>
        <v>#VALUE!</v>
      </c>
    </row>
    <row r="1237" spans="10:14" ht="57" customHeight="1" x14ac:dyDescent="0.2">
      <c r="J1237" s="29">
        <f t="shared" si="80"/>
        <v>0</v>
      </c>
      <c r="K1237" s="29">
        <f t="shared" si="81"/>
        <v>0</v>
      </c>
      <c r="L1237" s="24">
        <f t="shared" si="82"/>
        <v>1</v>
      </c>
      <c r="M1237" s="24" t="str">
        <f>VLOOKUP(L1237,mês!A:B,2,0)</f>
        <v>Janeiro</v>
      </c>
      <c r="N1237" s="24" t="e">
        <f t="shared" si="83"/>
        <v>#VALUE!</v>
      </c>
    </row>
    <row r="1238" spans="10:14" ht="57" customHeight="1" x14ac:dyDescent="0.2">
      <c r="J1238" s="29">
        <f t="shared" si="80"/>
        <v>0</v>
      </c>
      <c r="K1238" s="29">
        <f t="shared" si="81"/>
        <v>0</v>
      </c>
      <c r="L1238" s="24">
        <f t="shared" si="82"/>
        <v>1</v>
      </c>
      <c r="M1238" s="24" t="str">
        <f>VLOOKUP(L1238,mês!A:B,2,0)</f>
        <v>Janeiro</v>
      </c>
      <c r="N1238" s="24" t="e">
        <f t="shared" si="83"/>
        <v>#VALUE!</v>
      </c>
    </row>
    <row r="1239" spans="10:14" ht="57" customHeight="1" x14ac:dyDescent="0.2">
      <c r="J1239" s="29">
        <f t="shared" si="80"/>
        <v>0</v>
      </c>
      <c r="K1239" s="29">
        <f t="shared" si="81"/>
        <v>0</v>
      </c>
      <c r="L1239" s="24">
        <f t="shared" si="82"/>
        <v>1</v>
      </c>
      <c r="M1239" s="24" t="str">
        <f>VLOOKUP(L1239,mês!A:B,2,0)</f>
        <v>Janeiro</v>
      </c>
      <c r="N1239" s="24" t="e">
        <f t="shared" si="83"/>
        <v>#VALUE!</v>
      </c>
    </row>
    <row r="1240" spans="10:14" ht="57" customHeight="1" x14ac:dyDescent="0.2">
      <c r="J1240" s="29">
        <f t="shared" si="80"/>
        <v>0</v>
      </c>
      <c r="K1240" s="29">
        <f t="shared" si="81"/>
        <v>0</v>
      </c>
      <c r="L1240" s="24">
        <f t="shared" si="82"/>
        <v>1</v>
      </c>
      <c r="M1240" s="24" t="str">
        <f>VLOOKUP(L1240,mês!A:B,2,0)</f>
        <v>Janeiro</v>
      </c>
      <c r="N1240" s="24" t="e">
        <f t="shared" si="83"/>
        <v>#VALUE!</v>
      </c>
    </row>
    <row r="1241" spans="10:14" ht="57" customHeight="1" x14ac:dyDescent="0.2">
      <c r="J1241" s="29">
        <f t="shared" si="80"/>
        <v>0</v>
      </c>
      <c r="K1241" s="29">
        <f t="shared" si="81"/>
        <v>0</v>
      </c>
      <c r="L1241" s="24">
        <f t="shared" si="82"/>
        <v>1</v>
      </c>
      <c r="M1241" s="24" t="str">
        <f>VLOOKUP(L1241,mês!A:B,2,0)</f>
        <v>Janeiro</v>
      </c>
      <c r="N1241" s="24" t="e">
        <f t="shared" si="83"/>
        <v>#VALUE!</v>
      </c>
    </row>
    <row r="1242" spans="10:14" ht="57" customHeight="1" x14ac:dyDescent="0.2">
      <c r="J1242" s="29">
        <f t="shared" si="80"/>
        <v>0</v>
      </c>
      <c r="K1242" s="29">
        <f t="shared" si="81"/>
        <v>0</v>
      </c>
      <c r="L1242" s="24">
        <f t="shared" si="82"/>
        <v>1</v>
      </c>
      <c r="M1242" s="24" t="str">
        <f>VLOOKUP(L1242,mês!A:B,2,0)</f>
        <v>Janeiro</v>
      </c>
      <c r="N1242" s="24" t="e">
        <f t="shared" si="83"/>
        <v>#VALUE!</v>
      </c>
    </row>
    <row r="1243" spans="10:14" ht="57" customHeight="1" x14ac:dyDescent="0.2">
      <c r="J1243" s="29">
        <f t="shared" si="80"/>
        <v>0</v>
      </c>
      <c r="K1243" s="29">
        <f t="shared" si="81"/>
        <v>0</v>
      </c>
      <c r="L1243" s="24">
        <f t="shared" si="82"/>
        <v>1</v>
      </c>
      <c r="M1243" s="24" t="str">
        <f>VLOOKUP(L1243,mês!A:B,2,0)</f>
        <v>Janeiro</v>
      </c>
      <c r="N1243" s="24" t="e">
        <f t="shared" si="83"/>
        <v>#VALUE!</v>
      </c>
    </row>
    <row r="1244" spans="10:14" ht="57" customHeight="1" x14ac:dyDescent="0.2">
      <c r="J1244" s="29">
        <f t="shared" si="80"/>
        <v>0</v>
      </c>
      <c r="K1244" s="29">
        <f t="shared" si="81"/>
        <v>0</v>
      </c>
      <c r="L1244" s="24">
        <f t="shared" si="82"/>
        <v>1</v>
      </c>
      <c r="M1244" s="24" t="str">
        <f>VLOOKUP(L1244,mês!A:B,2,0)</f>
        <v>Janeiro</v>
      </c>
      <c r="N1244" s="24" t="e">
        <f t="shared" si="83"/>
        <v>#VALUE!</v>
      </c>
    </row>
    <row r="1245" spans="10:14" ht="57" customHeight="1" x14ac:dyDescent="0.2">
      <c r="J1245" s="29">
        <f t="shared" si="80"/>
        <v>0</v>
      </c>
      <c r="K1245" s="29">
        <f t="shared" si="81"/>
        <v>0</v>
      </c>
      <c r="L1245" s="24">
        <f t="shared" si="82"/>
        <v>1</v>
      </c>
      <c r="M1245" s="24" t="str">
        <f>VLOOKUP(L1245,mês!A:B,2,0)</f>
        <v>Janeiro</v>
      </c>
      <c r="N1245" s="24" t="e">
        <f t="shared" si="83"/>
        <v>#VALUE!</v>
      </c>
    </row>
    <row r="1246" spans="10:14" ht="57" customHeight="1" x14ac:dyDescent="0.2">
      <c r="J1246" s="29">
        <f t="shared" si="80"/>
        <v>0</v>
      </c>
      <c r="K1246" s="29">
        <f t="shared" si="81"/>
        <v>0</v>
      </c>
      <c r="L1246" s="24">
        <f t="shared" si="82"/>
        <v>1</v>
      </c>
      <c r="M1246" s="24" t="str">
        <f>VLOOKUP(L1246,mês!A:B,2,0)</f>
        <v>Janeiro</v>
      </c>
      <c r="N1246" s="24" t="e">
        <f t="shared" si="83"/>
        <v>#VALUE!</v>
      </c>
    </row>
    <row r="1247" spans="10:14" ht="57" customHeight="1" x14ac:dyDescent="0.2">
      <c r="J1247" s="29">
        <f t="shared" si="80"/>
        <v>0</v>
      </c>
      <c r="K1247" s="29">
        <f t="shared" si="81"/>
        <v>0</v>
      </c>
      <c r="L1247" s="24">
        <f t="shared" si="82"/>
        <v>1</v>
      </c>
      <c r="M1247" s="24" t="str">
        <f>VLOOKUP(L1247,mês!A:B,2,0)</f>
        <v>Janeiro</v>
      </c>
      <c r="N1247" s="24" t="e">
        <f t="shared" si="83"/>
        <v>#VALUE!</v>
      </c>
    </row>
    <row r="1248" spans="10:14" ht="57" customHeight="1" x14ac:dyDescent="0.2">
      <c r="J1248" s="29">
        <f t="shared" si="80"/>
        <v>0</v>
      </c>
      <c r="K1248" s="29">
        <f t="shared" si="81"/>
        <v>0</v>
      </c>
      <c r="L1248" s="24">
        <f t="shared" si="82"/>
        <v>1</v>
      </c>
      <c r="M1248" s="24" t="str">
        <f>VLOOKUP(L1248,mês!A:B,2,0)</f>
        <v>Janeiro</v>
      </c>
      <c r="N1248" s="24" t="e">
        <f t="shared" si="83"/>
        <v>#VALUE!</v>
      </c>
    </row>
    <row r="1249" spans="10:14" ht="57" customHeight="1" x14ac:dyDescent="0.2">
      <c r="J1249" s="29">
        <f t="shared" si="80"/>
        <v>0</v>
      </c>
      <c r="K1249" s="29">
        <f t="shared" si="81"/>
        <v>0</v>
      </c>
      <c r="L1249" s="24">
        <f t="shared" si="82"/>
        <v>1</v>
      </c>
      <c r="M1249" s="24" t="str">
        <f>VLOOKUP(L1249,mês!A:B,2,0)</f>
        <v>Janeiro</v>
      </c>
      <c r="N1249" s="24" t="e">
        <f t="shared" si="83"/>
        <v>#VALUE!</v>
      </c>
    </row>
    <row r="1250" spans="10:14" ht="57" customHeight="1" x14ac:dyDescent="0.2">
      <c r="J1250" s="29">
        <f t="shared" si="80"/>
        <v>0</v>
      </c>
      <c r="K1250" s="29">
        <f t="shared" si="81"/>
        <v>0</v>
      </c>
      <c r="L1250" s="24">
        <f t="shared" si="82"/>
        <v>1</v>
      </c>
      <c r="M1250" s="24" t="str">
        <f>VLOOKUP(L1250,mês!A:B,2,0)</f>
        <v>Janeiro</v>
      </c>
      <c r="N1250" s="24" t="e">
        <f t="shared" si="83"/>
        <v>#VALUE!</v>
      </c>
    </row>
    <row r="1251" spans="10:14" ht="57" customHeight="1" x14ac:dyDescent="0.2">
      <c r="J1251" s="29">
        <f t="shared" si="80"/>
        <v>0</v>
      </c>
      <c r="K1251" s="29">
        <f t="shared" si="81"/>
        <v>0</v>
      </c>
      <c r="L1251" s="24">
        <f t="shared" si="82"/>
        <v>1</v>
      </c>
      <c r="M1251" s="24" t="str">
        <f>VLOOKUP(L1251,mês!A:B,2,0)</f>
        <v>Janeiro</v>
      </c>
      <c r="N1251" s="24" t="e">
        <f t="shared" si="83"/>
        <v>#VALUE!</v>
      </c>
    </row>
    <row r="1252" spans="10:14" ht="57" customHeight="1" x14ac:dyDescent="0.2">
      <c r="J1252" s="29">
        <f t="shared" si="80"/>
        <v>0</v>
      </c>
      <c r="K1252" s="29">
        <f t="shared" si="81"/>
        <v>0</v>
      </c>
      <c r="L1252" s="24">
        <f t="shared" si="82"/>
        <v>1</v>
      </c>
      <c r="M1252" s="24" t="str">
        <f>VLOOKUP(L1252,mês!A:B,2,0)</f>
        <v>Janeiro</v>
      </c>
      <c r="N1252" s="24" t="e">
        <f t="shared" si="83"/>
        <v>#VALUE!</v>
      </c>
    </row>
    <row r="1253" spans="10:14" ht="57" customHeight="1" x14ac:dyDescent="0.2">
      <c r="J1253" s="29">
        <f t="shared" si="80"/>
        <v>0</v>
      </c>
      <c r="K1253" s="29">
        <f t="shared" si="81"/>
        <v>0</v>
      </c>
      <c r="L1253" s="24">
        <f t="shared" si="82"/>
        <v>1</v>
      </c>
      <c r="M1253" s="24" t="str">
        <f>VLOOKUP(L1253,mês!A:B,2,0)</f>
        <v>Janeiro</v>
      </c>
      <c r="N1253" s="24" t="e">
        <f t="shared" si="83"/>
        <v>#VALUE!</v>
      </c>
    </row>
    <row r="1254" spans="10:14" ht="57" customHeight="1" x14ac:dyDescent="0.2">
      <c r="J1254" s="29">
        <f t="shared" si="80"/>
        <v>0</v>
      </c>
      <c r="K1254" s="29">
        <f t="shared" si="81"/>
        <v>0</v>
      </c>
      <c r="L1254" s="24">
        <f t="shared" si="82"/>
        <v>1</v>
      </c>
      <c r="M1254" s="24" t="str">
        <f>VLOOKUP(L1254,mês!A:B,2,0)</f>
        <v>Janeiro</v>
      </c>
      <c r="N1254" s="24" t="e">
        <f t="shared" si="83"/>
        <v>#VALUE!</v>
      </c>
    </row>
    <row r="1255" spans="10:14" ht="57" customHeight="1" x14ac:dyDescent="0.2">
      <c r="J1255" s="29">
        <f t="shared" si="80"/>
        <v>0</v>
      </c>
      <c r="K1255" s="29">
        <f t="shared" si="81"/>
        <v>0</v>
      </c>
      <c r="L1255" s="24">
        <f t="shared" si="82"/>
        <v>1</v>
      </c>
      <c r="M1255" s="24" t="str">
        <f>VLOOKUP(L1255,mês!A:B,2,0)</f>
        <v>Janeiro</v>
      </c>
      <c r="N1255" s="24" t="e">
        <f t="shared" si="83"/>
        <v>#VALUE!</v>
      </c>
    </row>
    <row r="1256" spans="10:14" ht="57" customHeight="1" x14ac:dyDescent="0.2">
      <c r="J1256" s="29">
        <f t="shared" si="80"/>
        <v>0</v>
      </c>
      <c r="K1256" s="29">
        <f t="shared" si="81"/>
        <v>0</v>
      </c>
      <c r="L1256" s="24">
        <f t="shared" si="82"/>
        <v>1</v>
      </c>
      <c r="M1256" s="24" t="str">
        <f>VLOOKUP(L1256,mês!A:B,2,0)</f>
        <v>Janeiro</v>
      </c>
      <c r="N1256" s="24" t="e">
        <f t="shared" si="83"/>
        <v>#VALUE!</v>
      </c>
    </row>
    <row r="1257" spans="10:14" ht="57" customHeight="1" x14ac:dyDescent="0.2">
      <c r="J1257" s="29">
        <f t="shared" si="80"/>
        <v>0</v>
      </c>
      <c r="K1257" s="29">
        <f t="shared" si="81"/>
        <v>0</v>
      </c>
      <c r="L1257" s="24">
        <f t="shared" si="82"/>
        <v>1</v>
      </c>
      <c r="M1257" s="24" t="str">
        <f>VLOOKUP(L1257,mês!A:B,2,0)</f>
        <v>Janeiro</v>
      </c>
      <c r="N1257" s="24" t="e">
        <f t="shared" si="83"/>
        <v>#VALUE!</v>
      </c>
    </row>
    <row r="1258" spans="10:14" ht="57" customHeight="1" x14ac:dyDescent="0.2">
      <c r="J1258" s="29">
        <f t="shared" si="80"/>
        <v>0</v>
      </c>
      <c r="K1258" s="29">
        <f t="shared" si="81"/>
        <v>0</v>
      </c>
      <c r="L1258" s="24">
        <f t="shared" si="82"/>
        <v>1</v>
      </c>
      <c r="M1258" s="24" t="str">
        <f>VLOOKUP(L1258,mês!A:B,2,0)</f>
        <v>Janeiro</v>
      </c>
      <c r="N1258" s="24" t="e">
        <f t="shared" si="83"/>
        <v>#VALUE!</v>
      </c>
    </row>
    <row r="1259" spans="10:14" ht="57" customHeight="1" x14ac:dyDescent="0.2">
      <c r="J1259" s="29">
        <f t="shared" si="80"/>
        <v>0</v>
      </c>
      <c r="K1259" s="29">
        <f t="shared" si="81"/>
        <v>0</v>
      </c>
      <c r="L1259" s="24">
        <f t="shared" si="82"/>
        <v>1</v>
      </c>
      <c r="M1259" s="24" t="str">
        <f>VLOOKUP(L1259,mês!A:B,2,0)</f>
        <v>Janeiro</v>
      </c>
      <c r="N1259" s="24" t="e">
        <f t="shared" si="83"/>
        <v>#VALUE!</v>
      </c>
    </row>
    <row r="1260" spans="10:14" ht="57" customHeight="1" x14ac:dyDescent="0.2">
      <c r="J1260" s="29">
        <f t="shared" si="80"/>
        <v>0</v>
      </c>
      <c r="K1260" s="29">
        <f t="shared" si="81"/>
        <v>0</v>
      </c>
      <c r="L1260" s="24">
        <f t="shared" si="82"/>
        <v>1</v>
      </c>
      <c r="M1260" s="24" t="str">
        <f>VLOOKUP(L1260,mês!A:B,2,0)</f>
        <v>Janeiro</v>
      </c>
      <c r="N1260" s="24" t="e">
        <f t="shared" si="83"/>
        <v>#VALUE!</v>
      </c>
    </row>
    <row r="1261" spans="10:14" ht="57" customHeight="1" x14ac:dyDescent="0.2">
      <c r="J1261" s="29">
        <f t="shared" si="80"/>
        <v>0</v>
      </c>
      <c r="K1261" s="29">
        <f t="shared" si="81"/>
        <v>0</v>
      </c>
      <c r="L1261" s="24">
        <f t="shared" si="82"/>
        <v>1</v>
      </c>
      <c r="M1261" s="24" t="str">
        <f>VLOOKUP(L1261,mês!A:B,2,0)</f>
        <v>Janeiro</v>
      </c>
      <c r="N1261" s="24" t="e">
        <f t="shared" si="83"/>
        <v>#VALUE!</v>
      </c>
    </row>
    <row r="1262" spans="10:14" ht="57" customHeight="1" x14ac:dyDescent="0.2">
      <c r="J1262" s="29">
        <f t="shared" si="80"/>
        <v>0</v>
      </c>
      <c r="K1262" s="29">
        <f t="shared" si="81"/>
        <v>0</v>
      </c>
      <c r="L1262" s="24">
        <f t="shared" si="82"/>
        <v>1</v>
      </c>
      <c r="M1262" s="24" t="str">
        <f>VLOOKUP(L1262,mês!A:B,2,0)</f>
        <v>Janeiro</v>
      </c>
      <c r="N1262" s="24" t="e">
        <f t="shared" si="83"/>
        <v>#VALUE!</v>
      </c>
    </row>
    <row r="1263" spans="10:14" ht="57" customHeight="1" x14ac:dyDescent="0.2">
      <c r="J1263" s="29">
        <f t="shared" si="80"/>
        <v>0</v>
      </c>
      <c r="K1263" s="29">
        <f t="shared" si="81"/>
        <v>0</v>
      </c>
      <c r="L1263" s="24">
        <f t="shared" si="82"/>
        <v>1</v>
      </c>
      <c r="M1263" s="24" t="str">
        <f>VLOOKUP(L1263,mês!A:B,2,0)</f>
        <v>Janeiro</v>
      </c>
      <c r="N1263" s="24" t="e">
        <f t="shared" si="83"/>
        <v>#VALUE!</v>
      </c>
    </row>
    <row r="1264" spans="10:14" ht="57" customHeight="1" x14ac:dyDescent="0.2">
      <c r="J1264" s="29">
        <f t="shared" si="80"/>
        <v>0</v>
      </c>
      <c r="K1264" s="29">
        <f t="shared" si="81"/>
        <v>0</v>
      </c>
      <c r="L1264" s="24">
        <f t="shared" si="82"/>
        <v>1</v>
      </c>
      <c r="M1264" s="24" t="str">
        <f>VLOOKUP(L1264,mês!A:B,2,0)</f>
        <v>Janeiro</v>
      </c>
      <c r="N1264" s="24" t="e">
        <f t="shared" si="83"/>
        <v>#VALUE!</v>
      </c>
    </row>
    <row r="1265" spans="10:14" ht="57" customHeight="1" x14ac:dyDescent="0.2">
      <c r="J1265" s="29">
        <f t="shared" si="80"/>
        <v>0</v>
      </c>
      <c r="K1265" s="29">
        <f t="shared" si="81"/>
        <v>0</v>
      </c>
      <c r="L1265" s="24">
        <f t="shared" si="82"/>
        <v>1</v>
      </c>
      <c r="M1265" s="24" t="str">
        <f>VLOOKUP(L1265,mês!A:B,2,0)</f>
        <v>Janeiro</v>
      </c>
      <c r="N1265" s="24" t="e">
        <f t="shared" si="83"/>
        <v>#VALUE!</v>
      </c>
    </row>
    <row r="1266" spans="10:14" ht="57" customHeight="1" x14ac:dyDescent="0.2">
      <c r="J1266" s="29">
        <f t="shared" si="80"/>
        <v>0</v>
      </c>
      <c r="K1266" s="29">
        <f t="shared" si="81"/>
        <v>0</v>
      </c>
      <c r="L1266" s="24">
        <f t="shared" si="82"/>
        <v>1</v>
      </c>
      <c r="M1266" s="24" t="str">
        <f>VLOOKUP(L1266,mês!A:B,2,0)</f>
        <v>Janeiro</v>
      </c>
      <c r="N1266" s="24" t="e">
        <f t="shared" si="83"/>
        <v>#VALUE!</v>
      </c>
    </row>
    <row r="1267" spans="10:14" ht="57" customHeight="1" x14ac:dyDescent="0.2">
      <c r="J1267" s="29">
        <f t="shared" si="80"/>
        <v>0</v>
      </c>
      <c r="K1267" s="29">
        <f t="shared" si="81"/>
        <v>0</v>
      </c>
      <c r="L1267" s="24">
        <f t="shared" si="82"/>
        <v>1</v>
      </c>
      <c r="M1267" s="24" t="str">
        <f>VLOOKUP(L1267,mês!A:B,2,0)</f>
        <v>Janeiro</v>
      </c>
      <c r="N1267" s="24" t="e">
        <f t="shared" si="83"/>
        <v>#VALUE!</v>
      </c>
    </row>
    <row r="1268" spans="10:14" ht="57" customHeight="1" x14ac:dyDescent="0.2">
      <c r="J1268" s="29">
        <f t="shared" si="80"/>
        <v>0</v>
      </c>
      <c r="K1268" s="29">
        <f t="shared" si="81"/>
        <v>0</v>
      </c>
      <c r="L1268" s="24">
        <f t="shared" si="82"/>
        <v>1</v>
      </c>
      <c r="M1268" s="24" t="str">
        <f>VLOOKUP(L1268,mês!A:B,2,0)</f>
        <v>Janeiro</v>
      </c>
      <c r="N1268" s="24" t="e">
        <f t="shared" si="83"/>
        <v>#VALUE!</v>
      </c>
    </row>
    <row r="1269" spans="10:14" ht="57" customHeight="1" x14ac:dyDescent="0.2">
      <c r="J1269" s="29">
        <f t="shared" si="80"/>
        <v>0</v>
      </c>
      <c r="K1269" s="29">
        <f t="shared" si="81"/>
        <v>0</v>
      </c>
      <c r="L1269" s="24">
        <f t="shared" si="82"/>
        <v>1</v>
      </c>
      <c r="M1269" s="24" t="str">
        <f>VLOOKUP(L1269,mês!A:B,2,0)</f>
        <v>Janeiro</v>
      </c>
      <c r="N1269" s="24" t="e">
        <f t="shared" si="83"/>
        <v>#VALUE!</v>
      </c>
    </row>
    <row r="1270" spans="10:14" ht="57" customHeight="1" x14ac:dyDescent="0.2">
      <c r="J1270" s="29">
        <f t="shared" si="80"/>
        <v>0</v>
      </c>
      <c r="K1270" s="29">
        <f t="shared" si="81"/>
        <v>0</v>
      </c>
      <c r="L1270" s="24">
        <f t="shared" si="82"/>
        <v>1</v>
      </c>
      <c r="M1270" s="24" t="str">
        <f>VLOOKUP(L1270,mês!A:B,2,0)</f>
        <v>Janeiro</v>
      </c>
      <c r="N1270" s="24" t="e">
        <f t="shared" si="83"/>
        <v>#VALUE!</v>
      </c>
    </row>
    <row r="1271" spans="10:14" ht="57" customHeight="1" x14ac:dyDescent="0.2">
      <c r="J1271" s="29">
        <f t="shared" si="80"/>
        <v>0</v>
      </c>
      <c r="K1271" s="29">
        <f t="shared" si="81"/>
        <v>0</v>
      </c>
      <c r="L1271" s="24">
        <f t="shared" si="82"/>
        <v>1</v>
      </c>
      <c r="M1271" s="24" t="str">
        <f>VLOOKUP(L1271,mês!A:B,2,0)</f>
        <v>Janeiro</v>
      </c>
      <c r="N1271" s="24" t="e">
        <f t="shared" si="83"/>
        <v>#VALUE!</v>
      </c>
    </row>
    <row r="1272" spans="10:14" ht="57" customHeight="1" x14ac:dyDescent="0.2">
      <c r="J1272" s="29">
        <f t="shared" si="80"/>
        <v>0</v>
      </c>
      <c r="K1272" s="29">
        <f t="shared" si="81"/>
        <v>0</v>
      </c>
      <c r="L1272" s="24">
        <f t="shared" si="82"/>
        <v>1</v>
      </c>
      <c r="M1272" s="24" t="str">
        <f>VLOOKUP(L1272,mês!A:B,2,0)</f>
        <v>Janeiro</v>
      </c>
      <c r="N1272" s="24" t="e">
        <f t="shared" si="83"/>
        <v>#VALUE!</v>
      </c>
    </row>
    <row r="1273" spans="10:14" ht="57" customHeight="1" x14ac:dyDescent="0.2">
      <c r="J1273" s="29">
        <f t="shared" si="80"/>
        <v>0</v>
      </c>
      <c r="K1273" s="29">
        <f t="shared" si="81"/>
        <v>0</v>
      </c>
      <c r="L1273" s="24">
        <f t="shared" si="82"/>
        <v>1</v>
      </c>
      <c r="M1273" s="24" t="str">
        <f>VLOOKUP(L1273,mês!A:B,2,0)</f>
        <v>Janeiro</v>
      </c>
      <c r="N1273" s="24" t="e">
        <f t="shared" si="83"/>
        <v>#VALUE!</v>
      </c>
    </row>
    <row r="1274" spans="10:14" ht="57" customHeight="1" x14ac:dyDescent="0.2">
      <c r="J1274" s="29">
        <f t="shared" si="80"/>
        <v>0</v>
      </c>
      <c r="K1274" s="29">
        <f t="shared" si="81"/>
        <v>0</v>
      </c>
      <c r="L1274" s="24">
        <f t="shared" si="82"/>
        <v>1</v>
      </c>
      <c r="M1274" s="24" t="str">
        <f>VLOOKUP(L1274,mês!A:B,2,0)</f>
        <v>Janeiro</v>
      </c>
      <c r="N1274" s="24" t="e">
        <f t="shared" si="83"/>
        <v>#VALUE!</v>
      </c>
    </row>
    <row r="1275" spans="10:14" ht="57" customHeight="1" x14ac:dyDescent="0.2">
      <c r="J1275" s="29">
        <f t="shared" si="80"/>
        <v>0</v>
      </c>
      <c r="K1275" s="29">
        <f t="shared" si="81"/>
        <v>0</v>
      </c>
      <c r="L1275" s="24">
        <f t="shared" si="82"/>
        <v>1</v>
      </c>
      <c r="M1275" s="24" t="str">
        <f>VLOOKUP(L1275,mês!A:B,2,0)</f>
        <v>Janeiro</v>
      </c>
      <c r="N1275" s="24" t="e">
        <f t="shared" si="83"/>
        <v>#VALUE!</v>
      </c>
    </row>
    <row r="1276" spans="10:14" ht="57" customHeight="1" x14ac:dyDescent="0.2">
      <c r="J1276" s="29">
        <f t="shared" si="80"/>
        <v>0</v>
      </c>
      <c r="K1276" s="29">
        <f t="shared" si="81"/>
        <v>0</v>
      </c>
      <c r="L1276" s="24">
        <f t="shared" si="82"/>
        <v>1</v>
      </c>
      <c r="M1276" s="24" t="str">
        <f>VLOOKUP(L1276,mês!A:B,2,0)</f>
        <v>Janeiro</v>
      </c>
      <c r="N1276" s="24" t="e">
        <f t="shared" si="83"/>
        <v>#VALUE!</v>
      </c>
    </row>
    <row r="1277" spans="10:14" ht="57" customHeight="1" x14ac:dyDescent="0.2">
      <c r="J1277" s="29">
        <f t="shared" si="80"/>
        <v>0</v>
      </c>
      <c r="K1277" s="29">
        <f t="shared" si="81"/>
        <v>0</v>
      </c>
      <c r="L1277" s="24">
        <f t="shared" si="82"/>
        <v>1</v>
      </c>
      <c r="M1277" s="24" t="str">
        <f>VLOOKUP(L1277,mês!A:B,2,0)</f>
        <v>Janeiro</v>
      </c>
      <c r="N1277" s="24" t="e">
        <f t="shared" si="83"/>
        <v>#VALUE!</v>
      </c>
    </row>
    <row r="1278" spans="10:14" ht="57" customHeight="1" x14ac:dyDescent="0.2">
      <c r="J1278" s="29">
        <f t="shared" si="80"/>
        <v>0</v>
      </c>
      <c r="K1278" s="29">
        <f t="shared" si="81"/>
        <v>0</v>
      </c>
      <c r="L1278" s="24">
        <f t="shared" si="82"/>
        <v>1</v>
      </c>
      <c r="M1278" s="24" t="str">
        <f>VLOOKUP(L1278,mês!A:B,2,0)</f>
        <v>Janeiro</v>
      </c>
      <c r="N1278" s="24" t="e">
        <f t="shared" si="83"/>
        <v>#VALUE!</v>
      </c>
    </row>
    <row r="1279" spans="10:14" ht="57" customHeight="1" x14ac:dyDescent="0.2">
      <c r="J1279" s="29">
        <f t="shared" si="80"/>
        <v>0</v>
      </c>
      <c r="K1279" s="29">
        <f t="shared" si="81"/>
        <v>0</v>
      </c>
      <c r="L1279" s="24">
        <f t="shared" si="82"/>
        <v>1</v>
      </c>
      <c r="M1279" s="24" t="str">
        <f>VLOOKUP(L1279,mês!A:B,2,0)</f>
        <v>Janeiro</v>
      </c>
      <c r="N1279" s="24" t="e">
        <f t="shared" si="83"/>
        <v>#VALUE!</v>
      </c>
    </row>
    <row r="1280" spans="10:14" ht="57" customHeight="1" x14ac:dyDescent="0.2">
      <c r="J1280" s="29">
        <f t="shared" si="80"/>
        <v>0</v>
      </c>
      <c r="K1280" s="29">
        <f t="shared" si="81"/>
        <v>0</v>
      </c>
      <c r="L1280" s="24">
        <f t="shared" si="82"/>
        <v>1</v>
      </c>
      <c r="M1280" s="24" t="str">
        <f>VLOOKUP(L1280,mês!A:B,2,0)</f>
        <v>Janeiro</v>
      </c>
      <c r="N1280" s="24" t="e">
        <f t="shared" si="83"/>
        <v>#VALUE!</v>
      </c>
    </row>
    <row r="1281" spans="10:14" ht="57" customHeight="1" x14ac:dyDescent="0.2">
      <c r="J1281" s="29">
        <f t="shared" si="80"/>
        <v>0</v>
      </c>
      <c r="K1281" s="29">
        <f t="shared" si="81"/>
        <v>0</v>
      </c>
      <c r="L1281" s="24">
        <f t="shared" si="82"/>
        <v>1</v>
      </c>
      <c r="M1281" s="24" t="str">
        <f>VLOOKUP(L1281,mês!A:B,2,0)</f>
        <v>Janeiro</v>
      </c>
      <c r="N1281" s="24" t="e">
        <f t="shared" si="83"/>
        <v>#VALUE!</v>
      </c>
    </row>
    <row r="1282" spans="10:14" ht="57" customHeight="1" x14ac:dyDescent="0.2">
      <c r="J1282" s="29">
        <f t="shared" si="80"/>
        <v>0</v>
      </c>
      <c r="K1282" s="29">
        <f t="shared" si="81"/>
        <v>0</v>
      </c>
      <c r="L1282" s="24">
        <f t="shared" si="82"/>
        <v>1</v>
      </c>
      <c r="M1282" s="24" t="str">
        <f>VLOOKUP(L1282,mês!A:B,2,0)</f>
        <v>Janeiro</v>
      </c>
      <c r="N1282" s="24" t="e">
        <f t="shared" si="83"/>
        <v>#VALUE!</v>
      </c>
    </row>
    <row r="1283" spans="10:14" ht="57" customHeight="1" x14ac:dyDescent="0.2">
      <c r="J1283" s="29">
        <f t="shared" si="80"/>
        <v>0</v>
      </c>
      <c r="K1283" s="29">
        <f t="shared" si="81"/>
        <v>0</v>
      </c>
      <c r="L1283" s="24">
        <f t="shared" si="82"/>
        <v>1</v>
      </c>
      <c r="M1283" s="24" t="str">
        <f>VLOOKUP(L1283,mês!A:B,2,0)</f>
        <v>Janeiro</v>
      </c>
      <c r="N1283" s="24" t="e">
        <f t="shared" si="83"/>
        <v>#VALUE!</v>
      </c>
    </row>
    <row r="1284" spans="10:14" ht="57" customHeight="1" x14ac:dyDescent="0.2">
      <c r="J1284" s="29">
        <f t="shared" si="80"/>
        <v>0</v>
      </c>
      <c r="K1284" s="29">
        <f t="shared" si="81"/>
        <v>0</v>
      </c>
      <c r="L1284" s="24">
        <f t="shared" si="82"/>
        <v>1</v>
      </c>
      <c r="M1284" s="24" t="str">
        <f>VLOOKUP(L1284,mês!A:B,2,0)</f>
        <v>Janeiro</v>
      </c>
      <c r="N1284" s="24" t="e">
        <f t="shared" si="83"/>
        <v>#VALUE!</v>
      </c>
    </row>
    <row r="1285" spans="10:14" ht="57" customHeight="1" x14ac:dyDescent="0.2">
      <c r="J1285" s="29">
        <f t="shared" si="80"/>
        <v>0</v>
      </c>
      <c r="K1285" s="29">
        <f t="shared" si="81"/>
        <v>0</v>
      </c>
      <c r="L1285" s="24">
        <f t="shared" si="82"/>
        <v>1</v>
      </c>
      <c r="M1285" s="24" t="str">
        <f>VLOOKUP(L1285,mês!A:B,2,0)</f>
        <v>Janeiro</v>
      </c>
      <c r="N1285" s="24" t="e">
        <f t="shared" si="83"/>
        <v>#VALUE!</v>
      </c>
    </row>
    <row r="1286" spans="10:14" ht="57" customHeight="1" x14ac:dyDescent="0.2">
      <c r="J1286" s="29">
        <f t="shared" si="80"/>
        <v>0</v>
      </c>
      <c r="K1286" s="29">
        <f t="shared" si="81"/>
        <v>0</v>
      </c>
      <c r="L1286" s="24">
        <f t="shared" si="82"/>
        <v>1</v>
      </c>
      <c r="M1286" s="24" t="str">
        <f>VLOOKUP(L1286,mês!A:B,2,0)</f>
        <v>Janeiro</v>
      </c>
      <c r="N1286" s="24" t="e">
        <f t="shared" si="83"/>
        <v>#VALUE!</v>
      </c>
    </row>
    <row r="1287" spans="10:14" ht="57" customHeight="1" x14ac:dyDescent="0.2">
      <c r="J1287" s="29">
        <f t="shared" si="80"/>
        <v>0</v>
      </c>
      <c r="K1287" s="29">
        <f t="shared" si="81"/>
        <v>0</v>
      </c>
      <c r="L1287" s="24">
        <f t="shared" si="82"/>
        <v>1</v>
      </c>
      <c r="M1287" s="24" t="str">
        <f>VLOOKUP(L1287,mês!A:B,2,0)</f>
        <v>Janeiro</v>
      </c>
      <c r="N1287" s="24" t="e">
        <f t="shared" si="83"/>
        <v>#VALUE!</v>
      </c>
    </row>
    <row r="1288" spans="10:14" ht="57" customHeight="1" x14ac:dyDescent="0.2">
      <c r="J1288" s="29">
        <f t="shared" si="80"/>
        <v>0</v>
      </c>
      <c r="K1288" s="29">
        <f t="shared" si="81"/>
        <v>0</v>
      </c>
      <c r="L1288" s="24">
        <f t="shared" si="82"/>
        <v>1</v>
      </c>
      <c r="M1288" s="24" t="str">
        <f>VLOOKUP(L1288,mês!A:B,2,0)</f>
        <v>Janeiro</v>
      </c>
      <c r="N1288" s="24" t="e">
        <f t="shared" si="83"/>
        <v>#VALUE!</v>
      </c>
    </row>
    <row r="1289" spans="10:14" ht="57" customHeight="1" x14ac:dyDescent="0.2">
      <c r="J1289" s="29">
        <f t="shared" si="80"/>
        <v>0</v>
      </c>
      <c r="K1289" s="29">
        <f t="shared" si="81"/>
        <v>0</v>
      </c>
      <c r="L1289" s="24">
        <f t="shared" si="82"/>
        <v>1</v>
      </c>
      <c r="M1289" s="24" t="str">
        <f>VLOOKUP(L1289,mês!A:B,2,0)</f>
        <v>Janeiro</v>
      </c>
      <c r="N1289" s="24" t="e">
        <f t="shared" si="83"/>
        <v>#VALUE!</v>
      </c>
    </row>
    <row r="1290" spans="10:14" ht="57" customHeight="1" x14ac:dyDescent="0.2">
      <c r="J1290" s="29">
        <f t="shared" si="80"/>
        <v>0</v>
      </c>
      <c r="K1290" s="29">
        <f t="shared" si="81"/>
        <v>0</v>
      </c>
      <c r="L1290" s="24">
        <f t="shared" si="82"/>
        <v>1</v>
      </c>
      <c r="M1290" s="24" t="str">
        <f>VLOOKUP(L1290,mês!A:B,2,0)</f>
        <v>Janeiro</v>
      </c>
      <c r="N1290" s="24" t="e">
        <f t="shared" si="83"/>
        <v>#VALUE!</v>
      </c>
    </row>
    <row r="1291" spans="10:14" ht="57" customHeight="1" x14ac:dyDescent="0.2">
      <c r="J1291" s="29">
        <f t="shared" si="80"/>
        <v>0</v>
      </c>
      <c r="K1291" s="29">
        <f t="shared" si="81"/>
        <v>0</v>
      </c>
      <c r="L1291" s="24">
        <f t="shared" si="82"/>
        <v>1</v>
      </c>
      <c r="M1291" s="24" t="str">
        <f>VLOOKUP(L1291,mês!A:B,2,0)</f>
        <v>Janeiro</v>
      </c>
      <c r="N1291" s="24" t="e">
        <f t="shared" si="83"/>
        <v>#VALUE!</v>
      </c>
    </row>
    <row r="1292" spans="10:14" ht="57" customHeight="1" x14ac:dyDescent="0.2">
      <c r="J1292" s="29">
        <f t="shared" si="80"/>
        <v>0</v>
      </c>
      <c r="K1292" s="29">
        <f t="shared" si="81"/>
        <v>0</v>
      </c>
      <c r="L1292" s="24">
        <f t="shared" si="82"/>
        <v>1</v>
      </c>
      <c r="M1292" s="24" t="str">
        <f>VLOOKUP(L1292,mês!A:B,2,0)</f>
        <v>Janeiro</v>
      </c>
      <c r="N1292" s="24" t="e">
        <f t="shared" si="83"/>
        <v>#VALUE!</v>
      </c>
    </row>
    <row r="1293" spans="10:14" ht="57" customHeight="1" x14ac:dyDescent="0.2">
      <c r="J1293" s="29">
        <f t="shared" si="80"/>
        <v>0</v>
      </c>
      <c r="K1293" s="29">
        <f t="shared" si="81"/>
        <v>0</v>
      </c>
      <c r="L1293" s="24">
        <f t="shared" si="82"/>
        <v>1</v>
      </c>
      <c r="M1293" s="24" t="str">
        <f>VLOOKUP(L1293,mês!A:B,2,0)</f>
        <v>Janeiro</v>
      </c>
      <c r="N1293" s="24" t="e">
        <f t="shared" si="83"/>
        <v>#VALUE!</v>
      </c>
    </row>
    <row r="1294" spans="10:14" ht="57" customHeight="1" x14ac:dyDescent="0.2">
      <c r="J1294" s="29">
        <f t="shared" si="80"/>
        <v>0</v>
      </c>
      <c r="K1294" s="29">
        <f t="shared" si="81"/>
        <v>0</v>
      </c>
      <c r="L1294" s="24">
        <f t="shared" si="82"/>
        <v>1</v>
      </c>
      <c r="M1294" s="24" t="str">
        <f>VLOOKUP(L1294,mês!A:B,2,0)</f>
        <v>Janeiro</v>
      </c>
      <c r="N1294" s="24" t="e">
        <f t="shared" si="83"/>
        <v>#VALUE!</v>
      </c>
    </row>
    <row r="1295" spans="10:14" ht="57" customHeight="1" x14ac:dyDescent="0.2">
      <c r="J1295" s="29">
        <f t="shared" si="80"/>
        <v>0</v>
      </c>
      <c r="K1295" s="29">
        <f t="shared" si="81"/>
        <v>0</v>
      </c>
      <c r="L1295" s="24">
        <f t="shared" si="82"/>
        <v>1</v>
      </c>
      <c r="M1295" s="24" t="str">
        <f>VLOOKUP(L1295,mês!A:B,2,0)</f>
        <v>Janeiro</v>
      </c>
      <c r="N1295" s="24" t="e">
        <f t="shared" si="83"/>
        <v>#VALUE!</v>
      </c>
    </row>
    <row r="1296" spans="10:14" ht="57" customHeight="1" x14ac:dyDescent="0.2">
      <c r="J1296" s="29">
        <f t="shared" ref="J1296:J1359" si="84">IF(G1296="Não",0,H1296)</f>
        <v>0</v>
      </c>
      <c r="K1296" s="29">
        <f t="shared" ref="K1296:K1359" si="85">IF(G1296="Não",H1296,0)</f>
        <v>0</v>
      </c>
      <c r="L1296" s="24">
        <f t="shared" ref="L1296:L1359" si="86">MONTH(B1296)</f>
        <v>1</v>
      </c>
      <c r="M1296" s="24" t="str">
        <f>VLOOKUP(L1296,mês!A:B,2,0)</f>
        <v>Janeiro</v>
      </c>
      <c r="N1296" s="24" t="e">
        <f t="shared" ref="N1296:N1359" si="87">LEFT(A1296,SEARCH("-",A1296)-1)</f>
        <v>#VALUE!</v>
      </c>
    </row>
    <row r="1297" spans="10:14" ht="57" customHeight="1" x14ac:dyDescent="0.2">
      <c r="J1297" s="29">
        <f t="shared" si="84"/>
        <v>0</v>
      </c>
      <c r="K1297" s="29">
        <f t="shared" si="85"/>
        <v>0</v>
      </c>
      <c r="L1297" s="24">
        <f t="shared" si="86"/>
        <v>1</v>
      </c>
      <c r="M1297" s="24" t="str">
        <f>VLOOKUP(L1297,mês!A:B,2,0)</f>
        <v>Janeiro</v>
      </c>
      <c r="N1297" s="24" t="e">
        <f t="shared" si="87"/>
        <v>#VALUE!</v>
      </c>
    </row>
    <row r="1298" spans="10:14" ht="57" customHeight="1" x14ac:dyDescent="0.2">
      <c r="J1298" s="29">
        <f t="shared" si="84"/>
        <v>0</v>
      </c>
      <c r="K1298" s="29">
        <f t="shared" si="85"/>
        <v>0</v>
      </c>
      <c r="L1298" s="24">
        <f t="shared" si="86"/>
        <v>1</v>
      </c>
      <c r="M1298" s="24" t="str">
        <f>VLOOKUP(L1298,mês!A:B,2,0)</f>
        <v>Janeiro</v>
      </c>
      <c r="N1298" s="24" t="e">
        <f t="shared" si="87"/>
        <v>#VALUE!</v>
      </c>
    </row>
    <row r="1299" spans="10:14" ht="57" customHeight="1" x14ac:dyDescent="0.2">
      <c r="J1299" s="29">
        <f t="shared" si="84"/>
        <v>0</v>
      </c>
      <c r="K1299" s="29">
        <f t="shared" si="85"/>
        <v>0</v>
      </c>
      <c r="L1299" s="24">
        <f t="shared" si="86"/>
        <v>1</v>
      </c>
      <c r="M1299" s="24" t="str">
        <f>VLOOKUP(L1299,mês!A:B,2,0)</f>
        <v>Janeiro</v>
      </c>
      <c r="N1299" s="24" t="e">
        <f t="shared" si="87"/>
        <v>#VALUE!</v>
      </c>
    </row>
    <row r="1300" spans="10:14" ht="57" customHeight="1" x14ac:dyDescent="0.2">
      <c r="J1300" s="29">
        <f t="shared" si="84"/>
        <v>0</v>
      </c>
      <c r="K1300" s="29">
        <f t="shared" si="85"/>
        <v>0</v>
      </c>
      <c r="L1300" s="24">
        <f t="shared" si="86"/>
        <v>1</v>
      </c>
      <c r="M1300" s="24" t="str">
        <f>VLOOKUP(L1300,mês!A:B,2,0)</f>
        <v>Janeiro</v>
      </c>
      <c r="N1300" s="24" t="e">
        <f t="shared" si="87"/>
        <v>#VALUE!</v>
      </c>
    </row>
    <row r="1301" spans="10:14" ht="57" customHeight="1" x14ac:dyDescent="0.2">
      <c r="J1301" s="29">
        <f t="shared" si="84"/>
        <v>0</v>
      </c>
      <c r="K1301" s="29">
        <f t="shared" si="85"/>
        <v>0</v>
      </c>
      <c r="L1301" s="24">
        <f t="shared" si="86"/>
        <v>1</v>
      </c>
      <c r="M1301" s="24" t="str">
        <f>VLOOKUP(L1301,mês!A:B,2,0)</f>
        <v>Janeiro</v>
      </c>
      <c r="N1301" s="24" t="e">
        <f t="shared" si="87"/>
        <v>#VALUE!</v>
      </c>
    </row>
    <row r="1302" spans="10:14" ht="57" customHeight="1" x14ac:dyDescent="0.2">
      <c r="J1302" s="29">
        <f t="shared" si="84"/>
        <v>0</v>
      </c>
      <c r="K1302" s="29">
        <f t="shared" si="85"/>
        <v>0</v>
      </c>
      <c r="L1302" s="24">
        <f t="shared" si="86"/>
        <v>1</v>
      </c>
      <c r="M1302" s="24" t="str">
        <f>VLOOKUP(L1302,mês!A:B,2,0)</f>
        <v>Janeiro</v>
      </c>
      <c r="N1302" s="24" t="e">
        <f t="shared" si="87"/>
        <v>#VALUE!</v>
      </c>
    </row>
    <row r="1303" spans="10:14" ht="57" customHeight="1" x14ac:dyDescent="0.2">
      <c r="J1303" s="29">
        <f t="shared" si="84"/>
        <v>0</v>
      </c>
      <c r="K1303" s="29">
        <f t="shared" si="85"/>
        <v>0</v>
      </c>
      <c r="L1303" s="24">
        <f t="shared" si="86"/>
        <v>1</v>
      </c>
      <c r="M1303" s="24" t="str">
        <f>VLOOKUP(L1303,mês!A:B,2,0)</f>
        <v>Janeiro</v>
      </c>
      <c r="N1303" s="24" t="e">
        <f t="shared" si="87"/>
        <v>#VALUE!</v>
      </c>
    </row>
    <row r="1304" spans="10:14" ht="57" customHeight="1" x14ac:dyDescent="0.2">
      <c r="J1304" s="29">
        <f t="shared" si="84"/>
        <v>0</v>
      </c>
      <c r="K1304" s="29">
        <f t="shared" si="85"/>
        <v>0</v>
      </c>
      <c r="L1304" s="24">
        <f t="shared" si="86"/>
        <v>1</v>
      </c>
      <c r="M1304" s="24" t="str">
        <f>VLOOKUP(L1304,mês!A:B,2,0)</f>
        <v>Janeiro</v>
      </c>
      <c r="N1304" s="24" t="e">
        <f t="shared" si="87"/>
        <v>#VALUE!</v>
      </c>
    </row>
    <row r="1305" spans="10:14" ht="57" customHeight="1" x14ac:dyDescent="0.2">
      <c r="J1305" s="29">
        <f t="shared" si="84"/>
        <v>0</v>
      </c>
      <c r="K1305" s="29">
        <f t="shared" si="85"/>
        <v>0</v>
      </c>
      <c r="L1305" s="24">
        <f t="shared" si="86"/>
        <v>1</v>
      </c>
      <c r="M1305" s="24" t="str">
        <f>VLOOKUP(L1305,mês!A:B,2,0)</f>
        <v>Janeiro</v>
      </c>
      <c r="N1305" s="24" t="e">
        <f t="shared" si="87"/>
        <v>#VALUE!</v>
      </c>
    </row>
    <row r="1306" spans="10:14" ht="57" customHeight="1" x14ac:dyDescent="0.2">
      <c r="J1306" s="29">
        <f t="shared" si="84"/>
        <v>0</v>
      </c>
      <c r="K1306" s="29">
        <f t="shared" si="85"/>
        <v>0</v>
      </c>
      <c r="L1306" s="24">
        <f t="shared" si="86"/>
        <v>1</v>
      </c>
      <c r="M1306" s="24" t="str">
        <f>VLOOKUP(L1306,mês!A:B,2,0)</f>
        <v>Janeiro</v>
      </c>
      <c r="N1306" s="24" t="e">
        <f t="shared" si="87"/>
        <v>#VALUE!</v>
      </c>
    </row>
    <row r="1307" spans="10:14" ht="57" customHeight="1" x14ac:dyDescent="0.2">
      <c r="J1307" s="29">
        <f t="shared" si="84"/>
        <v>0</v>
      </c>
      <c r="K1307" s="29">
        <f t="shared" si="85"/>
        <v>0</v>
      </c>
      <c r="L1307" s="24">
        <f t="shared" si="86"/>
        <v>1</v>
      </c>
      <c r="M1307" s="24" t="str">
        <f>VLOOKUP(L1307,mês!A:B,2,0)</f>
        <v>Janeiro</v>
      </c>
      <c r="N1307" s="24" t="e">
        <f t="shared" si="87"/>
        <v>#VALUE!</v>
      </c>
    </row>
    <row r="1308" spans="10:14" ht="57" customHeight="1" x14ac:dyDescent="0.2">
      <c r="J1308" s="29">
        <f t="shared" si="84"/>
        <v>0</v>
      </c>
      <c r="K1308" s="29">
        <f t="shared" si="85"/>
        <v>0</v>
      </c>
      <c r="L1308" s="24">
        <f t="shared" si="86"/>
        <v>1</v>
      </c>
      <c r="M1308" s="24" t="str">
        <f>VLOOKUP(L1308,mês!A:B,2,0)</f>
        <v>Janeiro</v>
      </c>
      <c r="N1308" s="24" t="e">
        <f t="shared" si="87"/>
        <v>#VALUE!</v>
      </c>
    </row>
    <row r="1309" spans="10:14" ht="57" customHeight="1" x14ac:dyDescent="0.2">
      <c r="J1309" s="29">
        <f t="shared" si="84"/>
        <v>0</v>
      </c>
      <c r="K1309" s="29">
        <f t="shared" si="85"/>
        <v>0</v>
      </c>
      <c r="L1309" s="24">
        <f t="shared" si="86"/>
        <v>1</v>
      </c>
      <c r="M1309" s="24" t="str">
        <f>VLOOKUP(L1309,mês!A:B,2,0)</f>
        <v>Janeiro</v>
      </c>
      <c r="N1309" s="24" t="e">
        <f t="shared" si="87"/>
        <v>#VALUE!</v>
      </c>
    </row>
    <row r="1310" spans="10:14" ht="57" customHeight="1" x14ac:dyDescent="0.2">
      <c r="J1310" s="29">
        <f t="shared" si="84"/>
        <v>0</v>
      </c>
      <c r="K1310" s="29">
        <f t="shared" si="85"/>
        <v>0</v>
      </c>
      <c r="L1310" s="24">
        <f t="shared" si="86"/>
        <v>1</v>
      </c>
      <c r="M1310" s="24" t="str">
        <f>VLOOKUP(L1310,mês!A:B,2,0)</f>
        <v>Janeiro</v>
      </c>
      <c r="N1310" s="24" t="e">
        <f t="shared" si="87"/>
        <v>#VALUE!</v>
      </c>
    </row>
    <row r="1311" spans="10:14" ht="57" customHeight="1" x14ac:dyDescent="0.2">
      <c r="J1311" s="29">
        <f t="shared" si="84"/>
        <v>0</v>
      </c>
      <c r="K1311" s="29">
        <f t="shared" si="85"/>
        <v>0</v>
      </c>
      <c r="L1311" s="24">
        <f t="shared" si="86"/>
        <v>1</v>
      </c>
      <c r="M1311" s="24" t="str">
        <f>VLOOKUP(L1311,mês!A:B,2,0)</f>
        <v>Janeiro</v>
      </c>
      <c r="N1311" s="24" t="e">
        <f t="shared" si="87"/>
        <v>#VALUE!</v>
      </c>
    </row>
    <row r="1312" spans="10:14" ht="57" customHeight="1" x14ac:dyDescent="0.2">
      <c r="J1312" s="29">
        <f t="shared" si="84"/>
        <v>0</v>
      </c>
      <c r="K1312" s="29">
        <f t="shared" si="85"/>
        <v>0</v>
      </c>
      <c r="L1312" s="24">
        <f t="shared" si="86"/>
        <v>1</v>
      </c>
      <c r="M1312" s="24" t="str">
        <f>VLOOKUP(L1312,mês!A:B,2,0)</f>
        <v>Janeiro</v>
      </c>
      <c r="N1312" s="24" t="e">
        <f t="shared" si="87"/>
        <v>#VALUE!</v>
      </c>
    </row>
    <row r="1313" spans="10:14" ht="57" customHeight="1" x14ac:dyDescent="0.2">
      <c r="J1313" s="29">
        <f t="shared" si="84"/>
        <v>0</v>
      </c>
      <c r="K1313" s="29">
        <f t="shared" si="85"/>
        <v>0</v>
      </c>
      <c r="L1313" s="24">
        <f t="shared" si="86"/>
        <v>1</v>
      </c>
      <c r="M1313" s="24" t="str">
        <f>VLOOKUP(L1313,mês!A:B,2,0)</f>
        <v>Janeiro</v>
      </c>
      <c r="N1313" s="24" t="e">
        <f t="shared" si="87"/>
        <v>#VALUE!</v>
      </c>
    </row>
    <row r="1314" spans="10:14" ht="57" customHeight="1" x14ac:dyDescent="0.2">
      <c r="J1314" s="29">
        <f t="shared" si="84"/>
        <v>0</v>
      </c>
      <c r="K1314" s="29">
        <f t="shared" si="85"/>
        <v>0</v>
      </c>
      <c r="L1314" s="24">
        <f t="shared" si="86"/>
        <v>1</v>
      </c>
      <c r="M1314" s="24" t="str">
        <f>VLOOKUP(L1314,mês!A:B,2,0)</f>
        <v>Janeiro</v>
      </c>
      <c r="N1314" s="24" t="e">
        <f t="shared" si="87"/>
        <v>#VALUE!</v>
      </c>
    </row>
    <row r="1315" spans="10:14" ht="57" customHeight="1" x14ac:dyDescent="0.2">
      <c r="J1315" s="29">
        <f t="shared" si="84"/>
        <v>0</v>
      </c>
      <c r="K1315" s="29">
        <f t="shared" si="85"/>
        <v>0</v>
      </c>
      <c r="L1315" s="24">
        <f t="shared" si="86"/>
        <v>1</v>
      </c>
      <c r="M1315" s="24" t="str">
        <f>VLOOKUP(L1315,mês!A:B,2,0)</f>
        <v>Janeiro</v>
      </c>
      <c r="N1315" s="24" t="e">
        <f t="shared" si="87"/>
        <v>#VALUE!</v>
      </c>
    </row>
    <row r="1316" spans="10:14" ht="57" customHeight="1" x14ac:dyDescent="0.2">
      <c r="J1316" s="29">
        <f t="shared" si="84"/>
        <v>0</v>
      </c>
      <c r="K1316" s="29">
        <f t="shared" si="85"/>
        <v>0</v>
      </c>
      <c r="L1316" s="24">
        <f t="shared" si="86"/>
        <v>1</v>
      </c>
      <c r="M1316" s="24" t="str">
        <f>VLOOKUP(L1316,mês!A:B,2,0)</f>
        <v>Janeiro</v>
      </c>
      <c r="N1316" s="24" t="e">
        <f t="shared" si="87"/>
        <v>#VALUE!</v>
      </c>
    </row>
    <row r="1317" spans="10:14" ht="57" customHeight="1" x14ac:dyDescent="0.2">
      <c r="J1317" s="29">
        <f t="shared" si="84"/>
        <v>0</v>
      </c>
      <c r="K1317" s="29">
        <f t="shared" si="85"/>
        <v>0</v>
      </c>
      <c r="L1317" s="24">
        <f t="shared" si="86"/>
        <v>1</v>
      </c>
      <c r="M1317" s="24" t="str">
        <f>VLOOKUP(L1317,mês!A:B,2,0)</f>
        <v>Janeiro</v>
      </c>
      <c r="N1317" s="24" t="e">
        <f t="shared" si="87"/>
        <v>#VALUE!</v>
      </c>
    </row>
    <row r="1318" spans="10:14" ht="57" customHeight="1" x14ac:dyDescent="0.2">
      <c r="J1318" s="29">
        <f t="shared" si="84"/>
        <v>0</v>
      </c>
      <c r="K1318" s="29">
        <f t="shared" si="85"/>
        <v>0</v>
      </c>
      <c r="L1318" s="24">
        <f t="shared" si="86"/>
        <v>1</v>
      </c>
      <c r="M1318" s="24" t="str">
        <f>VLOOKUP(L1318,mês!A:B,2,0)</f>
        <v>Janeiro</v>
      </c>
      <c r="N1318" s="24" t="e">
        <f t="shared" si="87"/>
        <v>#VALUE!</v>
      </c>
    </row>
    <row r="1319" spans="10:14" ht="57" customHeight="1" x14ac:dyDescent="0.2">
      <c r="J1319" s="29">
        <f t="shared" si="84"/>
        <v>0</v>
      </c>
      <c r="K1319" s="29">
        <f t="shared" si="85"/>
        <v>0</v>
      </c>
      <c r="L1319" s="24">
        <f t="shared" si="86"/>
        <v>1</v>
      </c>
      <c r="M1319" s="24" t="str">
        <f>VLOOKUP(L1319,mês!A:B,2,0)</f>
        <v>Janeiro</v>
      </c>
      <c r="N1319" s="24" t="e">
        <f t="shared" si="87"/>
        <v>#VALUE!</v>
      </c>
    </row>
    <row r="1320" spans="10:14" ht="57" customHeight="1" x14ac:dyDescent="0.2">
      <c r="J1320" s="29">
        <f t="shared" si="84"/>
        <v>0</v>
      </c>
      <c r="K1320" s="29">
        <f t="shared" si="85"/>
        <v>0</v>
      </c>
      <c r="L1320" s="24">
        <f t="shared" si="86"/>
        <v>1</v>
      </c>
      <c r="M1320" s="24" t="str">
        <f>VLOOKUP(L1320,mês!A:B,2,0)</f>
        <v>Janeiro</v>
      </c>
      <c r="N1320" s="24" t="e">
        <f t="shared" si="87"/>
        <v>#VALUE!</v>
      </c>
    </row>
    <row r="1321" spans="10:14" ht="57" customHeight="1" x14ac:dyDescent="0.2">
      <c r="J1321" s="29">
        <f t="shared" si="84"/>
        <v>0</v>
      </c>
      <c r="K1321" s="29">
        <f t="shared" si="85"/>
        <v>0</v>
      </c>
      <c r="L1321" s="24">
        <f t="shared" si="86"/>
        <v>1</v>
      </c>
      <c r="M1321" s="24" t="str">
        <f>VLOOKUP(L1321,mês!A:B,2,0)</f>
        <v>Janeiro</v>
      </c>
      <c r="N1321" s="24" t="e">
        <f t="shared" si="87"/>
        <v>#VALUE!</v>
      </c>
    </row>
    <row r="1322" spans="10:14" ht="57" customHeight="1" x14ac:dyDescent="0.2">
      <c r="J1322" s="29">
        <f t="shared" si="84"/>
        <v>0</v>
      </c>
      <c r="K1322" s="29">
        <f t="shared" si="85"/>
        <v>0</v>
      </c>
      <c r="L1322" s="24">
        <f t="shared" si="86"/>
        <v>1</v>
      </c>
      <c r="M1322" s="24" t="str">
        <f>VLOOKUP(L1322,mês!A:B,2,0)</f>
        <v>Janeiro</v>
      </c>
      <c r="N1322" s="24" t="e">
        <f t="shared" si="87"/>
        <v>#VALUE!</v>
      </c>
    </row>
    <row r="1323" spans="10:14" ht="57" customHeight="1" x14ac:dyDescent="0.2">
      <c r="J1323" s="29">
        <f t="shared" si="84"/>
        <v>0</v>
      </c>
      <c r="K1323" s="29">
        <f t="shared" si="85"/>
        <v>0</v>
      </c>
      <c r="L1323" s="24">
        <f t="shared" si="86"/>
        <v>1</v>
      </c>
      <c r="M1323" s="24" t="str">
        <f>VLOOKUP(L1323,mês!A:B,2,0)</f>
        <v>Janeiro</v>
      </c>
      <c r="N1323" s="24" t="e">
        <f t="shared" si="87"/>
        <v>#VALUE!</v>
      </c>
    </row>
    <row r="1324" spans="10:14" ht="57" customHeight="1" x14ac:dyDescent="0.2">
      <c r="J1324" s="29">
        <f t="shared" si="84"/>
        <v>0</v>
      </c>
      <c r="K1324" s="29">
        <f t="shared" si="85"/>
        <v>0</v>
      </c>
      <c r="L1324" s="24">
        <f t="shared" si="86"/>
        <v>1</v>
      </c>
      <c r="M1324" s="24" t="str">
        <f>VLOOKUP(L1324,mês!A:B,2,0)</f>
        <v>Janeiro</v>
      </c>
      <c r="N1324" s="24" t="e">
        <f t="shared" si="87"/>
        <v>#VALUE!</v>
      </c>
    </row>
    <row r="1325" spans="10:14" ht="57" customHeight="1" x14ac:dyDescent="0.2">
      <c r="J1325" s="29">
        <f t="shared" si="84"/>
        <v>0</v>
      </c>
      <c r="K1325" s="29">
        <f t="shared" si="85"/>
        <v>0</v>
      </c>
      <c r="L1325" s="24">
        <f t="shared" si="86"/>
        <v>1</v>
      </c>
      <c r="M1325" s="24" t="str">
        <f>VLOOKUP(L1325,mês!A:B,2,0)</f>
        <v>Janeiro</v>
      </c>
      <c r="N1325" s="24" t="e">
        <f t="shared" si="87"/>
        <v>#VALUE!</v>
      </c>
    </row>
    <row r="1326" spans="10:14" ht="57" customHeight="1" x14ac:dyDescent="0.2">
      <c r="J1326" s="29">
        <f t="shared" si="84"/>
        <v>0</v>
      </c>
      <c r="K1326" s="29">
        <f t="shared" si="85"/>
        <v>0</v>
      </c>
      <c r="L1326" s="24">
        <f t="shared" si="86"/>
        <v>1</v>
      </c>
      <c r="M1326" s="24" t="str">
        <f>VLOOKUP(L1326,mês!A:B,2,0)</f>
        <v>Janeiro</v>
      </c>
      <c r="N1326" s="24" t="e">
        <f t="shared" si="87"/>
        <v>#VALUE!</v>
      </c>
    </row>
    <row r="1327" spans="10:14" ht="57" customHeight="1" x14ac:dyDescent="0.2">
      <c r="J1327" s="29">
        <f t="shared" si="84"/>
        <v>0</v>
      </c>
      <c r="K1327" s="29">
        <f t="shared" si="85"/>
        <v>0</v>
      </c>
      <c r="L1327" s="24">
        <f t="shared" si="86"/>
        <v>1</v>
      </c>
      <c r="M1327" s="24" t="str">
        <f>VLOOKUP(L1327,mês!A:B,2,0)</f>
        <v>Janeiro</v>
      </c>
      <c r="N1327" s="24" t="e">
        <f t="shared" si="87"/>
        <v>#VALUE!</v>
      </c>
    </row>
    <row r="1328" spans="10:14" ht="57" customHeight="1" x14ac:dyDescent="0.2">
      <c r="J1328" s="29">
        <f t="shared" si="84"/>
        <v>0</v>
      </c>
      <c r="K1328" s="29">
        <f t="shared" si="85"/>
        <v>0</v>
      </c>
      <c r="L1328" s="24">
        <f t="shared" si="86"/>
        <v>1</v>
      </c>
      <c r="M1328" s="24" t="str">
        <f>VLOOKUP(L1328,mês!A:B,2,0)</f>
        <v>Janeiro</v>
      </c>
      <c r="N1328" s="24" t="e">
        <f t="shared" si="87"/>
        <v>#VALUE!</v>
      </c>
    </row>
    <row r="1329" spans="10:14" ht="57" customHeight="1" x14ac:dyDescent="0.2">
      <c r="J1329" s="29">
        <f t="shared" si="84"/>
        <v>0</v>
      </c>
      <c r="K1329" s="29">
        <f t="shared" si="85"/>
        <v>0</v>
      </c>
      <c r="L1329" s="24">
        <f t="shared" si="86"/>
        <v>1</v>
      </c>
      <c r="M1329" s="24" t="str">
        <f>VLOOKUP(L1329,mês!A:B,2,0)</f>
        <v>Janeiro</v>
      </c>
      <c r="N1329" s="24" t="e">
        <f t="shared" si="87"/>
        <v>#VALUE!</v>
      </c>
    </row>
    <row r="1330" spans="10:14" ht="57" customHeight="1" x14ac:dyDescent="0.2">
      <c r="J1330" s="29">
        <f t="shared" si="84"/>
        <v>0</v>
      </c>
      <c r="K1330" s="29">
        <f t="shared" si="85"/>
        <v>0</v>
      </c>
      <c r="L1330" s="24">
        <f t="shared" si="86"/>
        <v>1</v>
      </c>
      <c r="M1330" s="24" t="str">
        <f>VLOOKUP(L1330,mês!A:B,2,0)</f>
        <v>Janeiro</v>
      </c>
      <c r="N1330" s="24" t="e">
        <f t="shared" si="87"/>
        <v>#VALUE!</v>
      </c>
    </row>
    <row r="1331" spans="10:14" ht="57" customHeight="1" x14ac:dyDescent="0.2">
      <c r="J1331" s="29">
        <f t="shared" si="84"/>
        <v>0</v>
      </c>
      <c r="K1331" s="29">
        <f t="shared" si="85"/>
        <v>0</v>
      </c>
      <c r="L1331" s="24">
        <f t="shared" si="86"/>
        <v>1</v>
      </c>
      <c r="M1331" s="24" t="str">
        <f>VLOOKUP(L1331,mês!A:B,2,0)</f>
        <v>Janeiro</v>
      </c>
      <c r="N1331" s="24" t="e">
        <f t="shared" si="87"/>
        <v>#VALUE!</v>
      </c>
    </row>
    <row r="1332" spans="10:14" ht="57" customHeight="1" x14ac:dyDescent="0.2">
      <c r="J1332" s="29">
        <f t="shared" si="84"/>
        <v>0</v>
      </c>
      <c r="K1332" s="29">
        <f t="shared" si="85"/>
        <v>0</v>
      </c>
      <c r="L1332" s="24">
        <f t="shared" si="86"/>
        <v>1</v>
      </c>
      <c r="M1332" s="24" t="str">
        <f>VLOOKUP(L1332,mês!A:B,2,0)</f>
        <v>Janeiro</v>
      </c>
      <c r="N1332" s="24" t="e">
        <f t="shared" si="87"/>
        <v>#VALUE!</v>
      </c>
    </row>
    <row r="1333" spans="10:14" ht="57" customHeight="1" x14ac:dyDescent="0.2">
      <c r="J1333" s="29">
        <f t="shared" si="84"/>
        <v>0</v>
      </c>
      <c r="K1333" s="29">
        <f t="shared" si="85"/>
        <v>0</v>
      </c>
      <c r="L1333" s="24">
        <f t="shared" si="86"/>
        <v>1</v>
      </c>
      <c r="M1333" s="24" t="str">
        <f>VLOOKUP(L1333,mês!A:B,2,0)</f>
        <v>Janeiro</v>
      </c>
      <c r="N1333" s="24" t="e">
        <f t="shared" si="87"/>
        <v>#VALUE!</v>
      </c>
    </row>
    <row r="1334" spans="10:14" ht="57" customHeight="1" x14ac:dyDescent="0.2">
      <c r="J1334" s="29">
        <f t="shared" si="84"/>
        <v>0</v>
      </c>
      <c r="K1334" s="29">
        <f t="shared" si="85"/>
        <v>0</v>
      </c>
      <c r="L1334" s="24">
        <f t="shared" si="86"/>
        <v>1</v>
      </c>
      <c r="M1334" s="24" t="str">
        <f>VLOOKUP(L1334,mês!A:B,2,0)</f>
        <v>Janeiro</v>
      </c>
      <c r="N1334" s="24" t="e">
        <f t="shared" si="87"/>
        <v>#VALUE!</v>
      </c>
    </row>
    <row r="1335" spans="10:14" ht="57" customHeight="1" x14ac:dyDescent="0.2">
      <c r="J1335" s="29">
        <f t="shared" si="84"/>
        <v>0</v>
      </c>
      <c r="K1335" s="29">
        <f t="shared" si="85"/>
        <v>0</v>
      </c>
      <c r="L1335" s="24">
        <f t="shared" si="86"/>
        <v>1</v>
      </c>
      <c r="M1335" s="24" t="str">
        <f>VLOOKUP(L1335,mês!A:B,2,0)</f>
        <v>Janeiro</v>
      </c>
      <c r="N1335" s="24" t="e">
        <f t="shared" si="87"/>
        <v>#VALUE!</v>
      </c>
    </row>
    <row r="1336" spans="10:14" ht="57" customHeight="1" x14ac:dyDescent="0.2">
      <c r="J1336" s="29">
        <f t="shared" si="84"/>
        <v>0</v>
      </c>
      <c r="K1336" s="29">
        <f t="shared" si="85"/>
        <v>0</v>
      </c>
      <c r="L1336" s="24">
        <f t="shared" si="86"/>
        <v>1</v>
      </c>
      <c r="M1336" s="24" t="str">
        <f>VLOOKUP(L1336,mês!A:B,2,0)</f>
        <v>Janeiro</v>
      </c>
      <c r="N1336" s="24" t="e">
        <f t="shared" si="87"/>
        <v>#VALUE!</v>
      </c>
    </row>
    <row r="1337" spans="10:14" ht="57" customHeight="1" x14ac:dyDescent="0.2">
      <c r="J1337" s="29">
        <f t="shared" si="84"/>
        <v>0</v>
      </c>
      <c r="K1337" s="29">
        <f t="shared" si="85"/>
        <v>0</v>
      </c>
      <c r="L1337" s="24">
        <f t="shared" si="86"/>
        <v>1</v>
      </c>
      <c r="M1337" s="24" t="str">
        <f>VLOOKUP(L1337,mês!A:B,2,0)</f>
        <v>Janeiro</v>
      </c>
      <c r="N1337" s="24" t="e">
        <f t="shared" si="87"/>
        <v>#VALUE!</v>
      </c>
    </row>
    <row r="1338" spans="10:14" ht="57" customHeight="1" x14ac:dyDescent="0.2">
      <c r="J1338" s="29">
        <f t="shared" si="84"/>
        <v>0</v>
      </c>
      <c r="K1338" s="29">
        <f t="shared" si="85"/>
        <v>0</v>
      </c>
      <c r="L1338" s="24">
        <f t="shared" si="86"/>
        <v>1</v>
      </c>
      <c r="M1338" s="24" t="str">
        <f>VLOOKUP(L1338,mês!A:B,2,0)</f>
        <v>Janeiro</v>
      </c>
      <c r="N1338" s="24" t="e">
        <f t="shared" si="87"/>
        <v>#VALUE!</v>
      </c>
    </row>
    <row r="1339" spans="10:14" ht="57" customHeight="1" x14ac:dyDescent="0.2">
      <c r="J1339" s="29">
        <f t="shared" si="84"/>
        <v>0</v>
      </c>
      <c r="K1339" s="29">
        <f t="shared" si="85"/>
        <v>0</v>
      </c>
      <c r="L1339" s="24">
        <f t="shared" si="86"/>
        <v>1</v>
      </c>
      <c r="M1339" s="24" t="str">
        <f>VLOOKUP(L1339,mês!A:B,2,0)</f>
        <v>Janeiro</v>
      </c>
      <c r="N1339" s="24" t="e">
        <f t="shared" si="87"/>
        <v>#VALUE!</v>
      </c>
    </row>
    <row r="1340" spans="10:14" ht="57" customHeight="1" x14ac:dyDescent="0.2">
      <c r="J1340" s="29">
        <f t="shared" si="84"/>
        <v>0</v>
      </c>
      <c r="K1340" s="29">
        <f t="shared" si="85"/>
        <v>0</v>
      </c>
      <c r="L1340" s="24">
        <f t="shared" si="86"/>
        <v>1</v>
      </c>
      <c r="M1340" s="24" t="str">
        <f>VLOOKUP(L1340,mês!A:B,2,0)</f>
        <v>Janeiro</v>
      </c>
      <c r="N1340" s="24" t="e">
        <f t="shared" si="87"/>
        <v>#VALUE!</v>
      </c>
    </row>
    <row r="1341" spans="10:14" ht="57" customHeight="1" x14ac:dyDescent="0.2">
      <c r="J1341" s="29">
        <f t="shared" si="84"/>
        <v>0</v>
      </c>
      <c r="K1341" s="29">
        <f t="shared" si="85"/>
        <v>0</v>
      </c>
      <c r="L1341" s="24">
        <f t="shared" si="86"/>
        <v>1</v>
      </c>
      <c r="M1341" s="24" t="str">
        <f>VLOOKUP(L1341,mês!A:B,2,0)</f>
        <v>Janeiro</v>
      </c>
      <c r="N1341" s="24" t="e">
        <f t="shared" si="87"/>
        <v>#VALUE!</v>
      </c>
    </row>
    <row r="1342" spans="10:14" ht="57" customHeight="1" x14ac:dyDescent="0.2">
      <c r="J1342" s="29">
        <f t="shared" si="84"/>
        <v>0</v>
      </c>
      <c r="K1342" s="29">
        <f t="shared" si="85"/>
        <v>0</v>
      </c>
      <c r="L1342" s="24">
        <f t="shared" si="86"/>
        <v>1</v>
      </c>
      <c r="M1342" s="24" t="str">
        <f>VLOOKUP(L1342,mês!A:B,2,0)</f>
        <v>Janeiro</v>
      </c>
      <c r="N1342" s="24" t="e">
        <f t="shared" si="87"/>
        <v>#VALUE!</v>
      </c>
    </row>
    <row r="1343" spans="10:14" ht="57" customHeight="1" x14ac:dyDescent="0.2">
      <c r="J1343" s="29">
        <f t="shared" si="84"/>
        <v>0</v>
      </c>
      <c r="K1343" s="29">
        <f t="shared" si="85"/>
        <v>0</v>
      </c>
      <c r="L1343" s="24">
        <f t="shared" si="86"/>
        <v>1</v>
      </c>
      <c r="M1343" s="24" t="str">
        <f>VLOOKUP(L1343,mês!A:B,2,0)</f>
        <v>Janeiro</v>
      </c>
      <c r="N1343" s="24" t="e">
        <f t="shared" si="87"/>
        <v>#VALUE!</v>
      </c>
    </row>
    <row r="1344" spans="10:14" ht="57" customHeight="1" x14ac:dyDescent="0.2">
      <c r="J1344" s="29">
        <f t="shared" si="84"/>
        <v>0</v>
      </c>
      <c r="K1344" s="29">
        <f t="shared" si="85"/>
        <v>0</v>
      </c>
      <c r="L1344" s="24">
        <f t="shared" si="86"/>
        <v>1</v>
      </c>
      <c r="M1344" s="24" t="str">
        <f>VLOOKUP(L1344,mês!A:B,2,0)</f>
        <v>Janeiro</v>
      </c>
      <c r="N1344" s="24" t="e">
        <f t="shared" si="87"/>
        <v>#VALUE!</v>
      </c>
    </row>
    <row r="1345" spans="10:14" ht="57" customHeight="1" x14ac:dyDescent="0.2">
      <c r="J1345" s="29">
        <f t="shared" si="84"/>
        <v>0</v>
      </c>
      <c r="K1345" s="29">
        <f t="shared" si="85"/>
        <v>0</v>
      </c>
      <c r="L1345" s="24">
        <f t="shared" si="86"/>
        <v>1</v>
      </c>
      <c r="M1345" s="24" t="str">
        <f>VLOOKUP(L1345,mês!A:B,2,0)</f>
        <v>Janeiro</v>
      </c>
      <c r="N1345" s="24" t="e">
        <f t="shared" si="87"/>
        <v>#VALUE!</v>
      </c>
    </row>
    <row r="1346" spans="10:14" ht="57" customHeight="1" x14ac:dyDescent="0.2">
      <c r="J1346" s="29">
        <f t="shared" si="84"/>
        <v>0</v>
      </c>
      <c r="K1346" s="29">
        <f t="shared" si="85"/>
        <v>0</v>
      </c>
      <c r="L1346" s="24">
        <f t="shared" si="86"/>
        <v>1</v>
      </c>
      <c r="M1346" s="24" t="str">
        <f>VLOOKUP(L1346,mês!A:B,2,0)</f>
        <v>Janeiro</v>
      </c>
      <c r="N1346" s="24" t="e">
        <f t="shared" si="87"/>
        <v>#VALUE!</v>
      </c>
    </row>
    <row r="1347" spans="10:14" ht="57" customHeight="1" x14ac:dyDescent="0.2">
      <c r="J1347" s="29">
        <f t="shared" si="84"/>
        <v>0</v>
      </c>
      <c r="K1347" s="29">
        <f t="shared" si="85"/>
        <v>0</v>
      </c>
      <c r="L1347" s="24">
        <f t="shared" si="86"/>
        <v>1</v>
      </c>
      <c r="M1347" s="24" t="str">
        <f>VLOOKUP(L1347,mês!A:B,2,0)</f>
        <v>Janeiro</v>
      </c>
      <c r="N1347" s="24" t="e">
        <f t="shared" si="87"/>
        <v>#VALUE!</v>
      </c>
    </row>
    <row r="1348" spans="10:14" ht="57" customHeight="1" x14ac:dyDescent="0.2">
      <c r="J1348" s="29">
        <f t="shared" si="84"/>
        <v>0</v>
      </c>
      <c r="K1348" s="29">
        <f t="shared" si="85"/>
        <v>0</v>
      </c>
      <c r="L1348" s="24">
        <f t="shared" si="86"/>
        <v>1</v>
      </c>
      <c r="M1348" s="24" t="str">
        <f>VLOOKUP(L1348,mês!A:B,2,0)</f>
        <v>Janeiro</v>
      </c>
      <c r="N1348" s="24" t="e">
        <f t="shared" si="87"/>
        <v>#VALUE!</v>
      </c>
    </row>
    <row r="1349" spans="10:14" ht="57" customHeight="1" x14ac:dyDescent="0.2">
      <c r="J1349" s="29">
        <f t="shared" si="84"/>
        <v>0</v>
      </c>
      <c r="K1349" s="29">
        <f t="shared" si="85"/>
        <v>0</v>
      </c>
      <c r="L1349" s="24">
        <f t="shared" si="86"/>
        <v>1</v>
      </c>
      <c r="M1349" s="24" t="str">
        <f>VLOOKUP(L1349,mês!A:B,2,0)</f>
        <v>Janeiro</v>
      </c>
      <c r="N1349" s="24" t="e">
        <f t="shared" si="87"/>
        <v>#VALUE!</v>
      </c>
    </row>
    <row r="1350" spans="10:14" ht="57" customHeight="1" x14ac:dyDescent="0.2">
      <c r="J1350" s="29">
        <f t="shared" si="84"/>
        <v>0</v>
      </c>
      <c r="K1350" s="29">
        <f t="shared" si="85"/>
        <v>0</v>
      </c>
      <c r="L1350" s="24">
        <f t="shared" si="86"/>
        <v>1</v>
      </c>
      <c r="M1350" s="24" t="str">
        <f>VLOOKUP(L1350,mês!A:B,2,0)</f>
        <v>Janeiro</v>
      </c>
      <c r="N1350" s="24" t="e">
        <f t="shared" si="87"/>
        <v>#VALUE!</v>
      </c>
    </row>
    <row r="1351" spans="10:14" ht="57" customHeight="1" x14ac:dyDescent="0.2">
      <c r="J1351" s="29">
        <f t="shared" si="84"/>
        <v>0</v>
      </c>
      <c r="K1351" s="29">
        <f t="shared" si="85"/>
        <v>0</v>
      </c>
      <c r="L1351" s="24">
        <f t="shared" si="86"/>
        <v>1</v>
      </c>
      <c r="M1351" s="24" t="str">
        <f>VLOOKUP(L1351,mês!A:B,2,0)</f>
        <v>Janeiro</v>
      </c>
      <c r="N1351" s="24" t="e">
        <f t="shared" si="87"/>
        <v>#VALUE!</v>
      </c>
    </row>
    <row r="1352" spans="10:14" ht="57" customHeight="1" x14ac:dyDescent="0.2">
      <c r="J1352" s="29">
        <f t="shared" si="84"/>
        <v>0</v>
      </c>
      <c r="K1352" s="29">
        <f t="shared" si="85"/>
        <v>0</v>
      </c>
      <c r="L1352" s="24">
        <f t="shared" si="86"/>
        <v>1</v>
      </c>
      <c r="M1352" s="24" t="str">
        <f>VLOOKUP(L1352,mês!A:B,2,0)</f>
        <v>Janeiro</v>
      </c>
      <c r="N1352" s="24" t="e">
        <f t="shared" si="87"/>
        <v>#VALUE!</v>
      </c>
    </row>
    <row r="1353" spans="10:14" ht="57" customHeight="1" x14ac:dyDescent="0.2">
      <c r="J1353" s="29">
        <f t="shared" si="84"/>
        <v>0</v>
      </c>
      <c r="K1353" s="29">
        <f t="shared" si="85"/>
        <v>0</v>
      </c>
      <c r="L1353" s="24">
        <f t="shared" si="86"/>
        <v>1</v>
      </c>
      <c r="M1353" s="24" t="str">
        <f>VLOOKUP(L1353,mês!A:B,2,0)</f>
        <v>Janeiro</v>
      </c>
      <c r="N1353" s="24" t="e">
        <f t="shared" si="87"/>
        <v>#VALUE!</v>
      </c>
    </row>
    <row r="1354" spans="10:14" ht="57" customHeight="1" x14ac:dyDescent="0.2">
      <c r="J1354" s="29">
        <f t="shared" si="84"/>
        <v>0</v>
      </c>
      <c r="K1354" s="29">
        <f t="shared" si="85"/>
        <v>0</v>
      </c>
      <c r="L1354" s="24">
        <f t="shared" si="86"/>
        <v>1</v>
      </c>
      <c r="M1354" s="24" t="str">
        <f>VLOOKUP(L1354,mês!A:B,2,0)</f>
        <v>Janeiro</v>
      </c>
      <c r="N1354" s="24" t="e">
        <f t="shared" si="87"/>
        <v>#VALUE!</v>
      </c>
    </row>
    <row r="1355" spans="10:14" ht="57" customHeight="1" x14ac:dyDescent="0.2">
      <c r="J1355" s="29">
        <f t="shared" si="84"/>
        <v>0</v>
      </c>
      <c r="K1355" s="29">
        <f t="shared" si="85"/>
        <v>0</v>
      </c>
      <c r="L1355" s="24">
        <f t="shared" si="86"/>
        <v>1</v>
      </c>
      <c r="M1355" s="24" t="str">
        <f>VLOOKUP(L1355,mês!A:B,2,0)</f>
        <v>Janeiro</v>
      </c>
      <c r="N1355" s="24" t="e">
        <f t="shared" si="87"/>
        <v>#VALUE!</v>
      </c>
    </row>
    <row r="1356" spans="10:14" ht="57" customHeight="1" x14ac:dyDescent="0.2">
      <c r="J1356" s="29">
        <f t="shared" si="84"/>
        <v>0</v>
      </c>
      <c r="K1356" s="29">
        <f t="shared" si="85"/>
        <v>0</v>
      </c>
      <c r="L1356" s="24">
        <f t="shared" si="86"/>
        <v>1</v>
      </c>
      <c r="M1356" s="24" t="str">
        <f>VLOOKUP(L1356,mês!A:B,2,0)</f>
        <v>Janeiro</v>
      </c>
      <c r="N1356" s="24" t="e">
        <f t="shared" si="87"/>
        <v>#VALUE!</v>
      </c>
    </row>
    <row r="1357" spans="10:14" ht="57" customHeight="1" x14ac:dyDescent="0.2">
      <c r="J1357" s="29">
        <f t="shared" si="84"/>
        <v>0</v>
      </c>
      <c r="K1357" s="29">
        <f t="shared" si="85"/>
        <v>0</v>
      </c>
      <c r="L1357" s="24">
        <f t="shared" si="86"/>
        <v>1</v>
      </c>
      <c r="M1357" s="24" t="str">
        <f>VLOOKUP(L1357,mês!A:B,2,0)</f>
        <v>Janeiro</v>
      </c>
      <c r="N1357" s="24" t="e">
        <f t="shared" si="87"/>
        <v>#VALUE!</v>
      </c>
    </row>
    <row r="1358" spans="10:14" ht="57" customHeight="1" x14ac:dyDescent="0.2">
      <c r="J1358" s="29">
        <f t="shared" si="84"/>
        <v>0</v>
      </c>
      <c r="K1358" s="29">
        <f t="shared" si="85"/>
        <v>0</v>
      </c>
      <c r="L1358" s="24">
        <f t="shared" si="86"/>
        <v>1</v>
      </c>
      <c r="M1358" s="24" t="str">
        <f>VLOOKUP(L1358,mês!A:B,2,0)</f>
        <v>Janeiro</v>
      </c>
      <c r="N1358" s="24" t="e">
        <f t="shared" si="87"/>
        <v>#VALUE!</v>
      </c>
    </row>
    <row r="1359" spans="10:14" ht="57" customHeight="1" x14ac:dyDescent="0.2">
      <c r="J1359" s="29">
        <f t="shared" si="84"/>
        <v>0</v>
      </c>
      <c r="K1359" s="29">
        <f t="shared" si="85"/>
        <v>0</v>
      </c>
      <c r="L1359" s="24">
        <f t="shared" si="86"/>
        <v>1</v>
      </c>
      <c r="M1359" s="24" t="str">
        <f>VLOOKUP(L1359,mês!A:B,2,0)</f>
        <v>Janeiro</v>
      </c>
      <c r="N1359" s="24" t="e">
        <f t="shared" si="87"/>
        <v>#VALUE!</v>
      </c>
    </row>
    <row r="1360" spans="10:14" ht="57" customHeight="1" x14ac:dyDescent="0.2">
      <c r="J1360" s="29">
        <f t="shared" ref="J1360:J1423" si="88">IF(G1360="Não",0,H1360)</f>
        <v>0</v>
      </c>
      <c r="K1360" s="29">
        <f t="shared" ref="K1360:K1423" si="89">IF(G1360="Não",H1360,0)</f>
        <v>0</v>
      </c>
      <c r="L1360" s="24">
        <f t="shared" ref="L1360:L1423" si="90">MONTH(B1360)</f>
        <v>1</v>
      </c>
      <c r="M1360" s="24" t="str">
        <f>VLOOKUP(L1360,mês!A:B,2,0)</f>
        <v>Janeiro</v>
      </c>
      <c r="N1360" s="24" t="e">
        <f t="shared" ref="N1360:N1423" si="91">LEFT(A1360,SEARCH("-",A1360)-1)</f>
        <v>#VALUE!</v>
      </c>
    </row>
    <row r="1361" spans="10:14" ht="57" customHeight="1" x14ac:dyDescent="0.2">
      <c r="J1361" s="29">
        <f t="shared" si="88"/>
        <v>0</v>
      </c>
      <c r="K1361" s="29">
        <f t="shared" si="89"/>
        <v>0</v>
      </c>
      <c r="L1361" s="24">
        <f t="shared" si="90"/>
        <v>1</v>
      </c>
      <c r="M1361" s="24" t="str">
        <f>VLOOKUP(L1361,mês!A:B,2,0)</f>
        <v>Janeiro</v>
      </c>
      <c r="N1361" s="24" t="e">
        <f t="shared" si="91"/>
        <v>#VALUE!</v>
      </c>
    </row>
    <row r="1362" spans="10:14" ht="57" customHeight="1" x14ac:dyDescent="0.2">
      <c r="J1362" s="29">
        <f t="shared" si="88"/>
        <v>0</v>
      </c>
      <c r="K1362" s="29">
        <f t="shared" si="89"/>
        <v>0</v>
      </c>
      <c r="L1362" s="24">
        <f t="shared" si="90"/>
        <v>1</v>
      </c>
      <c r="M1362" s="24" t="str">
        <f>VLOOKUP(L1362,mês!A:B,2,0)</f>
        <v>Janeiro</v>
      </c>
      <c r="N1362" s="24" t="e">
        <f t="shared" si="91"/>
        <v>#VALUE!</v>
      </c>
    </row>
    <row r="1363" spans="10:14" ht="57" customHeight="1" x14ac:dyDescent="0.2">
      <c r="J1363" s="29">
        <f t="shared" si="88"/>
        <v>0</v>
      </c>
      <c r="K1363" s="29">
        <f t="shared" si="89"/>
        <v>0</v>
      </c>
      <c r="L1363" s="24">
        <f t="shared" si="90"/>
        <v>1</v>
      </c>
      <c r="M1363" s="24" t="str">
        <f>VLOOKUP(L1363,mês!A:B,2,0)</f>
        <v>Janeiro</v>
      </c>
      <c r="N1363" s="24" t="e">
        <f t="shared" si="91"/>
        <v>#VALUE!</v>
      </c>
    </row>
    <row r="1364" spans="10:14" ht="57" customHeight="1" x14ac:dyDescent="0.2">
      <c r="J1364" s="29">
        <f t="shared" si="88"/>
        <v>0</v>
      </c>
      <c r="K1364" s="29">
        <f t="shared" si="89"/>
        <v>0</v>
      </c>
      <c r="L1364" s="24">
        <f t="shared" si="90"/>
        <v>1</v>
      </c>
      <c r="M1364" s="24" t="str">
        <f>VLOOKUP(L1364,mês!A:B,2,0)</f>
        <v>Janeiro</v>
      </c>
      <c r="N1364" s="24" t="e">
        <f t="shared" si="91"/>
        <v>#VALUE!</v>
      </c>
    </row>
    <row r="1365" spans="10:14" ht="57" customHeight="1" x14ac:dyDescent="0.2">
      <c r="J1365" s="29">
        <f t="shared" si="88"/>
        <v>0</v>
      </c>
      <c r="K1365" s="29">
        <f t="shared" si="89"/>
        <v>0</v>
      </c>
      <c r="L1365" s="24">
        <f t="shared" si="90"/>
        <v>1</v>
      </c>
      <c r="M1365" s="24" t="str">
        <f>VLOOKUP(L1365,mês!A:B,2,0)</f>
        <v>Janeiro</v>
      </c>
      <c r="N1365" s="24" t="e">
        <f t="shared" si="91"/>
        <v>#VALUE!</v>
      </c>
    </row>
    <row r="1366" spans="10:14" ht="57" customHeight="1" x14ac:dyDescent="0.2">
      <c r="J1366" s="29">
        <f t="shared" si="88"/>
        <v>0</v>
      </c>
      <c r="K1366" s="29">
        <f t="shared" si="89"/>
        <v>0</v>
      </c>
      <c r="L1366" s="24">
        <f t="shared" si="90"/>
        <v>1</v>
      </c>
      <c r="M1366" s="24" t="str">
        <f>VLOOKUP(L1366,mês!A:B,2,0)</f>
        <v>Janeiro</v>
      </c>
      <c r="N1366" s="24" t="e">
        <f t="shared" si="91"/>
        <v>#VALUE!</v>
      </c>
    </row>
    <row r="1367" spans="10:14" ht="57" customHeight="1" x14ac:dyDescent="0.2">
      <c r="J1367" s="29">
        <f t="shared" si="88"/>
        <v>0</v>
      </c>
      <c r="K1367" s="29">
        <f t="shared" si="89"/>
        <v>0</v>
      </c>
      <c r="L1367" s="24">
        <f t="shared" si="90"/>
        <v>1</v>
      </c>
      <c r="M1367" s="24" t="str">
        <f>VLOOKUP(L1367,mês!A:B,2,0)</f>
        <v>Janeiro</v>
      </c>
      <c r="N1367" s="24" t="e">
        <f t="shared" si="91"/>
        <v>#VALUE!</v>
      </c>
    </row>
    <row r="1368" spans="10:14" ht="57" customHeight="1" x14ac:dyDescent="0.2">
      <c r="J1368" s="29">
        <f t="shared" si="88"/>
        <v>0</v>
      </c>
      <c r="K1368" s="29">
        <f t="shared" si="89"/>
        <v>0</v>
      </c>
      <c r="L1368" s="24">
        <f t="shared" si="90"/>
        <v>1</v>
      </c>
      <c r="M1368" s="24" t="str">
        <f>VLOOKUP(L1368,mês!A:B,2,0)</f>
        <v>Janeiro</v>
      </c>
      <c r="N1368" s="24" t="e">
        <f t="shared" si="91"/>
        <v>#VALUE!</v>
      </c>
    </row>
    <row r="1369" spans="10:14" ht="57" customHeight="1" x14ac:dyDescent="0.2">
      <c r="J1369" s="29">
        <f t="shared" si="88"/>
        <v>0</v>
      </c>
      <c r="K1369" s="29">
        <f t="shared" si="89"/>
        <v>0</v>
      </c>
      <c r="L1369" s="24">
        <f t="shared" si="90"/>
        <v>1</v>
      </c>
      <c r="M1369" s="24" t="str">
        <f>VLOOKUP(L1369,mês!A:B,2,0)</f>
        <v>Janeiro</v>
      </c>
      <c r="N1369" s="24" t="e">
        <f t="shared" si="91"/>
        <v>#VALUE!</v>
      </c>
    </row>
    <row r="1370" spans="10:14" ht="57" customHeight="1" x14ac:dyDescent="0.2">
      <c r="J1370" s="29">
        <f t="shared" si="88"/>
        <v>0</v>
      </c>
      <c r="K1370" s="29">
        <f t="shared" si="89"/>
        <v>0</v>
      </c>
      <c r="L1370" s="24">
        <f t="shared" si="90"/>
        <v>1</v>
      </c>
      <c r="M1370" s="24" t="str">
        <f>VLOOKUP(L1370,mês!A:B,2,0)</f>
        <v>Janeiro</v>
      </c>
      <c r="N1370" s="24" t="e">
        <f t="shared" si="91"/>
        <v>#VALUE!</v>
      </c>
    </row>
    <row r="1371" spans="10:14" ht="57" customHeight="1" x14ac:dyDescent="0.2">
      <c r="J1371" s="29">
        <f t="shared" si="88"/>
        <v>0</v>
      </c>
      <c r="K1371" s="29">
        <f t="shared" si="89"/>
        <v>0</v>
      </c>
      <c r="L1371" s="24">
        <f t="shared" si="90"/>
        <v>1</v>
      </c>
      <c r="M1371" s="24" t="str">
        <f>VLOOKUP(L1371,mês!A:B,2,0)</f>
        <v>Janeiro</v>
      </c>
      <c r="N1371" s="24" t="e">
        <f t="shared" si="91"/>
        <v>#VALUE!</v>
      </c>
    </row>
    <row r="1372" spans="10:14" ht="57" customHeight="1" x14ac:dyDescent="0.2">
      <c r="J1372" s="29">
        <f t="shared" si="88"/>
        <v>0</v>
      </c>
      <c r="K1372" s="29">
        <f t="shared" si="89"/>
        <v>0</v>
      </c>
      <c r="L1372" s="24">
        <f t="shared" si="90"/>
        <v>1</v>
      </c>
      <c r="M1372" s="24" t="str">
        <f>VLOOKUP(L1372,mês!A:B,2,0)</f>
        <v>Janeiro</v>
      </c>
      <c r="N1372" s="24" t="e">
        <f t="shared" si="91"/>
        <v>#VALUE!</v>
      </c>
    </row>
    <row r="1373" spans="10:14" ht="57" customHeight="1" x14ac:dyDescent="0.2">
      <c r="J1373" s="29">
        <f t="shared" si="88"/>
        <v>0</v>
      </c>
      <c r="K1373" s="29">
        <f t="shared" si="89"/>
        <v>0</v>
      </c>
      <c r="L1373" s="24">
        <f t="shared" si="90"/>
        <v>1</v>
      </c>
      <c r="M1373" s="24" t="str">
        <f>VLOOKUP(L1373,mês!A:B,2,0)</f>
        <v>Janeiro</v>
      </c>
      <c r="N1373" s="24" t="e">
        <f t="shared" si="91"/>
        <v>#VALUE!</v>
      </c>
    </row>
    <row r="1374" spans="10:14" ht="57" customHeight="1" x14ac:dyDescent="0.2">
      <c r="J1374" s="29">
        <f t="shared" si="88"/>
        <v>0</v>
      </c>
      <c r="K1374" s="29">
        <f t="shared" si="89"/>
        <v>0</v>
      </c>
      <c r="L1374" s="24">
        <f t="shared" si="90"/>
        <v>1</v>
      </c>
      <c r="M1374" s="24" t="str">
        <f>VLOOKUP(L1374,mês!A:B,2,0)</f>
        <v>Janeiro</v>
      </c>
      <c r="N1374" s="24" t="e">
        <f t="shared" si="91"/>
        <v>#VALUE!</v>
      </c>
    </row>
    <row r="1375" spans="10:14" ht="57" customHeight="1" x14ac:dyDescent="0.2">
      <c r="J1375" s="29">
        <f t="shared" si="88"/>
        <v>0</v>
      </c>
      <c r="K1375" s="29">
        <f t="shared" si="89"/>
        <v>0</v>
      </c>
      <c r="L1375" s="24">
        <f t="shared" si="90"/>
        <v>1</v>
      </c>
      <c r="M1375" s="24" t="str">
        <f>VLOOKUP(L1375,mês!A:B,2,0)</f>
        <v>Janeiro</v>
      </c>
      <c r="N1375" s="24" t="e">
        <f t="shared" si="91"/>
        <v>#VALUE!</v>
      </c>
    </row>
    <row r="1376" spans="10:14" ht="57" customHeight="1" x14ac:dyDescent="0.2">
      <c r="J1376" s="29">
        <f t="shared" si="88"/>
        <v>0</v>
      </c>
      <c r="K1376" s="29">
        <f t="shared" si="89"/>
        <v>0</v>
      </c>
      <c r="L1376" s="24">
        <f t="shared" si="90"/>
        <v>1</v>
      </c>
      <c r="M1376" s="24" t="str">
        <f>VLOOKUP(L1376,mês!A:B,2,0)</f>
        <v>Janeiro</v>
      </c>
      <c r="N1376" s="24" t="e">
        <f t="shared" si="91"/>
        <v>#VALUE!</v>
      </c>
    </row>
    <row r="1377" spans="10:14" ht="57" customHeight="1" x14ac:dyDescent="0.2">
      <c r="J1377" s="29">
        <f t="shared" si="88"/>
        <v>0</v>
      </c>
      <c r="K1377" s="29">
        <f t="shared" si="89"/>
        <v>0</v>
      </c>
      <c r="L1377" s="24">
        <f t="shared" si="90"/>
        <v>1</v>
      </c>
      <c r="M1377" s="24" t="str">
        <f>VLOOKUP(L1377,mês!A:B,2,0)</f>
        <v>Janeiro</v>
      </c>
      <c r="N1377" s="24" t="e">
        <f t="shared" si="91"/>
        <v>#VALUE!</v>
      </c>
    </row>
    <row r="1378" spans="10:14" ht="57" customHeight="1" x14ac:dyDescent="0.2">
      <c r="J1378" s="29">
        <f t="shared" si="88"/>
        <v>0</v>
      </c>
      <c r="K1378" s="29">
        <f t="shared" si="89"/>
        <v>0</v>
      </c>
      <c r="L1378" s="24">
        <f t="shared" si="90"/>
        <v>1</v>
      </c>
      <c r="M1378" s="24" t="str">
        <f>VLOOKUP(L1378,mês!A:B,2,0)</f>
        <v>Janeiro</v>
      </c>
      <c r="N1378" s="24" t="e">
        <f t="shared" si="91"/>
        <v>#VALUE!</v>
      </c>
    </row>
    <row r="1379" spans="10:14" ht="57" customHeight="1" x14ac:dyDescent="0.2">
      <c r="J1379" s="29">
        <f t="shared" si="88"/>
        <v>0</v>
      </c>
      <c r="K1379" s="29">
        <f t="shared" si="89"/>
        <v>0</v>
      </c>
      <c r="L1379" s="24">
        <f t="shared" si="90"/>
        <v>1</v>
      </c>
      <c r="M1379" s="24" t="str">
        <f>VLOOKUP(L1379,mês!A:B,2,0)</f>
        <v>Janeiro</v>
      </c>
      <c r="N1379" s="24" t="e">
        <f t="shared" si="91"/>
        <v>#VALUE!</v>
      </c>
    </row>
    <row r="1380" spans="10:14" ht="57" customHeight="1" x14ac:dyDescent="0.2">
      <c r="J1380" s="29">
        <f t="shared" si="88"/>
        <v>0</v>
      </c>
      <c r="K1380" s="29">
        <f t="shared" si="89"/>
        <v>0</v>
      </c>
      <c r="L1380" s="24">
        <f t="shared" si="90"/>
        <v>1</v>
      </c>
      <c r="M1380" s="24" t="str">
        <f>VLOOKUP(L1380,mês!A:B,2,0)</f>
        <v>Janeiro</v>
      </c>
      <c r="N1380" s="24" t="e">
        <f t="shared" si="91"/>
        <v>#VALUE!</v>
      </c>
    </row>
    <row r="1381" spans="10:14" ht="57" customHeight="1" x14ac:dyDescent="0.2">
      <c r="J1381" s="29">
        <f t="shared" si="88"/>
        <v>0</v>
      </c>
      <c r="K1381" s="29">
        <f t="shared" si="89"/>
        <v>0</v>
      </c>
      <c r="L1381" s="24">
        <f t="shared" si="90"/>
        <v>1</v>
      </c>
      <c r="M1381" s="24" t="str">
        <f>VLOOKUP(L1381,mês!A:B,2,0)</f>
        <v>Janeiro</v>
      </c>
      <c r="N1381" s="24" t="e">
        <f t="shared" si="91"/>
        <v>#VALUE!</v>
      </c>
    </row>
    <row r="1382" spans="10:14" ht="57" customHeight="1" x14ac:dyDescent="0.2">
      <c r="J1382" s="29">
        <f t="shared" si="88"/>
        <v>0</v>
      </c>
      <c r="K1382" s="29">
        <f t="shared" si="89"/>
        <v>0</v>
      </c>
      <c r="L1382" s="24">
        <f t="shared" si="90"/>
        <v>1</v>
      </c>
      <c r="M1382" s="24" t="str">
        <f>VLOOKUP(L1382,mês!A:B,2,0)</f>
        <v>Janeiro</v>
      </c>
      <c r="N1382" s="24" t="e">
        <f t="shared" si="91"/>
        <v>#VALUE!</v>
      </c>
    </row>
    <row r="1383" spans="10:14" ht="57" customHeight="1" x14ac:dyDescent="0.2">
      <c r="J1383" s="29">
        <f t="shared" si="88"/>
        <v>0</v>
      </c>
      <c r="K1383" s="29">
        <f t="shared" si="89"/>
        <v>0</v>
      </c>
      <c r="L1383" s="24">
        <f t="shared" si="90"/>
        <v>1</v>
      </c>
      <c r="M1383" s="24" t="str">
        <f>VLOOKUP(L1383,mês!A:B,2,0)</f>
        <v>Janeiro</v>
      </c>
      <c r="N1383" s="24" t="e">
        <f t="shared" si="91"/>
        <v>#VALUE!</v>
      </c>
    </row>
    <row r="1384" spans="10:14" ht="57" customHeight="1" x14ac:dyDescent="0.2">
      <c r="J1384" s="29">
        <f t="shared" si="88"/>
        <v>0</v>
      </c>
      <c r="K1384" s="29">
        <f t="shared" si="89"/>
        <v>0</v>
      </c>
      <c r="L1384" s="24">
        <f t="shared" si="90"/>
        <v>1</v>
      </c>
      <c r="M1384" s="24" t="str">
        <f>VLOOKUP(L1384,mês!A:B,2,0)</f>
        <v>Janeiro</v>
      </c>
      <c r="N1384" s="24" t="e">
        <f t="shared" si="91"/>
        <v>#VALUE!</v>
      </c>
    </row>
    <row r="1385" spans="10:14" ht="57" customHeight="1" x14ac:dyDescent="0.2">
      <c r="J1385" s="29">
        <f t="shared" si="88"/>
        <v>0</v>
      </c>
      <c r="K1385" s="29">
        <f t="shared" si="89"/>
        <v>0</v>
      </c>
      <c r="L1385" s="24">
        <f t="shared" si="90"/>
        <v>1</v>
      </c>
      <c r="M1385" s="24" t="str">
        <f>VLOOKUP(L1385,mês!A:B,2,0)</f>
        <v>Janeiro</v>
      </c>
      <c r="N1385" s="24" t="e">
        <f t="shared" si="91"/>
        <v>#VALUE!</v>
      </c>
    </row>
    <row r="1386" spans="10:14" ht="57" customHeight="1" x14ac:dyDescent="0.2">
      <c r="J1386" s="29">
        <f t="shared" si="88"/>
        <v>0</v>
      </c>
      <c r="K1386" s="29">
        <f t="shared" si="89"/>
        <v>0</v>
      </c>
      <c r="L1386" s="24">
        <f t="shared" si="90"/>
        <v>1</v>
      </c>
      <c r="M1386" s="24" t="str">
        <f>VLOOKUP(L1386,mês!A:B,2,0)</f>
        <v>Janeiro</v>
      </c>
      <c r="N1386" s="24" t="e">
        <f t="shared" si="91"/>
        <v>#VALUE!</v>
      </c>
    </row>
    <row r="1387" spans="10:14" ht="57" customHeight="1" x14ac:dyDescent="0.2">
      <c r="J1387" s="29">
        <f t="shared" si="88"/>
        <v>0</v>
      </c>
      <c r="K1387" s="29">
        <f t="shared" si="89"/>
        <v>0</v>
      </c>
      <c r="L1387" s="24">
        <f t="shared" si="90"/>
        <v>1</v>
      </c>
      <c r="M1387" s="24" t="str">
        <f>VLOOKUP(L1387,mês!A:B,2,0)</f>
        <v>Janeiro</v>
      </c>
      <c r="N1387" s="24" t="e">
        <f t="shared" si="91"/>
        <v>#VALUE!</v>
      </c>
    </row>
    <row r="1388" spans="10:14" ht="57" customHeight="1" x14ac:dyDescent="0.2">
      <c r="J1388" s="29">
        <f t="shared" si="88"/>
        <v>0</v>
      </c>
      <c r="K1388" s="29">
        <f t="shared" si="89"/>
        <v>0</v>
      </c>
      <c r="L1388" s="24">
        <f t="shared" si="90"/>
        <v>1</v>
      </c>
      <c r="M1388" s="24" t="str">
        <f>VLOOKUP(L1388,mês!A:B,2,0)</f>
        <v>Janeiro</v>
      </c>
      <c r="N1388" s="24" t="e">
        <f t="shared" si="91"/>
        <v>#VALUE!</v>
      </c>
    </row>
    <row r="1389" spans="10:14" ht="57" customHeight="1" x14ac:dyDescent="0.2">
      <c r="J1389" s="29">
        <f t="shared" si="88"/>
        <v>0</v>
      </c>
      <c r="K1389" s="29">
        <f t="shared" si="89"/>
        <v>0</v>
      </c>
      <c r="L1389" s="24">
        <f t="shared" si="90"/>
        <v>1</v>
      </c>
      <c r="M1389" s="24" t="str">
        <f>VLOOKUP(L1389,mês!A:B,2,0)</f>
        <v>Janeiro</v>
      </c>
      <c r="N1389" s="24" t="e">
        <f t="shared" si="91"/>
        <v>#VALUE!</v>
      </c>
    </row>
    <row r="1390" spans="10:14" ht="57" customHeight="1" x14ac:dyDescent="0.2">
      <c r="J1390" s="29">
        <f t="shared" si="88"/>
        <v>0</v>
      </c>
      <c r="K1390" s="29">
        <f t="shared" si="89"/>
        <v>0</v>
      </c>
      <c r="L1390" s="24">
        <f t="shared" si="90"/>
        <v>1</v>
      </c>
      <c r="M1390" s="24" t="str">
        <f>VLOOKUP(L1390,mês!A:B,2,0)</f>
        <v>Janeiro</v>
      </c>
      <c r="N1390" s="24" t="e">
        <f t="shared" si="91"/>
        <v>#VALUE!</v>
      </c>
    </row>
    <row r="1391" spans="10:14" ht="57" customHeight="1" x14ac:dyDescent="0.2">
      <c r="J1391" s="29">
        <f t="shared" si="88"/>
        <v>0</v>
      </c>
      <c r="K1391" s="29">
        <f t="shared" si="89"/>
        <v>0</v>
      </c>
      <c r="L1391" s="24">
        <f t="shared" si="90"/>
        <v>1</v>
      </c>
      <c r="M1391" s="24" t="str">
        <f>VLOOKUP(L1391,mês!A:B,2,0)</f>
        <v>Janeiro</v>
      </c>
      <c r="N1391" s="24" t="e">
        <f t="shared" si="91"/>
        <v>#VALUE!</v>
      </c>
    </row>
    <row r="1392" spans="10:14" ht="57" customHeight="1" x14ac:dyDescent="0.2">
      <c r="J1392" s="29">
        <f t="shared" si="88"/>
        <v>0</v>
      </c>
      <c r="K1392" s="29">
        <f t="shared" si="89"/>
        <v>0</v>
      </c>
      <c r="L1392" s="24">
        <f t="shared" si="90"/>
        <v>1</v>
      </c>
      <c r="M1392" s="24" t="str">
        <f>VLOOKUP(L1392,mês!A:B,2,0)</f>
        <v>Janeiro</v>
      </c>
      <c r="N1392" s="24" t="e">
        <f t="shared" si="91"/>
        <v>#VALUE!</v>
      </c>
    </row>
    <row r="1393" spans="10:14" ht="57" customHeight="1" x14ac:dyDescent="0.2">
      <c r="J1393" s="29">
        <f t="shared" si="88"/>
        <v>0</v>
      </c>
      <c r="K1393" s="29">
        <f t="shared" si="89"/>
        <v>0</v>
      </c>
      <c r="L1393" s="24">
        <f t="shared" si="90"/>
        <v>1</v>
      </c>
      <c r="M1393" s="24" t="str">
        <f>VLOOKUP(L1393,mês!A:B,2,0)</f>
        <v>Janeiro</v>
      </c>
      <c r="N1393" s="24" t="e">
        <f t="shared" si="91"/>
        <v>#VALUE!</v>
      </c>
    </row>
    <row r="1394" spans="10:14" ht="57" customHeight="1" x14ac:dyDescent="0.2">
      <c r="J1394" s="29">
        <f t="shared" si="88"/>
        <v>0</v>
      </c>
      <c r="K1394" s="29">
        <f t="shared" si="89"/>
        <v>0</v>
      </c>
      <c r="L1394" s="24">
        <f t="shared" si="90"/>
        <v>1</v>
      </c>
      <c r="M1394" s="24" t="str">
        <f>VLOOKUP(L1394,mês!A:B,2,0)</f>
        <v>Janeiro</v>
      </c>
      <c r="N1394" s="24" t="e">
        <f t="shared" si="91"/>
        <v>#VALUE!</v>
      </c>
    </row>
    <row r="1395" spans="10:14" ht="57" customHeight="1" x14ac:dyDescent="0.2">
      <c r="J1395" s="29">
        <f t="shared" si="88"/>
        <v>0</v>
      </c>
      <c r="K1395" s="29">
        <f t="shared" si="89"/>
        <v>0</v>
      </c>
      <c r="L1395" s="24">
        <f t="shared" si="90"/>
        <v>1</v>
      </c>
      <c r="M1395" s="24" t="str">
        <f>VLOOKUP(L1395,mês!A:B,2,0)</f>
        <v>Janeiro</v>
      </c>
      <c r="N1395" s="24" t="e">
        <f t="shared" si="91"/>
        <v>#VALUE!</v>
      </c>
    </row>
    <row r="1396" spans="10:14" ht="57" customHeight="1" x14ac:dyDescent="0.2">
      <c r="J1396" s="29">
        <f t="shared" si="88"/>
        <v>0</v>
      </c>
      <c r="K1396" s="29">
        <f t="shared" si="89"/>
        <v>0</v>
      </c>
      <c r="L1396" s="24">
        <f t="shared" si="90"/>
        <v>1</v>
      </c>
      <c r="M1396" s="24" t="str">
        <f>VLOOKUP(L1396,mês!A:B,2,0)</f>
        <v>Janeiro</v>
      </c>
      <c r="N1396" s="24" t="e">
        <f t="shared" si="91"/>
        <v>#VALUE!</v>
      </c>
    </row>
    <row r="1397" spans="10:14" ht="57" customHeight="1" x14ac:dyDescent="0.2">
      <c r="J1397" s="29">
        <f t="shared" si="88"/>
        <v>0</v>
      </c>
      <c r="K1397" s="29">
        <f t="shared" si="89"/>
        <v>0</v>
      </c>
      <c r="L1397" s="24">
        <f t="shared" si="90"/>
        <v>1</v>
      </c>
      <c r="M1397" s="24" t="str">
        <f>VLOOKUP(L1397,mês!A:B,2,0)</f>
        <v>Janeiro</v>
      </c>
      <c r="N1397" s="24" t="e">
        <f t="shared" si="91"/>
        <v>#VALUE!</v>
      </c>
    </row>
    <row r="1398" spans="10:14" ht="57" customHeight="1" x14ac:dyDescent="0.2">
      <c r="J1398" s="29">
        <f t="shared" si="88"/>
        <v>0</v>
      </c>
      <c r="K1398" s="29">
        <f t="shared" si="89"/>
        <v>0</v>
      </c>
      <c r="L1398" s="24">
        <f t="shared" si="90"/>
        <v>1</v>
      </c>
      <c r="M1398" s="24" t="str">
        <f>VLOOKUP(L1398,mês!A:B,2,0)</f>
        <v>Janeiro</v>
      </c>
      <c r="N1398" s="24" t="e">
        <f t="shared" si="91"/>
        <v>#VALUE!</v>
      </c>
    </row>
    <row r="1399" spans="10:14" ht="57" customHeight="1" x14ac:dyDescent="0.2">
      <c r="J1399" s="29">
        <f t="shared" si="88"/>
        <v>0</v>
      </c>
      <c r="K1399" s="29">
        <f t="shared" si="89"/>
        <v>0</v>
      </c>
      <c r="L1399" s="24">
        <f t="shared" si="90"/>
        <v>1</v>
      </c>
      <c r="M1399" s="24" t="str">
        <f>VLOOKUP(L1399,mês!A:B,2,0)</f>
        <v>Janeiro</v>
      </c>
      <c r="N1399" s="24" t="e">
        <f t="shared" si="91"/>
        <v>#VALUE!</v>
      </c>
    </row>
    <row r="1400" spans="10:14" ht="57" customHeight="1" x14ac:dyDescent="0.2">
      <c r="J1400" s="29">
        <f t="shared" si="88"/>
        <v>0</v>
      </c>
      <c r="K1400" s="29">
        <f t="shared" si="89"/>
        <v>0</v>
      </c>
      <c r="L1400" s="24">
        <f t="shared" si="90"/>
        <v>1</v>
      </c>
      <c r="M1400" s="24" t="str">
        <f>VLOOKUP(L1400,mês!A:B,2,0)</f>
        <v>Janeiro</v>
      </c>
      <c r="N1400" s="24" t="e">
        <f t="shared" si="91"/>
        <v>#VALUE!</v>
      </c>
    </row>
    <row r="1401" spans="10:14" ht="57" customHeight="1" x14ac:dyDescent="0.2">
      <c r="J1401" s="29">
        <f t="shared" si="88"/>
        <v>0</v>
      </c>
      <c r="K1401" s="29">
        <f t="shared" si="89"/>
        <v>0</v>
      </c>
      <c r="L1401" s="24">
        <f t="shared" si="90"/>
        <v>1</v>
      </c>
      <c r="M1401" s="24" t="str">
        <f>VLOOKUP(L1401,mês!A:B,2,0)</f>
        <v>Janeiro</v>
      </c>
      <c r="N1401" s="24" t="e">
        <f t="shared" si="91"/>
        <v>#VALUE!</v>
      </c>
    </row>
    <row r="1402" spans="10:14" ht="57" customHeight="1" x14ac:dyDescent="0.2">
      <c r="J1402" s="29">
        <f t="shared" si="88"/>
        <v>0</v>
      </c>
      <c r="K1402" s="29">
        <f t="shared" si="89"/>
        <v>0</v>
      </c>
      <c r="L1402" s="24">
        <f t="shared" si="90"/>
        <v>1</v>
      </c>
      <c r="M1402" s="24" t="str">
        <f>VLOOKUP(L1402,mês!A:B,2,0)</f>
        <v>Janeiro</v>
      </c>
      <c r="N1402" s="24" t="e">
        <f t="shared" si="91"/>
        <v>#VALUE!</v>
      </c>
    </row>
    <row r="1403" spans="10:14" ht="57" customHeight="1" x14ac:dyDescent="0.2">
      <c r="J1403" s="29">
        <f t="shared" si="88"/>
        <v>0</v>
      </c>
      <c r="K1403" s="29">
        <f t="shared" si="89"/>
        <v>0</v>
      </c>
      <c r="L1403" s="24">
        <f t="shared" si="90"/>
        <v>1</v>
      </c>
      <c r="M1403" s="24" t="str">
        <f>VLOOKUP(L1403,mês!A:B,2,0)</f>
        <v>Janeiro</v>
      </c>
      <c r="N1403" s="24" t="e">
        <f t="shared" si="91"/>
        <v>#VALUE!</v>
      </c>
    </row>
    <row r="1404" spans="10:14" ht="57" customHeight="1" x14ac:dyDescent="0.2">
      <c r="J1404" s="29">
        <f t="shared" si="88"/>
        <v>0</v>
      </c>
      <c r="K1404" s="29">
        <f t="shared" si="89"/>
        <v>0</v>
      </c>
      <c r="L1404" s="24">
        <f t="shared" si="90"/>
        <v>1</v>
      </c>
      <c r="M1404" s="24" t="str">
        <f>VLOOKUP(L1404,mês!A:B,2,0)</f>
        <v>Janeiro</v>
      </c>
      <c r="N1404" s="24" t="e">
        <f t="shared" si="91"/>
        <v>#VALUE!</v>
      </c>
    </row>
    <row r="1405" spans="10:14" ht="57" customHeight="1" x14ac:dyDescent="0.2">
      <c r="J1405" s="29">
        <f t="shared" si="88"/>
        <v>0</v>
      </c>
      <c r="K1405" s="29">
        <f t="shared" si="89"/>
        <v>0</v>
      </c>
      <c r="L1405" s="24">
        <f t="shared" si="90"/>
        <v>1</v>
      </c>
      <c r="M1405" s="24" t="str">
        <f>VLOOKUP(L1405,mês!A:B,2,0)</f>
        <v>Janeiro</v>
      </c>
      <c r="N1405" s="24" t="e">
        <f t="shared" si="91"/>
        <v>#VALUE!</v>
      </c>
    </row>
    <row r="1406" spans="10:14" ht="57" customHeight="1" x14ac:dyDescent="0.2">
      <c r="J1406" s="29">
        <f t="shared" si="88"/>
        <v>0</v>
      </c>
      <c r="K1406" s="29">
        <f t="shared" si="89"/>
        <v>0</v>
      </c>
      <c r="L1406" s="24">
        <f t="shared" si="90"/>
        <v>1</v>
      </c>
      <c r="M1406" s="24" t="str">
        <f>VLOOKUP(L1406,mês!A:B,2,0)</f>
        <v>Janeiro</v>
      </c>
      <c r="N1406" s="24" t="e">
        <f t="shared" si="91"/>
        <v>#VALUE!</v>
      </c>
    </row>
    <row r="1407" spans="10:14" ht="57" customHeight="1" x14ac:dyDescent="0.2">
      <c r="J1407" s="29">
        <f t="shared" si="88"/>
        <v>0</v>
      </c>
      <c r="K1407" s="29">
        <f t="shared" si="89"/>
        <v>0</v>
      </c>
      <c r="L1407" s="24">
        <f t="shared" si="90"/>
        <v>1</v>
      </c>
      <c r="M1407" s="24" t="str">
        <f>VLOOKUP(L1407,mês!A:B,2,0)</f>
        <v>Janeiro</v>
      </c>
      <c r="N1407" s="24" t="e">
        <f t="shared" si="91"/>
        <v>#VALUE!</v>
      </c>
    </row>
    <row r="1408" spans="10:14" ht="57" customHeight="1" x14ac:dyDescent="0.2">
      <c r="J1408" s="29">
        <f t="shared" si="88"/>
        <v>0</v>
      </c>
      <c r="K1408" s="29">
        <f t="shared" si="89"/>
        <v>0</v>
      </c>
      <c r="L1408" s="24">
        <f t="shared" si="90"/>
        <v>1</v>
      </c>
      <c r="M1408" s="24" t="str">
        <f>VLOOKUP(L1408,mês!A:B,2,0)</f>
        <v>Janeiro</v>
      </c>
      <c r="N1408" s="24" t="e">
        <f t="shared" si="91"/>
        <v>#VALUE!</v>
      </c>
    </row>
    <row r="1409" spans="10:14" ht="57" customHeight="1" x14ac:dyDescent="0.2">
      <c r="J1409" s="29">
        <f t="shared" si="88"/>
        <v>0</v>
      </c>
      <c r="K1409" s="29">
        <f t="shared" si="89"/>
        <v>0</v>
      </c>
      <c r="L1409" s="24">
        <f t="shared" si="90"/>
        <v>1</v>
      </c>
      <c r="M1409" s="24" t="str">
        <f>VLOOKUP(L1409,mês!A:B,2,0)</f>
        <v>Janeiro</v>
      </c>
      <c r="N1409" s="24" t="e">
        <f t="shared" si="91"/>
        <v>#VALUE!</v>
      </c>
    </row>
    <row r="1410" spans="10:14" ht="57" customHeight="1" x14ac:dyDescent="0.2">
      <c r="J1410" s="29">
        <f t="shared" si="88"/>
        <v>0</v>
      </c>
      <c r="K1410" s="29">
        <f t="shared" si="89"/>
        <v>0</v>
      </c>
      <c r="L1410" s="24">
        <f t="shared" si="90"/>
        <v>1</v>
      </c>
      <c r="M1410" s="24" t="str">
        <f>VLOOKUP(L1410,mês!A:B,2,0)</f>
        <v>Janeiro</v>
      </c>
      <c r="N1410" s="24" t="e">
        <f t="shared" si="91"/>
        <v>#VALUE!</v>
      </c>
    </row>
    <row r="1411" spans="10:14" ht="57" customHeight="1" x14ac:dyDescent="0.2">
      <c r="J1411" s="29">
        <f t="shared" si="88"/>
        <v>0</v>
      </c>
      <c r="K1411" s="29">
        <f t="shared" si="89"/>
        <v>0</v>
      </c>
      <c r="L1411" s="24">
        <f t="shared" si="90"/>
        <v>1</v>
      </c>
      <c r="M1411" s="24" t="str">
        <f>VLOOKUP(L1411,mês!A:B,2,0)</f>
        <v>Janeiro</v>
      </c>
      <c r="N1411" s="24" t="e">
        <f t="shared" si="91"/>
        <v>#VALUE!</v>
      </c>
    </row>
    <row r="1412" spans="10:14" ht="57" customHeight="1" x14ac:dyDescent="0.2">
      <c r="J1412" s="29">
        <f t="shared" si="88"/>
        <v>0</v>
      </c>
      <c r="K1412" s="29">
        <f t="shared" si="89"/>
        <v>0</v>
      </c>
      <c r="L1412" s="24">
        <f t="shared" si="90"/>
        <v>1</v>
      </c>
      <c r="M1412" s="24" t="str">
        <f>VLOOKUP(L1412,mês!A:B,2,0)</f>
        <v>Janeiro</v>
      </c>
      <c r="N1412" s="24" t="e">
        <f t="shared" si="91"/>
        <v>#VALUE!</v>
      </c>
    </row>
    <row r="1413" spans="10:14" ht="57" customHeight="1" x14ac:dyDescent="0.2">
      <c r="J1413" s="29">
        <f t="shared" si="88"/>
        <v>0</v>
      </c>
      <c r="K1413" s="29">
        <f t="shared" si="89"/>
        <v>0</v>
      </c>
      <c r="L1413" s="24">
        <f t="shared" si="90"/>
        <v>1</v>
      </c>
      <c r="M1413" s="24" t="str">
        <f>VLOOKUP(L1413,mês!A:B,2,0)</f>
        <v>Janeiro</v>
      </c>
      <c r="N1413" s="24" t="e">
        <f t="shared" si="91"/>
        <v>#VALUE!</v>
      </c>
    </row>
    <row r="1414" spans="10:14" ht="57" customHeight="1" x14ac:dyDescent="0.2">
      <c r="J1414" s="29">
        <f t="shared" si="88"/>
        <v>0</v>
      </c>
      <c r="K1414" s="29">
        <f t="shared" si="89"/>
        <v>0</v>
      </c>
      <c r="L1414" s="24">
        <f t="shared" si="90"/>
        <v>1</v>
      </c>
      <c r="M1414" s="24" t="str">
        <f>VLOOKUP(L1414,mês!A:B,2,0)</f>
        <v>Janeiro</v>
      </c>
      <c r="N1414" s="24" t="e">
        <f t="shared" si="91"/>
        <v>#VALUE!</v>
      </c>
    </row>
    <row r="1415" spans="10:14" ht="57" customHeight="1" x14ac:dyDescent="0.2">
      <c r="J1415" s="29">
        <f t="shared" si="88"/>
        <v>0</v>
      </c>
      <c r="K1415" s="29">
        <f t="shared" si="89"/>
        <v>0</v>
      </c>
      <c r="L1415" s="24">
        <f t="shared" si="90"/>
        <v>1</v>
      </c>
      <c r="M1415" s="24" t="str">
        <f>VLOOKUP(L1415,mês!A:B,2,0)</f>
        <v>Janeiro</v>
      </c>
      <c r="N1415" s="24" t="e">
        <f t="shared" si="91"/>
        <v>#VALUE!</v>
      </c>
    </row>
    <row r="1416" spans="10:14" ht="57" customHeight="1" x14ac:dyDescent="0.2">
      <c r="J1416" s="29">
        <f t="shared" si="88"/>
        <v>0</v>
      </c>
      <c r="K1416" s="29">
        <f t="shared" si="89"/>
        <v>0</v>
      </c>
      <c r="L1416" s="24">
        <f t="shared" si="90"/>
        <v>1</v>
      </c>
      <c r="M1416" s="24" t="str">
        <f>VLOOKUP(L1416,mês!A:B,2,0)</f>
        <v>Janeiro</v>
      </c>
      <c r="N1416" s="24" t="e">
        <f t="shared" si="91"/>
        <v>#VALUE!</v>
      </c>
    </row>
    <row r="1417" spans="10:14" ht="57" customHeight="1" x14ac:dyDescent="0.2">
      <c r="J1417" s="29">
        <f t="shared" si="88"/>
        <v>0</v>
      </c>
      <c r="K1417" s="29">
        <f t="shared" si="89"/>
        <v>0</v>
      </c>
      <c r="L1417" s="24">
        <f t="shared" si="90"/>
        <v>1</v>
      </c>
      <c r="M1417" s="24" t="str">
        <f>VLOOKUP(L1417,mês!A:B,2,0)</f>
        <v>Janeiro</v>
      </c>
      <c r="N1417" s="24" t="e">
        <f t="shared" si="91"/>
        <v>#VALUE!</v>
      </c>
    </row>
    <row r="1418" spans="10:14" ht="57" customHeight="1" x14ac:dyDescent="0.2">
      <c r="J1418" s="29">
        <f t="shared" si="88"/>
        <v>0</v>
      </c>
      <c r="K1418" s="29">
        <f t="shared" si="89"/>
        <v>0</v>
      </c>
      <c r="L1418" s="24">
        <f t="shared" si="90"/>
        <v>1</v>
      </c>
      <c r="M1418" s="24" t="str">
        <f>VLOOKUP(L1418,mês!A:B,2,0)</f>
        <v>Janeiro</v>
      </c>
      <c r="N1418" s="24" t="e">
        <f t="shared" si="91"/>
        <v>#VALUE!</v>
      </c>
    </row>
    <row r="1419" spans="10:14" ht="57" customHeight="1" x14ac:dyDescent="0.2">
      <c r="J1419" s="29">
        <f t="shared" si="88"/>
        <v>0</v>
      </c>
      <c r="K1419" s="29">
        <f t="shared" si="89"/>
        <v>0</v>
      </c>
      <c r="L1419" s="24">
        <f t="shared" si="90"/>
        <v>1</v>
      </c>
      <c r="M1419" s="24" t="str">
        <f>VLOOKUP(L1419,mês!A:B,2,0)</f>
        <v>Janeiro</v>
      </c>
      <c r="N1419" s="24" t="e">
        <f t="shared" si="91"/>
        <v>#VALUE!</v>
      </c>
    </row>
    <row r="1420" spans="10:14" ht="57" customHeight="1" x14ac:dyDescent="0.2">
      <c r="J1420" s="29">
        <f t="shared" si="88"/>
        <v>0</v>
      </c>
      <c r="K1420" s="29">
        <f t="shared" si="89"/>
        <v>0</v>
      </c>
      <c r="L1420" s="24">
        <f t="shared" si="90"/>
        <v>1</v>
      </c>
      <c r="M1420" s="24" t="str">
        <f>VLOOKUP(L1420,mês!A:B,2,0)</f>
        <v>Janeiro</v>
      </c>
      <c r="N1420" s="24" t="e">
        <f t="shared" si="91"/>
        <v>#VALUE!</v>
      </c>
    </row>
    <row r="1421" spans="10:14" ht="57" customHeight="1" x14ac:dyDescent="0.2">
      <c r="J1421" s="29">
        <f t="shared" si="88"/>
        <v>0</v>
      </c>
      <c r="K1421" s="29">
        <f t="shared" si="89"/>
        <v>0</v>
      </c>
      <c r="L1421" s="24">
        <f t="shared" si="90"/>
        <v>1</v>
      </c>
      <c r="M1421" s="24" t="str">
        <f>VLOOKUP(L1421,mês!A:B,2,0)</f>
        <v>Janeiro</v>
      </c>
      <c r="N1421" s="24" t="e">
        <f t="shared" si="91"/>
        <v>#VALUE!</v>
      </c>
    </row>
    <row r="1422" spans="10:14" ht="57" customHeight="1" x14ac:dyDescent="0.2">
      <c r="J1422" s="29">
        <f t="shared" si="88"/>
        <v>0</v>
      </c>
      <c r="K1422" s="29">
        <f t="shared" si="89"/>
        <v>0</v>
      </c>
      <c r="L1422" s="24">
        <f t="shared" si="90"/>
        <v>1</v>
      </c>
      <c r="M1422" s="24" t="str">
        <f>VLOOKUP(L1422,mês!A:B,2,0)</f>
        <v>Janeiro</v>
      </c>
      <c r="N1422" s="24" t="e">
        <f t="shared" si="91"/>
        <v>#VALUE!</v>
      </c>
    </row>
    <row r="1423" spans="10:14" ht="57" customHeight="1" x14ac:dyDescent="0.2">
      <c r="J1423" s="29">
        <f t="shared" si="88"/>
        <v>0</v>
      </c>
      <c r="K1423" s="29">
        <f t="shared" si="89"/>
        <v>0</v>
      </c>
      <c r="L1423" s="24">
        <f t="shared" si="90"/>
        <v>1</v>
      </c>
      <c r="M1423" s="24" t="str">
        <f>VLOOKUP(L1423,mês!A:B,2,0)</f>
        <v>Janeiro</v>
      </c>
      <c r="N1423" s="24" t="e">
        <f t="shared" si="91"/>
        <v>#VALUE!</v>
      </c>
    </row>
    <row r="1424" spans="10:14" ht="57" customHeight="1" x14ac:dyDescent="0.2">
      <c r="J1424" s="29">
        <f t="shared" ref="J1424:J1487" si="92">IF(G1424="Não",0,H1424)</f>
        <v>0</v>
      </c>
      <c r="K1424" s="29">
        <f t="shared" ref="K1424:K1487" si="93">IF(G1424="Não",H1424,0)</f>
        <v>0</v>
      </c>
      <c r="L1424" s="24">
        <f t="shared" ref="L1424:L1487" si="94">MONTH(B1424)</f>
        <v>1</v>
      </c>
      <c r="M1424" s="24" t="str">
        <f>VLOOKUP(L1424,mês!A:B,2,0)</f>
        <v>Janeiro</v>
      </c>
      <c r="N1424" s="24" t="e">
        <f t="shared" ref="N1424:N1487" si="95">LEFT(A1424,SEARCH("-",A1424)-1)</f>
        <v>#VALUE!</v>
      </c>
    </row>
    <row r="1425" spans="10:14" ht="57" customHeight="1" x14ac:dyDescent="0.2">
      <c r="J1425" s="29">
        <f t="shared" si="92"/>
        <v>0</v>
      </c>
      <c r="K1425" s="29">
        <f t="shared" si="93"/>
        <v>0</v>
      </c>
      <c r="L1425" s="24">
        <f t="shared" si="94"/>
        <v>1</v>
      </c>
      <c r="M1425" s="24" t="str">
        <f>VLOOKUP(L1425,mês!A:B,2,0)</f>
        <v>Janeiro</v>
      </c>
      <c r="N1425" s="24" t="e">
        <f t="shared" si="95"/>
        <v>#VALUE!</v>
      </c>
    </row>
    <row r="1426" spans="10:14" ht="57" customHeight="1" x14ac:dyDescent="0.2">
      <c r="J1426" s="29">
        <f t="shared" si="92"/>
        <v>0</v>
      </c>
      <c r="K1426" s="29">
        <f t="shared" si="93"/>
        <v>0</v>
      </c>
      <c r="L1426" s="24">
        <f t="shared" si="94"/>
        <v>1</v>
      </c>
      <c r="M1426" s="24" t="str">
        <f>VLOOKUP(L1426,mês!A:B,2,0)</f>
        <v>Janeiro</v>
      </c>
      <c r="N1426" s="24" t="e">
        <f t="shared" si="95"/>
        <v>#VALUE!</v>
      </c>
    </row>
    <row r="1427" spans="10:14" ht="57" customHeight="1" x14ac:dyDescent="0.2">
      <c r="J1427" s="29">
        <f t="shared" si="92"/>
        <v>0</v>
      </c>
      <c r="K1427" s="29">
        <f t="shared" si="93"/>
        <v>0</v>
      </c>
      <c r="L1427" s="24">
        <f t="shared" si="94"/>
        <v>1</v>
      </c>
      <c r="M1427" s="24" t="str">
        <f>VLOOKUP(L1427,mês!A:B,2,0)</f>
        <v>Janeiro</v>
      </c>
      <c r="N1427" s="24" t="e">
        <f t="shared" si="95"/>
        <v>#VALUE!</v>
      </c>
    </row>
    <row r="1428" spans="10:14" ht="57" customHeight="1" x14ac:dyDescent="0.2">
      <c r="J1428" s="29">
        <f t="shared" si="92"/>
        <v>0</v>
      </c>
      <c r="K1428" s="29">
        <f t="shared" si="93"/>
        <v>0</v>
      </c>
      <c r="L1428" s="24">
        <f t="shared" si="94"/>
        <v>1</v>
      </c>
      <c r="M1428" s="24" t="str">
        <f>VLOOKUP(L1428,mês!A:B,2,0)</f>
        <v>Janeiro</v>
      </c>
      <c r="N1428" s="24" t="e">
        <f t="shared" si="95"/>
        <v>#VALUE!</v>
      </c>
    </row>
    <row r="1429" spans="10:14" ht="57" customHeight="1" x14ac:dyDescent="0.2">
      <c r="J1429" s="29">
        <f t="shared" si="92"/>
        <v>0</v>
      </c>
      <c r="K1429" s="29">
        <f t="shared" si="93"/>
        <v>0</v>
      </c>
      <c r="L1429" s="24">
        <f t="shared" si="94"/>
        <v>1</v>
      </c>
      <c r="M1429" s="24" t="str">
        <f>VLOOKUP(L1429,mês!A:B,2,0)</f>
        <v>Janeiro</v>
      </c>
      <c r="N1429" s="24" t="e">
        <f t="shared" si="95"/>
        <v>#VALUE!</v>
      </c>
    </row>
    <row r="1430" spans="10:14" ht="57" customHeight="1" x14ac:dyDescent="0.2">
      <c r="J1430" s="29">
        <f t="shared" si="92"/>
        <v>0</v>
      </c>
      <c r="K1430" s="29">
        <f t="shared" si="93"/>
        <v>0</v>
      </c>
      <c r="L1430" s="24">
        <f t="shared" si="94"/>
        <v>1</v>
      </c>
      <c r="M1430" s="24" t="str">
        <f>VLOOKUP(L1430,mês!A:B,2,0)</f>
        <v>Janeiro</v>
      </c>
      <c r="N1430" s="24" t="e">
        <f t="shared" si="95"/>
        <v>#VALUE!</v>
      </c>
    </row>
    <row r="1431" spans="10:14" ht="57" customHeight="1" x14ac:dyDescent="0.2">
      <c r="J1431" s="29">
        <f t="shared" si="92"/>
        <v>0</v>
      </c>
      <c r="K1431" s="29">
        <f t="shared" si="93"/>
        <v>0</v>
      </c>
      <c r="L1431" s="24">
        <f t="shared" si="94"/>
        <v>1</v>
      </c>
      <c r="M1431" s="24" t="str">
        <f>VLOOKUP(L1431,mês!A:B,2,0)</f>
        <v>Janeiro</v>
      </c>
      <c r="N1431" s="24" t="e">
        <f t="shared" si="95"/>
        <v>#VALUE!</v>
      </c>
    </row>
    <row r="1432" spans="10:14" ht="57" customHeight="1" x14ac:dyDescent="0.2">
      <c r="J1432" s="29">
        <f t="shared" si="92"/>
        <v>0</v>
      </c>
      <c r="K1432" s="29">
        <f t="shared" si="93"/>
        <v>0</v>
      </c>
      <c r="L1432" s="24">
        <f t="shared" si="94"/>
        <v>1</v>
      </c>
      <c r="M1432" s="24" t="str">
        <f>VLOOKUP(L1432,mês!A:B,2,0)</f>
        <v>Janeiro</v>
      </c>
      <c r="N1432" s="24" t="e">
        <f t="shared" si="95"/>
        <v>#VALUE!</v>
      </c>
    </row>
    <row r="1433" spans="10:14" ht="57" customHeight="1" x14ac:dyDescent="0.2">
      <c r="J1433" s="29">
        <f t="shared" si="92"/>
        <v>0</v>
      </c>
      <c r="K1433" s="29">
        <f t="shared" si="93"/>
        <v>0</v>
      </c>
      <c r="L1433" s="24">
        <f t="shared" si="94"/>
        <v>1</v>
      </c>
      <c r="M1433" s="24" t="str">
        <f>VLOOKUP(L1433,mês!A:B,2,0)</f>
        <v>Janeiro</v>
      </c>
      <c r="N1433" s="24" t="e">
        <f t="shared" si="95"/>
        <v>#VALUE!</v>
      </c>
    </row>
    <row r="1434" spans="10:14" ht="57" customHeight="1" x14ac:dyDescent="0.2">
      <c r="J1434" s="29">
        <f t="shared" si="92"/>
        <v>0</v>
      </c>
      <c r="K1434" s="29">
        <f t="shared" si="93"/>
        <v>0</v>
      </c>
      <c r="L1434" s="24">
        <f t="shared" si="94"/>
        <v>1</v>
      </c>
      <c r="M1434" s="24" t="str">
        <f>VLOOKUP(L1434,mês!A:B,2,0)</f>
        <v>Janeiro</v>
      </c>
      <c r="N1434" s="24" t="e">
        <f t="shared" si="95"/>
        <v>#VALUE!</v>
      </c>
    </row>
    <row r="1435" spans="10:14" ht="57" customHeight="1" x14ac:dyDescent="0.2">
      <c r="J1435" s="29">
        <f t="shared" si="92"/>
        <v>0</v>
      </c>
      <c r="K1435" s="29">
        <f t="shared" si="93"/>
        <v>0</v>
      </c>
      <c r="L1435" s="24">
        <f t="shared" si="94"/>
        <v>1</v>
      </c>
      <c r="M1435" s="24" t="str">
        <f>VLOOKUP(L1435,mês!A:B,2,0)</f>
        <v>Janeiro</v>
      </c>
      <c r="N1435" s="24" t="e">
        <f t="shared" si="95"/>
        <v>#VALUE!</v>
      </c>
    </row>
    <row r="1436" spans="10:14" ht="57" customHeight="1" x14ac:dyDescent="0.2">
      <c r="J1436" s="29">
        <f t="shared" si="92"/>
        <v>0</v>
      </c>
      <c r="K1436" s="29">
        <f t="shared" si="93"/>
        <v>0</v>
      </c>
      <c r="L1436" s="24">
        <f t="shared" si="94"/>
        <v>1</v>
      </c>
      <c r="M1436" s="24" t="str">
        <f>VLOOKUP(L1436,mês!A:B,2,0)</f>
        <v>Janeiro</v>
      </c>
      <c r="N1436" s="24" t="e">
        <f t="shared" si="95"/>
        <v>#VALUE!</v>
      </c>
    </row>
    <row r="1437" spans="10:14" ht="57" customHeight="1" x14ac:dyDescent="0.2">
      <c r="J1437" s="29">
        <f t="shared" si="92"/>
        <v>0</v>
      </c>
      <c r="K1437" s="29">
        <f t="shared" si="93"/>
        <v>0</v>
      </c>
      <c r="L1437" s="24">
        <f t="shared" si="94"/>
        <v>1</v>
      </c>
      <c r="M1437" s="24" t="str">
        <f>VLOOKUP(L1437,mês!A:B,2,0)</f>
        <v>Janeiro</v>
      </c>
      <c r="N1437" s="24" t="e">
        <f t="shared" si="95"/>
        <v>#VALUE!</v>
      </c>
    </row>
    <row r="1438" spans="10:14" ht="57" customHeight="1" x14ac:dyDescent="0.2">
      <c r="J1438" s="29">
        <f t="shared" si="92"/>
        <v>0</v>
      </c>
      <c r="K1438" s="29">
        <f t="shared" si="93"/>
        <v>0</v>
      </c>
      <c r="L1438" s="24">
        <f t="shared" si="94"/>
        <v>1</v>
      </c>
      <c r="M1438" s="24" t="str">
        <f>VLOOKUP(L1438,mês!A:B,2,0)</f>
        <v>Janeiro</v>
      </c>
      <c r="N1438" s="24" t="e">
        <f t="shared" si="95"/>
        <v>#VALUE!</v>
      </c>
    </row>
    <row r="1439" spans="10:14" ht="57" customHeight="1" x14ac:dyDescent="0.2">
      <c r="J1439" s="29">
        <f t="shared" si="92"/>
        <v>0</v>
      </c>
      <c r="K1439" s="29">
        <f t="shared" si="93"/>
        <v>0</v>
      </c>
      <c r="L1439" s="24">
        <f t="shared" si="94"/>
        <v>1</v>
      </c>
      <c r="M1439" s="24" t="str">
        <f>VLOOKUP(L1439,mês!A:B,2,0)</f>
        <v>Janeiro</v>
      </c>
      <c r="N1439" s="24" t="e">
        <f t="shared" si="95"/>
        <v>#VALUE!</v>
      </c>
    </row>
    <row r="1440" spans="10:14" ht="57" customHeight="1" x14ac:dyDescent="0.2">
      <c r="J1440" s="29">
        <f t="shared" si="92"/>
        <v>0</v>
      </c>
      <c r="K1440" s="29">
        <f t="shared" si="93"/>
        <v>0</v>
      </c>
      <c r="L1440" s="24">
        <f t="shared" si="94"/>
        <v>1</v>
      </c>
      <c r="M1440" s="24" t="str">
        <f>VLOOKUP(L1440,mês!A:B,2,0)</f>
        <v>Janeiro</v>
      </c>
      <c r="N1440" s="24" t="e">
        <f t="shared" si="95"/>
        <v>#VALUE!</v>
      </c>
    </row>
    <row r="1441" spans="10:14" ht="57" customHeight="1" x14ac:dyDescent="0.2">
      <c r="J1441" s="29">
        <f t="shared" si="92"/>
        <v>0</v>
      </c>
      <c r="K1441" s="29">
        <f t="shared" si="93"/>
        <v>0</v>
      </c>
      <c r="L1441" s="24">
        <f t="shared" si="94"/>
        <v>1</v>
      </c>
      <c r="M1441" s="24" t="str">
        <f>VLOOKUP(L1441,mês!A:B,2,0)</f>
        <v>Janeiro</v>
      </c>
      <c r="N1441" s="24" t="e">
        <f t="shared" si="95"/>
        <v>#VALUE!</v>
      </c>
    </row>
    <row r="1442" spans="10:14" ht="57" customHeight="1" x14ac:dyDescent="0.2">
      <c r="J1442" s="29">
        <f t="shared" si="92"/>
        <v>0</v>
      </c>
      <c r="K1442" s="29">
        <f t="shared" si="93"/>
        <v>0</v>
      </c>
      <c r="L1442" s="24">
        <f t="shared" si="94"/>
        <v>1</v>
      </c>
      <c r="M1442" s="24" t="str">
        <f>VLOOKUP(L1442,mês!A:B,2,0)</f>
        <v>Janeiro</v>
      </c>
      <c r="N1442" s="24" t="e">
        <f t="shared" si="95"/>
        <v>#VALUE!</v>
      </c>
    </row>
    <row r="1443" spans="10:14" ht="57" customHeight="1" x14ac:dyDescent="0.2">
      <c r="J1443" s="29">
        <f t="shared" si="92"/>
        <v>0</v>
      </c>
      <c r="K1443" s="29">
        <f t="shared" si="93"/>
        <v>0</v>
      </c>
      <c r="L1443" s="24">
        <f t="shared" si="94"/>
        <v>1</v>
      </c>
      <c r="M1443" s="24" t="str">
        <f>VLOOKUP(L1443,mês!A:B,2,0)</f>
        <v>Janeiro</v>
      </c>
      <c r="N1443" s="24" t="e">
        <f t="shared" si="95"/>
        <v>#VALUE!</v>
      </c>
    </row>
    <row r="1444" spans="10:14" ht="57" customHeight="1" x14ac:dyDescent="0.2">
      <c r="J1444" s="29">
        <f t="shared" si="92"/>
        <v>0</v>
      </c>
      <c r="K1444" s="29">
        <f t="shared" si="93"/>
        <v>0</v>
      </c>
      <c r="L1444" s="24">
        <f t="shared" si="94"/>
        <v>1</v>
      </c>
      <c r="M1444" s="24" t="str">
        <f>VLOOKUP(L1444,mês!A:B,2,0)</f>
        <v>Janeiro</v>
      </c>
      <c r="N1444" s="24" t="e">
        <f t="shared" si="95"/>
        <v>#VALUE!</v>
      </c>
    </row>
    <row r="1445" spans="10:14" ht="57" customHeight="1" x14ac:dyDescent="0.2">
      <c r="J1445" s="29">
        <f t="shared" si="92"/>
        <v>0</v>
      </c>
      <c r="K1445" s="29">
        <f t="shared" si="93"/>
        <v>0</v>
      </c>
      <c r="L1445" s="24">
        <f t="shared" si="94"/>
        <v>1</v>
      </c>
      <c r="M1445" s="24" t="str">
        <f>VLOOKUP(L1445,mês!A:B,2,0)</f>
        <v>Janeiro</v>
      </c>
      <c r="N1445" s="24" t="e">
        <f t="shared" si="95"/>
        <v>#VALUE!</v>
      </c>
    </row>
    <row r="1446" spans="10:14" ht="57" customHeight="1" x14ac:dyDescent="0.2">
      <c r="J1446" s="29">
        <f t="shared" si="92"/>
        <v>0</v>
      </c>
      <c r="K1446" s="29">
        <f t="shared" si="93"/>
        <v>0</v>
      </c>
      <c r="L1446" s="24">
        <f t="shared" si="94"/>
        <v>1</v>
      </c>
      <c r="M1446" s="24" t="str">
        <f>VLOOKUP(L1446,mês!A:B,2,0)</f>
        <v>Janeiro</v>
      </c>
      <c r="N1446" s="24" t="e">
        <f t="shared" si="95"/>
        <v>#VALUE!</v>
      </c>
    </row>
    <row r="1447" spans="10:14" ht="57" customHeight="1" x14ac:dyDescent="0.2">
      <c r="J1447" s="29">
        <f t="shared" si="92"/>
        <v>0</v>
      </c>
      <c r="K1447" s="29">
        <f t="shared" si="93"/>
        <v>0</v>
      </c>
      <c r="L1447" s="24">
        <f t="shared" si="94"/>
        <v>1</v>
      </c>
      <c r="M1447" s="24" t="str">
        <f>VLOOKUP(L1447,mês!A:B,2,0)</f>
        <v>Janeiro</v>
      </c>
      <c r="N1447" s="24" t="e">
        <f t="shared" si="95"/>
        <v>#VALUE!</v>
      </c>
    </row>
    <row r="1448" spans="10:14" ht="57" customHeight="1" x14ac:dyDescent="0.2">
      <c r="J1448" s="29">
        <f t="shared" si="92"/>
        <v>0</v>
      </c>
      <c r="K1448" s="29">
        <f t="shared" si="93"/>
        <v>0</v>
      </c>
      <c r="L1448" s="24">
        <f t="shared" si="94"/>
        <v>1</v>
      </c>
      <c r="M1448" s="24" t="str">
        <f>VLOOKUP(L1448,mês!A:B,2,0)</f>
        <v>Janeiro</v>
      </c>
      <c r="N1448" s="24" t="e">
        <f t="shared" si="95"/>
        <v>#VALUE!</v>
      </c>
    </row>
    <row r="1449" spans="10:14" ht="57" customHeight="1" x14ac:dyDescent="0.2">
      <c r="J1449" s="29">
        <f t="shared" si="92"/>
        <v>0</v>
      </c>
      <c r="K1449" s="29">
        <f t="shared" si="93"/>
        <v>0</v>
      </c>
      <c r="L1449" s="24">
        <f t="shared" si="94"/>
        <v>1</v>
      </c>
      <c r="M1449" s="24" t="str">
        <f>VLOOKUP(L1449,mês!A:B,2,0)</f>
        <v>Janeiro</v>
      </c>
      <c r="N1449" s="24" t="e">
        <f t="shared" si="95"/>
        <v>#VALUE!</v>
      </c>
    </row>
    <row r="1450" spans="10:14" ht="57" customHeight="1" x14ac:dyDescent="0.2">
      <c r="J1450" s="29">
        <f t="shared" si="92"/>
        <v>0</v>
      </c>
      <c r="K1450" s="29">
        <f t="shared" si="93"/>
        <v>0</v>
      </c>
      <c r="L1450" s="24">
        <f t="shared" si="94"/>
        <v>1</v>
      </c>
      <c r="M1450" s="24" t="str">
        <f>VLOOKUP(L1450,mês!A:B,2,0)</f>
        <v>Janeiro</v>
      </c>
      <c r="N1450" s="24" t="e">
        <f t="shared" si="95"/>
        <v>#VALUE!</v>
      </c>
    </row>
    <row r="1451" spans="10:14" ht="57" customHeight="1" x14ac:dyDescent="0.2">
      <c r="J1451" s="29">
        <f t="shared" si="92"/>
        <v>0</v>
      </c>
      <c r="K1451" s="29">
        <f t="shared" si="93"/>
        <v>0</v>
      </c>
      <c r="L1451" s="24">
        <f t="shared" si="94"/>
        <v>1</v>
      </c>
      <c r="M1451" s="24" t="str">
        <f>VLOOKUP(L1451,mês!A:B,2,0)</f>
        <v>Janeiro</v>
      </c>
      <c r="N1451" s="24" t="e">
        <f t="shared" si="95"/>
        <v>#VALUE!</v>
      </c>
    </row>
    <row r="1452" spans="10:14" ht="57" customHeight="1" x14ac:dyDescent="0.2">
      <c r="J1452" s="29">
        <f t="shared" si="92"/>
        <v>0</v>
      </c>
      <c r="K1452" s="29">
        <f t="shared" si="93"/>
        <v>0</v>
      </c>
      <c r="L1452" s="24">
        <f t="shared" si="94"/>
        <v>1</v>
      </c>
      <c r="M1452" s="24" t="str">
        <f>VLOOKUP(L1452,mês!A:B,2,0)</f>
        <v>Janeiro</v>
      </c>
      <c r="N1452" s="24" t="e">
        <f t="shared" si="95"/>
        <v>#VALUE!</v>
      </c>
    </row>
    <row r="1453" spans="10:14" ht="57" customHeight="1" x14ac:dyDescent="0.2">
      <c r="J1453" s="29">
        <f t="shared" si="92"/>
        <v>0</v>
      </c>
      <c r="K1453" s="29">
        <f t="shared" si="93"/>
        <v>0</v>
      </c>
      <c r="L1453" s="24">
        <f t="shared" si="94"/>
        <v>1</v>
      </c>
      <c r="M1453" s="24" t="str">
        <f>VLOOKUP(L1453,mês!A:B,2,0)</f>
        <v>Janeiro</v>
      </c>
      <c r="N1453" s="24" t="e">
        <f t="shared" si="95"/>
        <v>#VALUE!</v>
      </c>
    </row>
    <row r="1454" spans="10:14" ht="57" customHeight="1" x14ac:dyDescent="0.2">
      <c r="J1454" s="29">
        <f t="shared" si="92"/>
        <v>0</v>
      </c>
      <c r="K1454" s="29">
        <f t="shared" si="93"/>
        <v>0</v>
      </c>
      <c r="L1454" s="24">
        <f t="shared" si="94"/>
        <v>1</v>
      </c>
      <c r="M1454" s="24" t="str">
        <f>VLOOKUP(L1454,mês!A:B,2,0)</f>
        <v>Janeiro</v>
      </c>
      <c r="N1454" s="24" t="e">
        <f t="shared" si="95"/>
        <v>#VALUE!</v>
      </c>
    </row>
    <row r="1455" spans="10:14" ht="57" customHeight="1" x14ac:dyDescent="0.2">
      <c r="J1455" s="29">
        <f t="shared" si="92"/>
        <v>0</v>
      </c>
      <c r="K1455" s="29">
        <f t="shared" si="93"/>
        <v>0</v>
      </c>
      <c r="L1455" s="24">
        <f t="shared" si="94"/>
        <v>1</v>
      </c>
      <c r="M1455" s="24" t="str">
        <f>VLOOKUP(L1455,mês!A:B,2,0)</f>
        <v>Janeiro</v>
      </c>
      <c r="N1455" s="24" t="e">
        <f t="shared" si="95"/>
        <v>#VALUE!</v>
      </c>
    </row>
    <row r="1456" spans="10:14" ht="57" customHeight="1" x14ac:dyDescent="0.2">
      <c r="J1456" s="29">
        <f t="shared" si="92"/>
        <v>0</v>
      </c>
      <c r="K1456" s="29">
        <f t="shared" si="93"/>
        <v>0</v>
      </c>
      <c r="L1456" s="24">
        <f t="shared" si="94"/>
        <v>1</v>
      </c>
      <c r="M1456" s="24" t="str">
        <f>VLOOKUP(L1456,mês!A:B,2,0)</f>
        <v>Janeiro</v>
      </c>
      <c r="N1456" s="24" t="e">
        <f t="shared" si="95"/>
        <v>#VALUE!</v>
      </c>
    </row>
    <row r="1457" spans="10:14" ht="57" customHeight="1" x14ac:dyDescent="0.2">
      <c r="J1457" s="29">
        <f t="shared" si="92"/>
        <v>0</v>
      </c>
      <c r="K1457" s="29">
        <f t="shared" si="93"/>
        <v>0</v>
      </c>
      <c r="L1457" s="24">
        <f t="shared" si="94"/>
        <v>1</v>
      </c>
      <c r="M1457" s="24" t="str">
        <f>VLOOKUP(L1457,mês!A:B,2,0)</f>
        <v>Janeiro</v>
      </c>
      <c r="N1457" s="24" t="e">
        <f t="shared" si="95"/>
        <v>#VALUE!</v>
      </c>
    </row>
    <row r="1458" spans="10:14" ht="57" customHeight="1" x14ac:dyDescent="0.2">
      <c r="J1458" s="29">
        <f t="shared" si="92"/>
        <v>0</v>
      </c>
      <c r="K1458" s="29">
        <f t="shared" si="93"/>
        <v>0</v>
      </c>
      <c r="L1458" s="24">
        <f t="shared" si="94"/>
        <v>1</v>
      </c>
      <c r="M1458" s="24" t="str">
        <f>VLOOKUP(L1458,mês!A:B,2,0)</f>
        <v>Janeiro</v>
      </c>
      <c r="N1458" s="24" t="e">
        <f t="shared" si="95"/>
        <v>#VALUE!</v>
      </c>
    </row>
    <row r="1459" spans="10:14" ht="57" customHeight="1" x14ac:dyDescent="0.2">
      <c r="J1459" s="29">
        <f t="shared" si="92"/>
        <v>0</v>
      </c>
      <c r="K1459" s="29">
        <f t="shared" si="93"/>
        <v>0</v>
      </c>
      <c r="L1459" s="24">
        <f t="shared" si="94"/>
        <v>1</v>
      </c>
      <c r="M1459" s="24" t="str">
        <f>VLOOKUP(L1459,mês!A:B,2,0)</f>
        <v>Janeiro</v>
      </c>
      <c r="N1459" s="24" t="e">
        <f t="shared" si="95"/>
        <v>#VALUE!</v>
      </c>
    </row>
    <row r="1460" spans="10:14" ht="57" customHeight="1" x14ac:dyDescent="0.2">
      <c r="J1460" s="29">
        <f t="shared" si="92"/>
        <v>0</v>
      </c>
      <c r="K1460" s="29">
        <f t="shared" si="93"/>
        <v>0</v>
      </c>
      <c r="L1460" s="24">
        <f t="shared" si="94"/>
        <v>1</v>
      </c>
      <c r="M1460" s="24" t="str">
        <f>VLOOKUP(L1460,mês!A:B,2,0)</f>
        <v>Janeiro</v>
      </c>
      <c r="N1460" s="24" t="e">
        <f t="shared" si="95"/>
        <v>#VALUE!</v>
      </c>
    </row>
    <row r="1461" spans="10:14" ht="57" customHeight="1" x14ac:dyDescent="0.2">
      <c r="J1461" s="29">
        <f t="shared" si="92"/>
        <v>0</v>
      </c>
      <c r="K1461" s="29">
        <f t="shared" si="93"/>
        <v>0</v>
      </c>
      <c r="L1461" s="24">
        <f t="shared" si="94"/>
        <v>1</v>
      </c>
      <c r="M1461" s="24" t="str">
        <f>VLOOKUP(L1461,mês!A:B,2,0)</f>
        <v>Janeiro</v>
      </c>
      <c r="N1461" s="24" t="e">
        <f t="shared" si="95"/>
        <v>#VALUE!</v>
      </c>
    </row>
    <row r="1462" spans="10:14" ht="57" customHeight="1" x14ac:dyDescent="0.2">
      <c r="J1462" s="29">
        <f t="shared" si="92"/>
        <v>0</v>
      </c>
      <c r="K1462" s="29">
        <f t="shared" si="93"/>
        <v>0</v>
      </c>
      <c r="L1462" s="24">
        <f t="shared" si="94"/>
        <v>1</v>
      </c>
      <c r="M1462" s="24" t="str">
        <f>VLOOKUP(L1462,mês!A:B,2,0)</f>
        <v>Janeiro</v>
      </c>
      <c r="N1462" s="24" t="e">
        <f t="shared" si="95"/>
        <v>#VALUE!</v>
      </c>
    </row>
    <row r="1463" spans="10:14" ht="57" customHeight="1" x14ac:dyDescent="0.2">
      <c r="J1463" s="29">
        <f t="shared" si="92"/>
        <v>0</v>
      </c>
      <c r="K1463" s="29">
        <f t="shared" si="93"/>
        <v>0</v>
      </c>
      <c r="L1463" s="24">
        <f t="shared" si="94"/>
        <v>1</v>
      </c>
      <c r="M1463" s="24" t="str">
        <f>VLOOKUP(L1463,mês!A:B,2,0)</f>
        <v>Janeiro</v>
      </c>
      <c r="N1463" s="24" t="e">
        <f t="shared" si="95"/>
        <v>#VALUE!</v>
      </c>
    </row>
    <row r="1464" spans="10:14" ht="57" customHeight="1" x14ac:dyDescent="0.2">
      <c r="J1464" s="29">
        <f t="shared" si="92"/>
        <v>0</v>
      </c>
      <c r="K1464" s="29">
        <f t="shared" si="93"/>
        <v>0</v>
      </c>
      <c r="L1464" s="24">
        <f t="shared" si="94"/>
        <v>1</v>
      </c>
      <c r="M1464" s="24" t="str">
        <f>VLOOKUP(L1464,mês!A:B,2,0)</f>
        <v>Janeiro</v>
      </c>
      <c r="N1464" s="24" t="e">
        <f t="shared" si="95"/>
        <v>#VALUE!</v>
      </c>
    </row>
    <row r="1465" spans="10:14" ht="57" customHeight="1" x14ac:dyDescent="0.2">
      <c r="J1465" s="29">
        <f t="shared" si="92"/>
        <v>0</v>
      </c>
      <c r="K1465" s="29">
        <f t="shared" si="93"/>
        <v>0</v>
      </c>
      <c r="L1465" s="24">
        <f t="shared" si="94"/>
        <v>1</v>
      </c>
      <c r="M1465" s="24" t="str">
        <f>VLOOKUP(L1465,mês!A:B,2,0)</f>
        <v>Janeiro</v>
      </c>
      <c r="N1465" s="24" t="e">
        <f t="shared" si="95"/>
        <v>#VALUE!</v>
      </c>
    </row>
    <row r="1466" spans="10:14" ht="57" customHeight="1" x14ac:dyDescent="0.2">
      <c r="J1466" s="29">
        <f t="shared" si="92"/>
        <v>0</v>
      </c>
      <c r="K1466" s="29">
        <f t="shared" si="93"/>
        <v>0</v>
      </c>
      <c r="L1466" s="24">
        <f t="shared" si="94"/>
        <v>1</v>
      </c>
      <c r="M1466" s="24" t="str">
        <f>VLOOKUP(L1466,mês!A:B,2,0)</f>
        <v>Janeiro</v>
      </c>
      <c r="N1466" s="24" t="e">
        <f t="shared" si="95"/>
        <v>#VALUE!</v>
      </c>
    </row>
    <row r="1467" spans="10:14" ht="57" customHeight="1" x14ac:dyDescent="0.2">
      <c r="J1467" s="29">
        <f t="shared" si="92"/>
        <v>0</v>
      </c>
      <c r="K1467" s="29">
        <f t="shared" si="93"/>
        <v>0</v>
      </c>
      <c r="L1467" s="24">
        <f t="shared" si="94"/>
        <v>1</v>
      </c>
      <c r="M1467" s="24" t="str">
        <f>VLOOKUP(L1467,mês!A:B,2,0)</f>
        <v>Janeiro</v>
      </c>
      <c r="N1467" s="24" t="e">
        <f t="shared" si="95"/>
        <v>#VALUE!</v>
      </c>
    </row>
    <row r="1468" spans="10:14" ht="57" customHeight="1" x14ac:dyDescent="0.2">
      <c r="J1468" s="29">
        <f t="shared" si="92"/>
        <v>0</v>
      </c>
      <c r="K1468" s="29">
        <f t="shared" si="93"/>
        <v>0</v>
      </c>
      <c r="L1468" s="24">
        <f t="shared" si="94"/>
        <v>1</v>
      </c>
      <c r="M1468" s="24" t="str">
        <f>VLOOKUP(L1468,mês!A:B,2,0)</f>
        <v>Janeiro</v>
      </c>
      <c r="N1468" s="24" t="e">
        <f t="shared" si="95"/>
        <v>#VALUE!</v>
      </c>
    </row>
    <row r="1469" spans="10:14" ht="57" customHeight="1" x14ac:dyDescent="0.2">
      <c r="J1469" s="29">
        <f t="shared" si="92"/>
        <v>0</v>
      </c>
      <c r="K1469" s="29">
        <f t="shared" si="93"/>
        <v>0</v>
      </c>
      <c r="L1469" s="24">
        <f t="shared" si="94"/>
        <v>1</v>
      </c>
      <c r="M1469" s="24" t="str">
        <f>VLOOKUP(L1469,mês!A:B,2,0)</f>
        <v>Janeiro</v>
      </c>
      <c r="N1469" s="24" t="e">
        <f t="shared" si="95"/>
        <v>#VALUE!</v>
      </c>
    </row>
    <row r="1470" spans="10:14" ht="57" customHeight="1" x14ac:dyDescent="0.2">
      <c r="J1470" s="29">
        <f t="shared" si="92"/>
        <v>0</v>
      </c>
      <c r="K1470" s="29">
        <f t="shared" si="93"/>
        <v>0</v>
      </c>
      <c r="L1470" s="24">
        <f t="shared" si="94"/>
        <v>1</v>
      </c>
      <c r="M1470" s="24" t="str">
        <f>VLOOKUP(L1470,mês!A:B,2,0)</f>
        <v>Janeiro</v>
      </c>
      <c r="N1470" s="24" t="e">
        <f t="shared" si="95"/>
        <v>#VALUE!</v>
      </c>
    </row>
    <row r="1471" spans="10:14" ht="57" customHeight="1" x14ac:dyDescent="0.2">
      <c r="J1471" s="29">
        <f t="shared" si="92"/>
        <v>0</v>
      </c>
      <c r="K1471" s="29">
        <f t="shared" si="93"/>
        <v>0</v>
      </c>
      <c r="L1471" s="24">
        <f t="shared" si="94"/>
        <v>1</v>
      </c>
      <c r="M1471" s="24" t="str">
        <f>VLOOKUP(L1471,mês!A:B,2,0)</f>
        <v>Janeiro</v>
      </c>
      <c r="N1471" s="24" t="e">
        <f t="shared" si="95"/>
        <v>#VALUE!</v>
      </c>
    </row>
    <row r="1472" spans="10:14" ht="57" customHeight="1" x14ac:dyDescent="0.2">
      <c r="J1472" s="29">
        <f t="shared" si="92"/>
        <v>0</v>
      </c>
      <c r="K1472" s="29">
        <f t="shared" si="93"/>
        <v>0</v>
      </c>
      <c r="L1472" s="24">
        <f t="shared" si="94"/>
        <v>1</v>
      </c>
      <c r="M1472" s="24" t="str">
        <f>VLOOKUP(L1472,mês!A:B,2,0)</f>
        <v>Janeiro</v>
      </c>
      <c r="N1472" s="24" t="e">
        <f t="shared" si="95"/>
        <v>#VALUE!</v>
      </c>
    </row>
    <row r="1473" spans="10:14" ht="57" customHeight="1" x14ac:dyDescent="0.2">
      <c r="J1473" s="29">
        <f t="shared" si="92"/>
        <v>0</v>
      </c>
      <c r="K1473" s="29">
        <f t="shared" si="93"/>
        <v>0</v>
      </c>
      <c r="L1473" s="24">
        <f t="shared" si="94"/>
        <v>1</v>
      </c>
      <c r="M1473" s="24" t="str">
        <f>VLOOKUP(L1473,mês!A:B,2,0)</f>
        <v>Janeiro</v>
      </c>
      <c r="N1473" s="24" t="e">
        <f t="shared" si="95"/>
        <v>#VALUE!</v>
      </c>
    </row>
    <row r="1474" spans="10:14" ht="57" customHeight="1" x14ac:dyDescent="0.2">
      <c r="J1474" s="29">
        <f t="shared" si="92"/>
        <v>0</v>
      </c>
      <c r="K1474" s="29">
        <f t="shared" si="93"/>
        <v>0</v>
      </c>
      <c r="L1474" s="24">
        <f t="shared" si="94"/>
        <v>1</v>
      </c>
      <c r="M1474" s="24" t="str">
        <f>VLOOKUP(L1474,mês!A:B,2,0)</f>
        <v>Janeiro</v>
      </c>
      <c r="N1474" s="24" t="e">
        <f t="shared" si="95"/>
        <v>#VALUE!</v>
      </c>
    </row>
    <row r="1475" spans="10:14" ht="57" customHeight="1" x14ac:dyDescent="0.2">
      <c r="J1475" s="29">
        <f t="shared" si="92"/>
        <v>0</v>
      </c>
      <c r="K1475" s="29">
        <f t="shared" si="93"/>
        <v>0</v>
      </c>
      <c r="L1475" s="24">
        <f t="shared" si="94"/>
        <v>1</v>
      </c>
      <c r="M1475" s="24" t="str">
        <f>VLOOKUP(L1475,mês!A:B,2,0)</f>
        <v>Janeiro</v>
      </c>
      <c r="N1475" s="24" t="e">
        <f t="shared" si="95"/>
        <v>#VALUE!</v>
      </c>
    </row>
    <row r="1476" spans="10:14" ht="57" customHeight="1" x14ac:dyDescent="0.2">
      <c r="J1476" s="29">
        <f t="shared" si="92"/>
        <v>0</v>
      </c>
      <c r="K1476" s="29">
        <f t="shared" si="93"/>
        <v>0</v>
      </c>
      <c r="L1476" s="24">
        <f t="shared" si="94"/>
        <v>1</v>
      </c>
      <c r="M1476" s="24" t="str">
        <f>VLOOKUP(L1476,mês!A:B,2,0)</f>
        <v>Janeiro</v>
      </c>
      <c r="N1476" s="24" t="e">
        <f t="shared" si="95"/>
        <v>#VALUE!</v>
      </c>
    </row>
    <row r="1477" spans="10:14" ht="57" customHeight="1" x14ac:dyDescent="0.2">
      <c r="J1477" s="29">
        <f t="shared" si="92"/>
        <v>0</v>
      </c>
      <c r="K1477" s="29">
        <f t="shared" si="93"/>
        <v>0</v>
      </c>
      <c r="L1477" s="24">
        <f t="shared" si="94"/>
        <v>1</v>
      </c>
      <c r="M1477" s="24" t="str">
        <f>VLOOKUP(L1477,mês!A:B,2,0)</f>
        <v>Janeiro</v>
      </c>
      <c r="N1477" s="24" t="e">
        <f t="shared" si="95"/>
        <v>#VALUE!</v>
      </c>
    </row>
    <row r="1478" spans="10:14" ht="57" customHeight="1" x14ac:dyDescent="0.2">
      <c r="J1478" s="29">
        <f t="shared" si="92"/>
        <v>0</v>
      </c>
      <c r="K1478" s="29">
        <f t="shared" si="93"/>
        <v>0</v>
      </c>
      <c r="L1478" s="24">
        <f t="shared" si="94"/>
        <v>1</v>
      </c>
      <c r="M1478" s="24" t="str">
        <f>VLOOKUP(L1478,mês!A:B,2,0)</f>
        <v>Janeiro</v>
      </c>
      <c r="N1478" s="24" t="e">
        <f t="shared" si="95"/>
        <v>#VALUE!</v>
      </c>
    </row>
    <row r="1479" spans="10:14" ht="57" customHeight="1" x14ac:dyDescent="0.2">
      <c r="J1479" s="29">
        <f t="shared" si="92"/>
        <v>0</v>
      </c>
      <c r="K1479" s="29">
        <f t="shared" si="93"/>
        <v>0</v>
      </c>
      <c r="L1479" s="24">
        <f t="shared" si="94"/>
        <v>1</v>
      </c>
      <c r="M1479" s="24" t="str">
        <f>VLOOKUP(L1479,mês!A:B,2,0)</f>
        <v>Janeiro</v>
      </c>
      <c r="N1479" s="24" t="e">
        <f t="shared" si="95"/>
        <v>#VALUE!</v>
      </c>
    </row>
    <row r="1480" spans="10:14" ht="57" customHeight="1" x14ac:dyDescent="0.2">
      <c r="J1480" s="29">
        <f t="shared" si="92"/>
        <v>0</v>
      </c>
      <c r="K1480" s="29">
        <f t="shared" si="93"/>
        <v>0</v>
      </c>
      <c r="L1480" s="24">
        <f t="shared" si="94"/>
        <v>1</v>
      </c>
      <c r="M1480" s="24" t="str">
        <f>VLOOKUP(L1480,mês!A:B,2,0)</f>
        <v>Janeiro</v>
      </c>
      <c r="N1480" s="24" t="e">
        <f t="shared" si="95"/>
        <v>#VALUE!</v>
      </c>
    </row>
    <row r="1481" spans="10:14" ht="57" customHeight="1" x14ac:dyDescent="0.2">
      <c r="J1481" s="29">
        <f t="shared" si="92"/>
        <v>0</v>
      </c>
      <c r="K1481" s="29">
        <f t="shared" si="93"/>
        <v>0</v>
      </c>
      <c r="L1481" s="24">
        <f t="shared" si="94"/>
        <v>1</v>
      </c>
      <c r="M1481" s="24" t="str">
        <f>VLOOKUP(L1481,mês!A:B,2,0)</f>
        <v>Janeiro</v>
      </c>
      <c r="N1481" s="24" t="e">
        <f t="shared" si="95"/>
        <v>#VALUE!</v>
      </c>
    </row>
    <row r="1482" spans="10:14" ht="57" customHeight="1" x14ac:dyDescent="0.2">
      <c r="J1482" s="29">
        <f t="shared" si="92"/>
        <v>0</v>
      </c>
      <c r="K1482" s="29">
        <f t="shared" si="93"/>
        <v>0</v>
      </c>
      <c r="L1482" s="24">
        <f t="shared" si="94"/>
        <v>1</v>
      </c>
      <c r="M1482" s="24" t="str">
        <f>VLOOKUP(L1482,mês!A:B,2,0)</f>
        <v>Janeiro</v>
      </c>
      <c r="N1482" s="24" t="e">
        <f t="shared" si="95"/>
        <v>#VALUE!</v>
      </c>
    </row>
    <row r="1483" spans="10:14" ht="57" customHeight="1" x14ac:dyDescent="0.2">
      <c r="J1483" s="29">
        <f t="shared" si="92"/>
        <v>0</v>
      </c>
      <c r="K1483" s="29">
        <f t="shared" si="93"/>
        <v>0</v>
      </c>
      <c r="L1483" s="24">
        <f t="shared" si="94"/>
        <v>1</v>
      </c>
      <c r="M1483" s="24" t="str">
        <f>VLOOKUP(L1483,mês!A:B,2,0)</f>
        <v>Janeiro</v>
      </c>
      <c r="N1483" s="24" t="e">
        <f t="shared" si="95"/>
        <v>#VALUE!</v>
      </c>
    </row>
    <row r="1484" spans="10:14" ht="57" customHeight="1" x14ac:dyDescent="0.2">
      <c r="J1484" s="29">
        <f t="shared" si="92"/>
        <v>0</v>
      </c>
      <c r="K1484" s="29">
        <f t="shared" si="93"/>
        <v>0</v>
      </c>
      <c r="L1484" s="24">
        <f t="shared" si="94"/>
        <v>1</v>
      </c>
      <c r="M1484" s="24" t="str">
        <f>VLOOKUP(L1484,mês!A:B,2,0)</f>
        <v>Janeiro</v>
      </c>
      <c r="N1484" s="24" t="e">
        <f t="shared" si="95"/>
        <v>#VALUE!</v>
      </c>
    </row>
    <row r="1485" spans="10:14" ht="57" customHeight="1" x14ac:dyDescent="0.2">
      <c r="J1485" s="29">
        <f t="shared" si="92"/>
        <v>0</v>
      </c>
      <c r="K1485" s="29">
        <f t="shared" si="93"/>
        <v>0</v>
      </c>
      <c r="L1485" s="24">
        <f t="shared" si="94"/>
        <v>1</v>
      </c>
      <c r="M1485" s="24" t="str">
        <f>VLOOKUP(L1485,mês!A:B,2,0)</f>
        <v>Janeiro</v>
      </c>
      <c r="N1485" s="24" t="e">
        <f t="shared" si="95"/>
        <v>#VALUE!</v>
      </c>
    </row>
    <row r="1486" spans="10:14" ht="57" customHeight="1" x14ac:dyDescent="0.2">
      <c r="J1486" s="29">
        <f t="shared" si="92"/>
        <v>0</v>
      </c>
      <c r="K1486" s="29">
        <f t="shared" si="93"/>
        <v>0</v>
      </c>
      <c r="L1486" s="24">
        <f t="shared" si="94"/>
        <v>1</v>
      </c>
      <c r="M1486" s="24" t="str">
        <f>VLOOKUP(L1486,mês!A:B,2,0)</f>
        <v>Janeiro</v>
      </c>
      <c r="N1486" s="24" t="e">
        <f t="shared" si="95"/>
        <v>#VALUE!</v>
      </c>
    </row>
    <row r="1487" spans="10:14" ht="57" customHeight="1" x14ac:dyDescent="0.2">
      <c r="J1487" s="29">
        <f t="shared" si="92"/>
        <v>0</v>
      </c>
      <c r="K1487" s="29">
        <f t="shared" si="93"/>
        <v>0</v>
      </c>
      <c r="L1487" s="24">
        <f t="shared" si="94"/>
        <v>1</v>
      </c>
      <c r="M1487" s="24" t="str">
        <f>VLOOKUP(L1487,mês!A:B,2,0)</f>
        <v>Janeiro</v>
      </c>
      <c r="N1487" s="24" t="e">
        <f t="shared" si="95"/>
        <v>#VALUE!</v>
      </c>
    </row>
    <row r="1488" spans="10:14" ht="57" customHeight="1" x14ac:dyDescent="0.2">
      <c r="J1488" s="29">
        <f t="shared" ref="J1488:J1551" si="96">IF(G1488="Não",0,H1488)</f>
        <v>0</v>
      </c>
      <c r="K1488" s="29">
        <f t="shared" ref="K1488:K1551" si="97">IF(G1488="Não",H1488,0)</f>
        <v>0</v>
      </c>
      <c r="L1488" s="24">
        <f t="shared" ref="L1488:L1551" si="98">MONTH(B1488)</f>
        <v>1</v>
      </c>
      <c r="M1488" s="24" t="str">
        <f>VLOOKUP(L1488,mês!A:B,2,0)</f>
        <v>Janeiro</v>
      </c>
      <c r="N1488" s="24" t="e">
        <f t="shared" ref="N1488:N1551" si="99">LEFT(A1488,SEARCH("-",A1488)-1)</f>
        <v>#VALUE!</v>
      </c>
    </row>
    <row r="1489" spans="10:14" ht="57" customHeight="1" x14ac:dyDescent="0.2">
      <c r="J1489" s="29">
        <f t="shared" si="96"/>
        <v>0</v>
      </c>
      <c r="K1489" s="29">
        <f t="shared" si="97"/>
        <v>0</v>
      </c>
      <c r="L1489" s="24">
        <f t="shared" si="98"/>
        <v>1</v>
      </c>
      <c r="M1489" s="24" t="str">
        <f>VLOOKUP(L1489,mês!A:B,2,0)</f>
        <v>Janeiro</v>
      </c>
      <c r="N1489" s="24" t="e">
        <f t="shared" si="99"/>
        <v>#VALUE!</v>
      </c>
    </row>
    <row r="1490" spans="10:14" ht="57" customHeight="1" x14ac:dyDescent="0.2">
      <c r="J1490" s="29">
        <f t="shared" si="96"/>
        <v>0</v>
      </c>
      <c r="K1490" s="29">
        <f t="shared" si="97"/>
        <v>0</v>
      </c>
      <c r="L1490" s="24">
        <f t="shared" si="98"/>
        <v>1</v>
      </c>
      <c r="M1490" s="24" t="str">
        <f>VLOOKUP(L1490,mês!A:B,2,0)</f>
        <v>Janeiro</v>
      </c>
      <c r="N1490" s="24" t="e">
        <f t="shared" si="99"/>
        <v>#VALUE!</v>
      </c>
    </row>
    <row r="1491" spans="10:14" ht="57" customHeight="1" x14ac:dyDescent="0.2">
      <c r="J1491" s="29">
        <f t="shared" si="96"/>
        <v>0</v>
      </c>
      <c r="K1491" s="29">
        <f t="shared" si="97"/>
        <v>0</v>
      </c>
      <c r="L1491" s="24">
        <f t="shared" si="98"/>
        <v>1</v>
      </c>
      <c r="M1491" s="24" t="str">
        <f>VLOOKUP(L1491,mês!A:B,2,0)</f>
        <v>Janeiro</v>
      </c>
      <c r="N1491" s="24" t="e">
        <f t="shared" si="99"/>
        <v>#VALUE!</v>
      </c>
    </row>
    <row r="1492" spans="10:14" ht="57" customHeight="1" x14ac:dyDescent="0.2">
      <c r="J1492" s="29">
        <f t="shared" si="96"/>
        <v>0</v>
      </c>
      <c r="K1492" s="29">
        <f t="shared" si="97"/>
        <v>0</v>
      </c>
      <c r="L1492" s="24">
        <f t="shared" si="98"/>
        <v>1</v>
      </c>
      <c r="M1492" s="24" t="str">
        <f>VLOOKUP(L1492,mês!A:B,2,0)</f>
        <v>Janeiro</v>
      </c>
      <c r="N1492" s="24" t="e">
        <f t="shared" si="99"/>
        <v>#VALUE!</v>
      </c>
    </row>
    <row r="1493" spans="10:14" ht="57" customHeight="1" x14ac:dyDescent="0.2">
      <c r="J1493" s="29">
        <f t="shared" si="96"/>
        <v>0</v>
      </c>
      <c r="K1493" s="29">
        <f t="shared" si="97"/>
        <v>0</v>
      </c>
      <c r="L1493" s="24">
        <f t="shared" si="98"/>
        <v>1</v>
      </c>
      <c r="M1493" s="24" t="str">
        <f>VLOOKUP(L1493,mês!A:B,2,0)</f>
        <v>Janeiro</v>
      </c>
      <c r="N1493" s="24" t="e">
        <f t="shared" si="99"/>
        <v>#VALUE!</v>
      </c>
    </row>
    <row r="1494" spans="10:14" ht="57" customHeight="1" x14ac:dyDescent="0.2">
      <c r="J1494" s="29">
        <f t="shared" si="96"/>
        <v>0</v>
      </c>
      <c r="K1494" s="29">
        <f t="shared" si="97"/>
        <v>0</v>
      </c>
      <c r="L1494" s="24">
        <f t="shared" si="98"/>
        <v>1</v>
      </c>
      <c r="M1494" s="24" t="str">
        <f>VLOOKUP(L1494,mês!A:B,2,0)</f>
        <v>Janeiro</v>
      </c>
      <c r="N1494" s="24" t="e">
        <f t="shared" si="99"/>
        <v>#VALUE!</v>
      </c>
    </row>
    <row r="1495" spans="10:14" ht="57" customHeight="1" x14ac:dyDescent="0.2">
      <c r="J1495" s="29">
        <f t="shared" si="96"/>
        <v>0</v>
      </c>
      <c r="K1495" s="29">
        <f t="shared" si="97"/>
        <v>0</v>
      </c>
      <c r="L1495" s="24">
        <f t="shared" si="98"/>
        <v>1</v>
      </c>
      <c r="M1495" s="24" t="str">
        <f>VLOOKUP(L1495,mês!A:B,2,0)</f>
        <v>Janeiro</v>
      </c>
      <c r="N1495" s="24" t="e">
        <f t="shared" si="99"/>
        <v>#VALUE!</v>
      </c>
    </row>
    <row r="1496" spans="10:14" ht="57" customHeight="1" x14ac:dyDescent="0.2">
      <c r="J1496" s="29">
        <f t="shared" si="96"/>
        <v>0</v>
      </c>
      <c r="K1496" s="29">
        <f t="shared" si="97"/>
        <v>0</v>
      </c>
      <c r="L1496" s="24">
        <f t="shared" si="98"/>
        <v>1</v>
      </c>
      <c r="M1496" s="24" t="str">
        <f>VLOOKUP(L1496,mês!A:B,2,0)</f>
        <v>Janeiro</v>
      </c>
      <c r="N1496" s="24" t="e">
        <f t="shared" si="99"/>
        <v>#VALUE!</v>
      </c>
    </row>
    <row r="1497" spans="10:14" ht="57" customHeight="1" x14ac:dyDescent="0.2">
      <c r="J1497" s="29">
        <f t="shared" si="96"/>
        <v>0</v>
      </c>
      <c r="K1497" s="29">
        <f t="shared" si="97"/>
        <v>0</v>
      </c>
      <c r="L1497" s="24">
        <f t="shared" si="98"/>
        <v>1</v>
      </c>
      <c r="M1497" s="24" t="str">
        <f>VLOOKUP(L1497,mês!A:B,2,0)</f>
        <v>Janeiro</v>
      </c>
      <c r="N1497" s="24" t="e">
        <f t="shared" si="99"/>
        <v>#VALUE!</v>
      </c>
    </row>
    <row r="1498" spans="10:14" ht="57" customHeight="1" x14ac:dyDescent="0.2">
      <c r="J1498" s="29">
        <f t="shared" si="96"/>
        <v>0</v>
      </c>
      <c r="K1498" s="29">
        <f t="shared" si="97"/>
        <v>0</v>
      </c>
      <c r="L1498" s="24">
        <f t="shared" si="98"/>
        <v>1</v>
      </c>
      <c r="M1498" s="24" t="str">
        <f>VLOOKUP(L1498,mês!A:B,2,0)</f>
        <v>Janeiro</v>
      </c>
      <c r="N1498" s="24" t="e">
        <f t="shared" si="99"/>
        <v>#VALUE!</v>
      </c>
    </row>
    <row r="1499" spans="10:14" ht="57" customHeight="1" x14ac:dyDescent="0.2">
      <c r="J1499" s="29">
        <f t="shared" si="96"/>
        <v>0</v>
      </c>
      <c r="K1499" s="29">
        <f t="shared" si="97"/>
        <v>0</v>
      </c>
      <c r="L1499" s="24">
        <f t="shared" si="98"/>
        <v>1</v>
      </c>
      <c r="M1499" s="24" t="str">
        <f>VLOOKUP(L1499,mês!A:B,2,0)</f>
        <v>Janeiro</v>
      </c>
      <c r="N1499" s="24" t="e">
        <f t="shared" si="99"/>
        <v>#VALUE!</v>
      </c>
    </row>
    <row r="1500" spans="10:14" ht="57" customHeight="1" x14ac:dyDescent="0.2">
      <c r="J1500" s="29">
        <f t="shared" si="96"/>
        <v>0</v>
      </c>
      <c r="K1500" s="29">
        <f t="shared" si="97"/>
        <v>0</v>
      </c>
      <c r="L1500" s="24">
        <f t="shared" si="98"/>
        <v>1</v>
      </c>
      <c r="M1500" s="24" t="str">
        <f>VLOOKUP(L1500,mês!A:B,2,0)</f>
        <v>Janeiro</v>
      </c>
      <c r="N1500" s="24" t="e">
        <f t="shared" si="99"/>
        <v>#VALUE!</v>
      </c>
    </row>
    <row r="1501" spans="10:14" ht="57" customHeight="1" x14ac:dyDescent="0.2">
      <c r="J1501" s="29">
        <f t="shared" si="96"/>
        <v>0</v>
      </c>
      <c r="K1501" s="29">
        <f t="shared" si="97"/>
        <v>0</v>
      </c>
      <c r="L1501" s="24">
        <f t="shared" si="98"/>
        <v>1</v>
      </c>
      <c r="M1501" s="24" t="str">
        <f>VLOOKUP(L1501,mês!A:B,2,0)</f>
        <v>Janeiro</v>
      </c>
      <c r="N1501" s="24" t="e">
        <f t="shared" si="99"/>
        <v>#VALUE!</v>
      </c>
    </row>
    <row r="1502" spans="10:14" ht="57" customHeight="1" x14ac:dyDescent="0.2">
      <c r="J1502" s="29">
        <f t="shared" si="96"/>
        <v>0</v>
      </c>
      <c r="K1502" s="29">
        <f t="shared" si="97"/>
        <v>0</v>
      </c>
      <c r="L1502" s="24">
        <f t="shared" si="98"/>
        <v>1</v>
      </c>
      <c r="M1502" s="24" t="str">
        <f>VLOOKUP(L1502,mês!A:B,2,0)</f>
        <v>Janeiro</v>
      </c>
      <c r="N1502" s="24" t="e">
        <f t="shared" si="99"/>
        <v>#VALUE!</v>
      </c>
    </row>
    <row r="1503" spans="10:14" ht="57" customHeight="1" x14ac:dyDescent="0.2">
      <c r="J1503" s="29">
        <f t="shared" si="96"/>
        <v>0</v>
      </c>
      <c r="K1503" s="29">
        <f t="shared" si="97"/>
        <v>0</v>
      </c>
      <c r="L1503" s="24">
        <f t="shared" si="98"/>
        <v>1</v>
      </c>
      <c r="M1503" s="24" t="str">
        <f>VLOOKUP(L1503,mês!A:B,2,0)</f>
        <v>Janeiro</v>
      </c>
      <c r="N1503" s="24" t="e">
        <f t="shared" si="99"/>
        <v>#VALUE!</v>
      </c>
    </row>
    <row r="1504" spans="10:14" ht="57" customHeight="1" x14ac:dyDescent="0.2">
      <c r="J1504" s="29">
        <f t="shared" si="96"/>
        <v>0</v>
      </c>
      <c r="K1504" s="29">
        <f t="shared" si="97"/>
        <v>0</v>
      </c>
      <c r="L1504" s="24">
        <f t="shared" si="98"/>
        <v>1</v>
      </c>
      <c r="M1504" s="24" t="str">
        <f>VLOOKUP(L1504,mês!A:B,2,0)</f>
        <v>Janeiro</v>
      </c>
      <c r="N1504" s="24" t="e">
        <f t="shared" si="99"/>
        <v>#VALUE!</v>
      </c>
    </row>
    <row r="1505" spans="10:14" ht="57" customHeight="1" x14ac:dyDescent="0.2">
      <c r="J1505" s="29">
        <f t="shared" si="96"/>
        <v>0</v>
      </c>
      <c r="K1505" s="29">
        <f t="shared" si="97"/>
        <v>0</v>
      </c>
      <c r="L1505" s="24">
        <f t="shared" si="98"/>
        <v>1</v>
      </c>
      <c r="M1505" s="24" t="str">
        <f>VLOOKUP(L1505,mês!A:B,2,0)</f>
        <v>Janeiro</v>
      </c>
      <c r="N1505" s="24" t="e">
        <f t="shared" si="99"/>
        <v>#VALUE!</v>
      </c>
    </row>
    <row r="1506" spans="10:14" ht="57" customHeight="1" x14ac:dyDescent="0.2">
      <c r="J1506" s="29">
        <f t="shared" si="96"/>
        <v>0</v>
      </c>
      <c r="K1506" s="29">
        <f t="shared" si="97"/>
        <v>0</v>
      </c>
      <c r="L1506" s="24">
        <f t="shared" si="98"/>
        <v>1</v>
      </c>
      <c r="M1506" s="24" t="str">
        <f>VLOOKUP(L1506,mês!A:B,2,0)</f>
        <v>Janeiro</v>
      </c>
      <c r="N1506" s="24" t="e">
        <f t="shared" si="99"/>
        <v>#VALUE!</v>
      </c>
    </row>
    <row r="1507" spans="10:14" ht="57" customHeight="1" x14ac:dyDescent="0.2">
      <c r="J1507" s="29">
        <f t="shared" si="96"/>
        <v>0</v>
      </c>
      <c r="K1507" s="29">
        <f t="shared" si="97"/>
        <v>0</v>
      </c>
      <c r="L1507" s="24">
        <f t="shared" si="98"/>
        <v>1</v>
      </c>
      <c r="M1507" s="24" t="str">
        <f>VLOOKUP(L1507,mês!A:B,2,0)</f>
        <v>Janeiro</v>
      </c>
      <c r="N1507" s="24" t="e">
        <f t="shared" si="99"/>
        <v>#VALUE!</v>
      </c>
    </row>
    <row r="1508" spans="10:14" ht="57" customHeight="1" x14ac:dyDescent="0.2">
      <c r="J1508" s="29">
        <f t="shared" si="96"/>
        <v>0</v>
      </c>
      <c r="K1508" s="29">
        <f t="shared" si="97"/>
        <v>0</v>
      </c>
      <c r="L1508" s="24">
        <f t="shared" si="98"/>
        <v>1</v>
      </c>
      <c r="M1508" s="24" t="str">
        <f>VLOOKUP(L1508,mês!A:B,2,0)</f>
        <v>Janeiro</v>
      </c>
      <c r="N1508" s="24" t="e">
        <f t="shared" si="99"/>
        <v>#VALUE!</v>
      </c>
    </row>
    <row r="1509" spans="10:14" ht="57" customHeight="1" x14ac:dyDescent="0.2">
      <c r="J1509" s="29">
        <f t="shared" si="96"/>
        <v>0</v>
      </c>
      <c r="K1509" s="29">
        <f t="shared" si="97"/>
        <v>0</v>
      </c>
      <c r="L1509" s="24">
        <f t="shared" si="98"/>
        <v>1</v>
      </c>
      <c r="M1509" s="24" t="str">
        <f>VLOOKUP(L1509,mês!A:B,2,0)</f>
        <v>Janeiro</v>
      </c>
      <c r="N1509" s="24" t="e">
        <f t="shared" si="99"/>
        <v>#VALUE!</v>
      </c>
    </row>
    <row r="1510" spans="10:14" ht="57" customHeight="1" x14ac:dyDescent="0.2">
      <c r="J1510" s="29">
        <f t="shared" si="96"/>
        <v>0</v>
      </c>
      <c r="K1510" s="29">
        <f t="shared" si="97"/>
        <v>0</v>
      </c>
      <c r="L1510" s="24">
        <f t="shared" si="98"/>
        <v>1</v>
      </c>
      <c r="M1510" s="24" t="str">
        <f>VLOOKUP(L1510,mês!A:B,2,0)</f>
        <v>Janeiro</v>
      </c>
      <c r="N1510" s="24" t="e">
        <f t="shared" si="99"/>
        <v>#VALUE!</v>
      </c>
    </row>
    <row r="1511" spans="10:14" ht="57" customHeight="1" x14ac:dyDescent="0.2">
      <c r="J1511" s="29">
        <f t="shared" si="96"/>
        <v>0</v>
      </c>
      <c r="K1511" s="29">
        <f t="shared" si="97"/>
        <v>0</v>
      </c>
      <c r="L1511" s="24">
        <f t="shared" si="98"/>
        <v>1</v>
      </c>
      <c r="M1511" s="24" t="str">
        <f>VLOOKUP(L1511,mês!A:B,2,0)</f>
        <v>Janeiro</v>
      </c>
      <c r="N1511" s="24" t="e">
        <f t="shared" si="99"/>
        <v>#VALUE!</v>
      </c>
    </row>
    <row r="1512" spans="10:14" ht="57" customHeight="1" x14ac:dyDescent="0.2">
      <c r="J1512" s="29">
        <f t="shared" si="96"/>
        <v>0</v>
      </c>
      <c r="K1512" s="29">
        <f t="shared" si="97"/>
        <v>0</v>
      </c>
      <c r="L1512" s="24">
        <f t="shared" si="98"/>
        <v>1</v>
      </c>
      <c r="M1512" s="24" t="str">
        <f>VLOOKUP(L1512,mês!A:B,2,0)</f>
        <v>Janeiro</v>
      </c>
      <c r="N1512" s="24" t="e">
        <f t="shared" si="99"/>
        <v>#VALUE!</v>
      </c>
    </row>
    <row r="1513" spans="10:14" ht="57" customHeight="1" x14ac:dyDescent="0.2">
      <c r="J1513" s="29">
        <f t="shared" si="96"/>
        <v>0</v>
      </c>
      <c r="K1513" s="29">
        <f t="shared" si="97"/>
        <v>0</v>
      </c>
      <c r="L1513" s="24">
        <f t="shared" si="98"/>
        <v>1</v>
      </c>
      <c r="M1513" s="24" t="str">
        <f>VLOOKUP(L1513,mês!A:B,2,0)</f>
        <v>Janeiro</v>
      </c>
      <c r="N1513" s="24" t="e">
        <f t="shared" si="99"/>
        <v>#VALUE!</v>
      </c>
    </row>
    <row r="1514" spans="10:14" ht="57" customHeight="1" x14ac:dyDescent="0.2">
      <c r="J1514" s="29">
        <f t="shared" si="96"/>
        <v>0</v>
      </c>
      <c r="K1514" s="29">
        <f t="shared" si="97"/>
        <v>0</v>
      </c>
      <c r="L1514" s="24">
        <f t="shared" si="98"/>
        <v>1</v>
      </c>
      <c r="M1514" s="24" t="str">
        <f>VLOOKUP(L1514,mês!A:B,2,0)</f>
        <v>Janeiro</v>
      </c>
      <c r="N1514" s="24" t="e">
        <f t="shared" si="99"/>
        <v>#VALUE!</v>
      </c>
    </row>
    <row r="1515" spans="10:14" ht="57" customHeight="1" x14ac:dyDescent="0.2">
      <c r="J1515" s="29">
        <f t="shared" si="96"/>
        <v>0</v>
      </c>
      <c r="K1515" s="29">
        <f t="shared" si="97"/>
        <v>0</v>
      </c>
      <c r="L1515" s="24">
        <f t="shared" si="98"/>
        <v>1</v>
      </c>
      <c r="M1515" s="24" t="str">
        <f>VLOOKUP(L1515,mês!A:B,2,0)</f>
        <v>Janeiro</v>
      </c>
      <c r="N1515" s="24" t="e">
        <f t="shared" si="99"/>
        <v>#VALUE!</v>
      </c>
    </row>
    <row r="1516" spans="10:14" ht="57" customHeight="1" x14ac:dyDescent="0.2">
      <c r="J1516" s="29">
        <f t="shared" si="96"/>
        <v>0</v>
      </c>
      <c r="K1516" s="29">
        <f t="shared" si="97"/>
        <v>0</v>
      </c>
      <c r="L1516" s="24">
        <f t="shared" si="98"/>
        <v>1</v>
      </c>
      <c r="M1516" s="24" t="str">
        <f>VLOOKUP(L1516,mês!A:B,2,0)</f>
        <v>Janeiro</v>
      </c>
      <c r="N1516" s="24" t="e">
        <f t="shared" si="99"/>
        <v>#VALUE!</v>
      </c>
    </row>
    <row r="1517" spans="10:14" ht="57" customHeight="1" x14ac:dyDescent="0.2">
      <c r="J1517" s="29">
        <f t="shared" si="96"/>
        <v>0</v>
      </c>
      <c r="K1517" s="29">
        <f t="shared" si="97"/>
        <v>0</v>
      </c>
      <c r="L1517" s="24">
        <f t="shared" si="98"/>
        <v>1</v>
      </c>
      <c r="M1517" s="24" t="str">
        <f>VLOOKUP(L1517,mês!A:B,2,0)</f>
        <v>Janeiro</v>
      </c>
      <c r="N1517" s="24" t="e">
        <f t="shared" si="99"/>
        <v>#VALUE!</v>
      </c>
    </row>
    <row r="1518" spans="10:14" ht="57" customHeight="1" x14ac:dyDescent="0.2">
      <c r="J1518" s="29">
        <f t="shared" si="96"/>
        <v>0</v>
      </c>
      <c r="K1518" s="29">
        <f t="shared" si="97"/>
        <v>0</v>
      </c>
      <c r="L1518" s="24">
        <f t="shared" si="98"/>
        <v>1</v>
      </c>
      <c r="M1518" s="24" t="str">
        <f>VLOOKUP(L1518,mês!A:B,2,0)</f>
        <v>Janeiro</v>
      </c>
      <c r="N1518" s="24" t="e">
        <f t="shared" si="99"/>
        <v>#VALUE!</v>
      </c>
    </row>
    <row r="1519" spans="10:14" ht="57" customHeight="1" x14ac:dyDescent="0.2">
      <c r="J1519" s="29">
        <f t="shared" si="96"/>
        <v>0</v>
      </c>
      <c r="K1519" s="29">
        <f t="shared" si="97"/>
        <v>0</v>
      </c>
      <c r="L1519" s="24">
        <f t="shared" si="98"/>
        <v>1</v>
      </c>
      <c r="M1519" s="24" t="str">
        <f>VLOOKUP(L1519,mês!A:B,2,0)</f>
        <v>Janeiro</v>
      </c>
      <c r="N1519" s="24" t="e">
        <f t="shared" si="99"/>
        <v>#VALUE!</v>
      </c>
    </row>
    <row r="1520" spans="10:14" ht="57" customHeight="1" x14ac:dyDescent="0.2">
      <c r="J1520" s="29">
        <f t="shared" si="96"/>
        <v>0</v>
      </c>
      <c r="K1520" s="29">
        <f t="shared" si="97"/>
        <v>0</v>
      </c>
      <c r="L1520" s="24">
        <f t="shared" si="98"/>
        <v>1</v>
      </c>
      <c r="M1520" s="24" t="str">
        <f>VLOOKUP(L1520,mês!A:B,2,0)</f>
        <v>Janeiro</v>
      </c>
      <c r="N1520" s="24" t="e">
        <f t="shared" si="99"/>
        <v>#VALUE!</v>
      </c>
    </row>
    <row r="1521" spans="10:14" ht="57" customHeight="1" x14ac:dyDescent="0.2">
      <c r="J1521" s="29">
        <f t="shared" si="96"/>
        <v>0</v>
      </c>
      <c r="K1521" s="29">
        <f t="shared" si="97"/>
        <v>0</v>
      </c>
      <c r="L1521" s="24">
        <f t="shared" si="98"/>
        <v>1</v>
      </c>
      <c r="M1521" s="24" t="str">
        <f>VLOOKUP(L1521,mês!A:B,2,0)</f>
        <v>Janeiro</v>
      </c>
      <c r="N1521" s="24" t="e">
        <f t="shared" si="99"/>
        <v>#VALUE!</v>
      </c>
    </row>
    <row r="1522" spans="10:14" ht="57" customHeight="1" x14ac:dyDescent="0.2">
      <c r="J1522" s="29">
        <f t="shared" si="96"/>
        <v>0</v>
      </c>
      <c r="K1522" s="29">
        <f t="shared" si="97"/>
        <v>0</v>
      </c>
      <c r="L1522" s="24">
        <f t="shared" si="98"/>
        <v>1</v>
      </c>
      <c r="M1522" s="24" t="str">
        <f>VLOOKUP(L1522,mês!A:B,2,0)</f>
        <v>Janeiro</v>
      </c>
      <c r="N1522" s="24" t="e">
        <f t="shared" si="99"/>
        <v>#VALUE!</v>
      </c>
    </row>
    <row r="1523" spans="10:14" ht="57" customHeight="1" x14ac:dyDescent="0.2">
      <c r="J1523" s="29">
        <f t="shared" si="96"/>
        <v>0</v>
      </c>
      <c r="K1523" s="29">
        <f t="shared" si="97"/>
        <v>0</v>
      </c>
      <c r="L1523" s="24">
        <f t="shared" si="98"/>
        <v>1</v>
      </c>
      <c r="M1523" s="24" t="str">
        <f>VLOOKUP(L1523,mês!A:B,2,0)</f>
        <v>Janeiro</v>
      </c>
      <c r="N1523" s="24" t="e">
        <f t="shared" si="99"/>
        <v>#VALUE!</v>
      </c>
    </row>
    <row r="1524" spans="10:14" ht="57" customHeight="1" x14ac:dyDescent="0.2">
      <c r="J1524" s="29">
        <f t="shared" si="96"/>
        <v>0</v>
      </c>
      <c r="K1524" s="29">
        <f t="shared" si="97"/>
        <v>0</v>
      </c>
      <c r="L1524" s="24">
        <f t="shared" si="98"/>
        <v>1</v>
      </c>
      <c r="M1524" s="24" t="str">
        <f>VLOOKUP(L1524,mês!A:B,2,0)</f>
        <v>Janeiro</v>
      </c>
      <c r="N1524" s="24" t="e">
        <f t="shared" si="99"/>
        <v>#VALUE!</v>
      </c>
    </row>
    <row r="1525" spans="10:14" ht="57" customHeight="1" x14ac:dyDescent="0.2">
      <c r="J1525" s="29">
        <f t="shared" si="96"/>
        <v>0</v>
      </c>
      <c r="K1525" s="29">
        <f t="shared" si="97"/>
        <v>0</v>
      </c>
      <c r="L1525" s="24">
        <f t="shared" si="98"/>
        <v>1</v>
      </c>
      <c r="M1525" s="24" t="str">
        <f>VLOOKUP(L1525,mês!A:B,2,0)</f>
        <v>Janeiro</v>
      </c>
      <c r="N1525" s="24" t="e">
        <f t="shared" si="99"/>
        <v>#VALUE!</v>
      </c>
    </row>
    <row r="1526" spans="10:14" ht="57" customHeight="1" x14ac:dyDescent="0.2">
      <c r="J1526" s="29">
        <f t="shared" si="96"/>
        <v>0</v>
      </c>
      <c r="K1526" s="29">
        <f t="shared" si="97"/>
        <v>0</v>
      </c>
      <c r="L1526" s="24">
        <f t="shared" si="98"/>
        <v>1</v>
      </c>
      <c r="M1526" s="24" t="str">
        <f>VLOOKUP(L1526,mês!A:B,2,0)</f>
        <v>Janeiro</v>
      </c>
      <c r="N1526" s="24" t="e">
        <f t="shared" si="99"/>
        <v>#VALUE!</v>
      </c>
    </row>
    <row r="1527" spans="10:14" ht="57" customHeight="1" x14ac:dyDescent="0.2">
      <c r="J1527" s="29">
        <f t="shared" si="96"/>
        <v>0</v>
      </c>
      <c r="K1527" s="29">
        <f t="shared" si="97"/>
        <v>0</v>
      </c>
      <c r="L1527" s="24">
        <f t="shared" si="98"/>
        <v>1</v>
      </c>
      <c r="M1527" s="24" t="str">
        <f>VLOOKUP(L1527,mês!A:B,2,0)</f>
        <v>Janeiro</v>
      </c>
      <c r="N1527" s="24" t="e">
        <f t="shared" si="99"/>
        <v>#VALUE!</v>
      </c>
    </row>
    <row r="1528" spans="10:14" ht="57" customHeight="1" x14ac:dyDescent="0.2">
      <c r="J1528" s="29">
        <f t="shared" si="96"/>
        <v>0</v>
      </c>
      <c r="K1528" s="29">
        <f t="shared" si="97"/>
        <v>0</v>
      </c>
      <c r="L1528" s="24">
        <f t="shared" si="98"/>
        <v>1</v>
      </c>
      <c r="M1528" s="24" t="str">
        <f>VLOOKUP(L1528,mês!A:B,2,0)</f>
        <v>Janeiro</v>
      </c>
      <c r="N1528" s="24" t="e">
        <f t="shared" si="99"/>
        <v>#VALUE!</v>
      </c>
    </row>
    <row r="1529" spans="10:14" ht="57" customHeight="1" x14ac:dyDescent="0.2">
      <c r="J1529" s="29">
        <f t="shared" si="96"/>
        <v>0</v>
      </c>
      <c r="K1529" s="29">
        <f t="shared" si="97"/>
        <v>0</v>
      </c>
      <c r="L1529" s="24">
        <f t="shared" si="98"/>
        <v>1</v>
      </c>
      <c r="M1529" s="24" t="str">
        <f>VLOOKUP(L1529,mês!A:B,2,0)</f>
        <v>Janeiro</v>
      </c>
      <c r="N1529" s="24" t="e">
        <f t="shared" si="99"/>
        <v>#VALUE!</v>
      </c>
    </row>
    <row r="1530" spans="10:14" ht="57" customHeight="1" x14ac:dyDescent="0.2">
      <c r="J1530" s="29">
        <f t="shared" si="96"/>
        <v>0</v>
      </c>
      <c r="K1530" s="29">
        <f t="shared" si="97"/>
        <v>0</v>
      </c>
      <c r="L1530" s="24">
        <f t="shared" si="98"/>
        <v>1</v>
      </c>
      <c r="M1530" s="24" t="str">
        <f>VLOOKUP(L1530,mês!A:B,2,0)</f>
        <v>Janeiro</v>
      </c>
      <c r="N1530" s="24" t="e">
        <f t="shared" si="99"/>
        <v>#VALUE!</v>
      </c>
    </row>
    <row r="1531" spans="10:14" ht="57" customHeight="1" x14ac:dyDescent="0.2">
      <c r="J1531" s="29">
        <f t="shared" si="96"/>
        <v>0</v>
      </c>
      <c r="K1531" s="29">
        <f t="shared" si="97"/>
        <v>0</v>
      </c>
      <c r="L1531" s="24">
        <f t="shared" si="98"/>
        <v>1</v>
      </c>
      <c r="M1531" s="24" t="str">
        <f>VLOOKUP(L1531,mês!A:B,2,0)</f>
        <v>Janeiro</v>
      </c>
      <c r="N1531" s="24" t="e">
        <f t="shared" si="99"/>
        <v>#VALUE!</v>
      </c>
    </row>
    <row r="1532" spans="10:14" ht="57" customHeight="1" x14ac:dyDescent="0.2">
      <c r="J1532" s="29">
        <f t="shared" si="96"/>
        <v>0</v>
      </c>
      <c r="K1532" s="29">
        <f t="shared" si="97"/>
        <v>0</v>
      </c>
      <c r="L1532" s="24">
        <f t="shared" si="98"/>
        <v>1</v>
      </c>
      <c r="M1532" s="24" t="str">
        <f>VLOOKUP(L1532,mês!A:B,2,0)</f>
        <v>Janeiro</v>
      </c>
      <c r="N1532" s="24" t="e">
        <f t="shared" si="99"/>
        <v>#VALUE!</v>
      </c>
    </row>
    <row r="1533" spans="10:14" ht="57" customHeight="1" x14ac:dyDescent="0.2">
      <c r="J1533" s="29">
        <f t="shared" si="96"/>
        <v>0</v>
      </c>
      <c r="K1533" s="29">
        <f t="shared" si="97"/>
        <v>0</v>
      </c>
      <c r="L1533" s="24">
        <f t="shared" si="98"/>
        <v>1</v>
      </c>
      <c r="M1533" s="24" t="str">
        <f>VLOOKUP(L1533,mês!A:B,2,0)</f>
        <v>Janeiro</v>
      </c>
      <c r="N1533" s="24" t="e">
        <f t="shared" si="99"/>
        <v>#VALUE!</v>
      </c>
    </row>
    <row r="1534" spans="10:14" ht="57" customHeight="1" x14ac:dyDescent="0.2">
      <c r="J1534" s="29">
        <f t="shared" si="96"/>
        <v>0</v>
      </c>
      <c r="K1534" s="29">
        <f t="shared" si="97"/>
        <v>0</v>
      </c>
      <c r="L1534" s="24">
        <f t="shared" si="98"/>
        <v>1</v>
      </c>
      <c r="M1534" s="24" t="str">
        <f>VLOOKUP(L1534,mês!A:B,2,0)</f>
        <v>Janeiro</v>
      </c>
      <c r="N1534" s="24" t="e">
        <f t="shared" si="99"/>
        <v>#VALUE!</v>
      </c>
    </row>
    <row r="1535" spans="10:14" ht="57" customHeight="1" x14ac:dyDescent="0.2">
      <c r="J1535" s="29">
        <f t="shared" si="96"/>
        <v>0</v>
      </c>
      <c r="K1535" s="29">
        <f t="shared" si="97"/>
        <v>0</v>
      </c>
      <c r="L1535" s="24">
        <f t="shared" si="98"/>
        <v>1</v>
      </c>
      <c r="M1535" s="24" t="str">
        <f>VLOOKUP(L1535,mês!A:B,2,0)</f>
        <v>Janeiro</v>
      </c>
      <c r="N1535" s="24" t="e">
        <f t="shared" si="99"/>
        <v>#VALUE!</v>
      </c>
    </row>
    <row r="1536" spans="10:14" ht="57" customHeight="1" x14ac:dyDescent="0.2">
      <c r="J1536" s="29">
        <f t="shared" si="96"/>
        <v>0</v>
      </c>
      <c r="K1536" s="29">
        <f t="shared" si="97"/>
        <v>0</v>
      </c>
      <c r="L1536" s="24">
        <f t="shared" si="98"/>
        <v>1</v>
      </c>
      <c r="M1536" s="24" t="str">
        <f>VLOOKUP(L1536,mês!A:B,2,0)</f>
        <v>Janeiro</v>
      </c>
      <c r="N1536" s="24" t="e">
        <f t="shared" si="99"/>
        <v>#VALUE!</v>
      </c>
    </row>
    <row r="1537" spans="10:14" ht="57" customHeight="1" x14ac:dyDescent="0.2">
      <c r="J1537" s="29">
        <f t="shared" si="96"/>
        <v>0</v>
      </c>
      <c r="K1537" s="29">
        <f t="shared" si="97"/>
        <v>0</v>
      </c>
      <c r="L1537" s="24">
        <f t="shared" si="98"/>
        <v>1</v>
      </c>
      <c r="M1537" s="24" t="str">
        <f>VLOOKUP(L1537,mês!A:B,2,0)</f>
        <v>Janeiro</v>
      </c>
      <c r="N1537" s="24" t="e">
        <f t="shared" si="99"/>
        <v>#VALUE!</v>
      </c>
    </row>
    <row r="1538" spans="10:14" ht="57" customHeight="1" x14ac:dyDescent="0.2">
      <c r="J1538" s="29">
        <f t="shared" si="96"/>
        <v>0</v>
      </c>
      <c r="K1538" s="29">
        <f t="shared" si="97"/>
        <v>0</v>
      </c>
      <c r="L1538" s="24">
        <f t="shared" si="98"/>
        <v>1</v>
      </c>
      <c r="M1538" s="24" t="str">
        <f>VLOOKUP(L1538,mês!A:B,2,0)</f>
        <v>Janeiro</v>
      </c>
      <c r="N1538" s="24" t="e">
        <f t="shared" si="99"/>
        <v>#VALUE!</v>
      </c>
    </row>
    <row r="1539" spans="10:14" ht="57" customHeight="1" x14ac:dyDescent="0.2">
      <c r="J1539" s="29">
        <f t="shared" si="96"/>
        <v>0</v>
      </c>
      <c r="K1539" s="29">
        <f t="shared" si="97"/>
        <v>0</v>
      </c>
      <c r="L1539" s="24">
        <f t="shared" si="98"/>
        <v>1</v>
      </c>
      <c r="M1539" s="24" t="str">
        <f>VLOOKUP(L1539,mês!A:B,2,0)</f>
        <v>Janeiro</v>
      </c>
      <c r="N1539" s="24" t="e">
        <f t="shared" si="99"/>
        <v>#VALUE!</v>
      </c>
    </row>
    <row r="1540" spans="10:14" ht="57" customHeight="1" x14ac:dyDescent="0.2">
      <c r="J1540" s="29">
        <f t="shared" si="96"/>
        <v>0</v>
      </c>
      <c r="K1540" s="29">
        <f t="shared" si="97"/>
        <v>0</v>
      </c>
      <c r="L1540" s="24">
        <f t="shared" si="98"/>
        <v>1</v>
      </c>
      <c r="M1540" s="24" t="str">
        <f>VLOOKUP(L1540,mês!A:B,2,0)</f>
        <v>Janeiro</v>
      </c>
      <c r="N1540" s="24" t="e">
        <f t="shared" si="99"/>
        <v>#VALUE!</v>
      </c>
    </row>
    <row r="1541" spans="10:14" ht="57" customHeight="1" x14ac:dyDescent="0.2">
      <c r="J1541" s="29">
        <f t="shared" si="96"/>
        <v>0</v>
      </c>
      <c r="K1541" s="29">
        <f t="shared" si="97"/>
        <v>0</v>
      </c>
      <c r="L1541" s="24">
        <f t="shared" si="98"/>
        <v>1</v>
      </c>
      <c r="M1541" s="24" t="str">
        <f>VLOOKUP(L1541,mês!A:B,2,0)</f>
        <v>Janeiro</v>
      </c>
      <c r="N1541" s="24" t="e">
        <f t="shared" si="99"/>
        <v>#VALUE!</v>
      </c>
    </row>
    <row r="1542" spans="10:14" ht="57" customHeight="1" x14ac:dyDescent="0.2">
      <c r="J1542" s="29">
        <f t="shared" si="96"/>
        <v>0</v>
      </c>
      <c r="K1542" s="29">
        <f t="shared" si="97"/>
        <v>0</v>
      </c>
      <c r="L1542" s="24">
        <f t="shared" si="98"/>
        <v>1</v>
      </c>
      <c r="M1542" s="24" t="str">
        <f>VLOOKUP(L1542,mês!A:B,2,0)</f>
        <v>Janeiro</v>
      </c>
      <c r="N1542" s="24" t="e">
        <f t="shared" si="99"/>
        <v>#VALUE!</v>
      </c>
    </row>
    <row r="1543" spans="10:14" ht="57" customHeight="1" x14ac:dyDescent="0.2">
      <c r="J1543" s="29">
        <f t="shared" si="96"/>
        <v>0</v>
      </c>
      <c r="K1543" s="29">
        <f t="shared" si="97"/>
        <v>0</v>
      </c>
      <c r="L1543" s="24">
        <f t="shared" si="98"/>
        <v>1</v>
      </c>
      <c r="M1543" s="24" t="str">
        <f>VLOOKUP(L1543,mês!A:B,2,0)</f>
        <v>Janeiro</v>
      </c>
      <c r="N1543" s="24" t="e">
        <f t="shared" si="99"/>
        <v>#VALUE!</v>
      </c>
    </row>
    <row r="1544" spans="10:14" ht="57" customHeight="1" x14ac:dyDescent="0.2">
      <c r="J1544" s="29">
        <f t="shared" si="96"/>
        <v>0</v>
      </c>
      <c r="K1544" s="29">
        <f t="shared" si="97"/>
        <v>0</v>
      </c>
      <c r="L1544" s="24">
        <f t="shared" si="98"/>
        <v>1</v>
      </c>
      <c r="M1544" s="24" t="str">
        <f>VLOOKUP(L1544,mês!A:B,2,0)</f>
        <v>Janeiro</v>
      </c>
      <c r="N1544" s="24" t="e">
        <f t="shared" si="99"/>
        <v>#VALUE!</v>
      </c>
    </row>
    <row r="1545" spans="10:14" ht="57" customHeight="1" x14ac:dyDescent="0.2">
      <c r="J1545" s="29">
        <f t="shared" si="96"/>
        <v>0</v>
      </c>
      <c r="K1545" s="29">
        <f t="shared" si="97"/>
        <v>0</v>
      </c>
      <c r="L1545" s="24">
        <f t="shared" si="98"/>
        <v>1</v>
      </c>
      <c r="M1545" s="24" t="str">
        <f>VLOOKUP(L1545,mês!A:B,2,0)</f>
        <v>Janeiro</v>
      </c>
      <c r="N1545" s="24" t="e">
        <f t="shared" si="99"/>
        <v>#VALUE!</v>
      </c>
    </row>
    <row r="1546" spans="10:14" ht="57" customHeight="1" x14ac:dyDescent="0.2">
      <c r="J1546" s="29">
        <f t="shared" si="96"/>
        <v>0</v>
      </c>
      <c r="K1546" s="29">
        <f t="shared" si="97"/>
        <v>0</v>
      </c>
      <c r="L1546" s="24">
        <f t="shared" si="98"/>
        <v>1</v>
      </c>
      <c r="M1546" s="24" t="str">
        <f>VLOOKUP(L1546,mês!A:B,2,0)</f>
        <v>Janeiro</v>
      </c>
      <c r="N1546" s="24" t="e">
        <f t="shared" si="99"/>
        <v>#VALUE!</v>
      </c>
    </row>
    <row r="1547" spans="10:14" ht="57" customHeight="1" x14ac:dyDescent="0.2">
      <c r="J1547" s="29">
        <f t="shared" si="96"/>
        <v>0</v>
      </c>
      <c r="K1547" s="29">
        <f t="shared" si="97"/>
        <v>0</v>
      </c>
      <c r="L1547" s="24">
        <f t="shared" si="98"/>
        <v>1</v>
      </c>
      <c r="M1547" s="24" t="str">
        <f>VLOOKUP(L1547,mês!A:B,2,0)</f>
        <v>Janeiro</v>
      </c>
      <c r="N1547" s="24" t="e">
        <f t="shared" si="99"/>
        <v>#VALUE!</v>
      </c>
    </row>
    <row r="1548" spans="10:14" ht="57" customHeight="1" x14ac:dyDescent="0.2">
      <c r="J1548" s="29">
        <f t="shared" si="96"/>
        <v>0</v>
      </c>
      <c r="K1548" s="29">
        <f t="shared" si="97"/>
        <v>0</v>
      </c>
      <c r="L1548" s="24">
        <f t="shared" si="98"/>
        <v>1</v>
      </c>
      <c r="M1548" s="24" t="str">
        <f>VLOOKUP(L1548,mês!A:B,2,0)</f>
        <v>Janeiro</v>
      </c>
      <c r="N1548" s="24" t="e">
        <f t="shared" si="99"/>
        <v>#VALUE!</v>
      </c>
    </row>
    <row r="1549" spans="10:14" ht="57" customHeight="1" x14ac:dyDescent="0.2">
      <c r="J1549" s="29">
        <f t="shared" si="96"/>
        <v>0</v>
      </c>
      <c r="K1549" s="29">
        <f t="shared" si="97"/>
        <v>0</v>
      </c>
      <c r="L1549" s="24">
        <f t="shared" si="98"/>
        <v>1</v>
      </c>
      <c r="M1549" s="24" t="str">
        <f>VLOOKUP(L1549,mês!A:B,2,0)</f>
        <v>Janeiro</v>
      </c>
      <c r="N1549" s="24" t="e">
        <f t="shared" si="99"/>
        <v>#VALUE!</v>
      </c>
    </row>
    <row r="1550" spans="10:14" ht="57" customHeight="1" x14ac:dyDescent="0.2">
      <c r="J1550" s="29">
        <f t="shared" si="96"/>
        <v>0</v>
      </c>
      <c r="K1550" s="29">
        <f t="shared" si="97"/>
        <v>0</v>
      </c>
      <c r="L1550" s="24">
        <f t="shared" si="98"/>
        <v>1</v>
      </c>
      <c r="M1550" s="24" t="str">
        <f>VLOOKUP(L1550,mês!A:B,2,0)</f>
        <v>Janeiro</v>
      </c>
      <c r="N1550" s="24" t="e">
        <f t="shared" si="99"/>
        <v>#VALUE!</v>
      </c>
    </row>
    <row r="1551" spans="10:14" ht="57" customHeight="1" x14ac:dyDescent="0.2">
      <c r="J1551" s="29">
        <f t="shared" si="96"/>
        <v>0</v>
      </c>
      <c r="K1551" s="29">
        <f t="shared" si="97"/>
        <v>0</v>
      </c>
      <c r="L1551" s="24">
        <f t="shared" si="98"/>
        <v>1</v>
      </c>
      <c r="M1551" s="24" t="str">
        <f>VLOOKUP(L1551,mês!A:B,2,0)</f>
        <v>Janeiro</v>
      </c>
      <c r="N1551" s="24" t="e">
        <f t="shared" si="99"/>
        <v>#VALUE!</v>
      </c>
    </row>
    <row r="1552" spans="10:14" ht="57" customHeight="1" x14ac:dyDescent="0.2">
      <c r="J1552" s="29">
        <f t="shared" ref="J1552:J1615" si="100">IF(G1552="Não",0,H1552)</f>
        <v>0</v>
      </c>
      <c r="K1552" s="29">
        <f t="shared" ref="K1552:K1615" si="101">IF(G1552="Não",H1552,0)</f>
        <v>0</v>
      </c>
      <c r="L1552" s="24">
        <f t="shared" ref="L1552:L1615" si="102">MONTH(B1552)</f>
        <v>1</v>
      </c>
      <c r="M1552" s="24" t="str">
        <f>VLOOKUP(L1552,mês!A:B,2,0)</f>
        <v>Janeiro</v>
      </c>
      <c r="N1552" s="24" t="e">
        <f t="shared" ref="N1552:N1615" si="103">LEFT(A1552,SEARCH("-",A1552)-1)</f>
        <v>#VALUE!</v>
      </c>
    </row>
    <row r="1553" spans="10:14" ht="57" customHeight="1" x14ac:dyDescent="0.2">
      <c r="J1553" s="29">
        <f t="shared" si="100"/>
        <v>0</v>
      </c>
      <c r="K1553" s="29">
        <f t="shared" si="101"/>
        <v>0</v>
      </c>
      <c r="L1553" s="24">
        <f t="shared" si="102"/>
        <v>1</v>
      </c>
      <c r="M1553" s="24" t="str">
        <f>VLOOKUP(L1553,mês!A:B,2,0)</f>
        <v>Janeiro</v>
      </c>
      <c r="N1553" s="24" t="e">
        <f t="shared" si="103"/>
        <v>#VALUE!</v>
      </c>
    </row>
    <row r="1554" spans="10:14" ht="57" customHeight="1" x14ac:dyDescent="0.2">
      <c r="J1554" s="29">
        <f t="shared" si="100"/>
        <v>0</v>
      </c>
      <c r="K1554" s="29">
        <f t="shared" si="101"/>
        <v>0</v>
      </c>
      <c r="L1554" s="24">
        <f t="shared" si="102"/>
        <v>1</v>
      </c>
      <c r="M1554" s="24" t="str">
        <f>VLOOKUP(L1554,mês!A:B,2,0)</f>
        <v>Janeiro</v>
      </c>
      <c r="N1554" s="24" t="e">
        <f t="shared" si="103"/>
        <v>#VALUE!</v>
      </c>
    </row>
    <row r="1555" spans="10:14" ht="57" customHeight="1" x14ac:dyDescent="0.2">
      <c r="J1555" s="29">
        <f t="shared" si="100"/>
        <v>0</v>
      </c>
      <c r="K1555" s="29">
        <f t="shared" si="101"/>
        <v>0</v>
      </c>
      <c r="L1555" s="24">
        <f t="shared" si="102"/>
        <v>1</v>
      </c>
      <c r="M1555" s="24" t="str">
        <f>VLOOKUP(L1555,mês!A:B,2,0)</f>
        <v>Janeiro</v>
      </c>
      <c r="N1555" s="24" t="e">
        <f t="shared" si="103"/>
        <v>#VALUE!</v>
      </c>
    </row>
    <row r="1556" spans="10:14" ht="57" customHeight="1" x14ac:dyDescent="0.2">
      <c r="J1556" s="29">
        <f t="shared" si="100"/>
        <v>0</v>
      </c>
      <c r="K1556" s="29">
        <f t="shared" si="101"/>
        <v>0</v>
      </c>
      <c r="L1556" s="24">
        <f t="shared" si="102"/>
        <v>1</v>
      </c>
      <c r="M1556" s="24" t="str">
        <f>VLOOKUP(L1556,mês!A:B,2,0)</f>
        <v>Janeiro</v>
      </c>
      <c r="N1556" s="24" t="e">
        <f t="shared" si="103"/>
        <v>#VALUE!</v>
      </c>
    </row>
    <row r="1557" spans="10:14" ht="57" customHeight="1" x14ac:dyDescent="0.2">
      <c r="J1557" s="29">
        <f t="shared" si="100"/>
        <v>0</v>
      </c>
      <c r="K1557" s="29">
        <f t="shared" si="101"/>
        <v>0</v>
      </c>
      <c r="L1557" s="24">
        <f t="shared" si="102"/>
        <v>1</v>
      </c>
      <c r="M1557" s="24" t="str">
        <f>VLOOKUP(L1557,mês!A:B,2,0)</f>
        <v>Janeiro</v>
      </c>
      <c r="N1557" s="24" t="e">
        <f t="shared" si="103"/>
        <v>#VALUE!</v>
      </c>
    </row>
    <row r="1558" spans="10:14" ht="57" customHeight="1" x14ac:dyDescent="0.2">
      <c r="J1558" s="29">
        <f t="shared" si="100"/>
        <v>0</v>
      </c>
      <c r="K1558" s="29">
        <f t="shared" si="101"/>
        <v>0</v>
      </c>
      <c r="L1558" s="24">
        <f t="shared" si="102"/>
        <v>1</v>
      </c>
      <c r="M1558" s="24" t="str">
        <f>VLOOKUP(L1558,mês!A:B,2,0)</f>
        <v>Janeiro</v>
      </c>
      <c r="N1558" s="24" t="e">
        <f t="shared" si="103"/>
        <v>#VALUE!</v>
      </c>
    </row>
    <row r="1559" spans="10:14" ht="57" customHeight="1" x14ac:dyDescent="0.2">
      <c r="J1559" s="29">
        <f t="shared" si="100"/>
        <v>0</v>
      </c>
      <c r="K1559" s="29">
        <f t="shared" si="101"/>
        <v>0</v>
      </c>
      <c r="L1559" s="24">
        <f t="shared" si="102"/>
        <v>1</v>
      </c>
      <c r="M1559" s="24" t="str">
        <f>VLOOKUP(L1559,mês!A:B,2,0)</f>
        <v>Janeiro</v>
      </c>
      <c r="N1559" s="24" t="e">
        <f t="shared" si="103"/>
        <v>#VALUE!</v>
      </c>
    </row>
    <row r="1560" spans="10:14" ht="57" customHeight="1" x14ac:dyDescent="0.2">
      <c r="J1560" s="29">
        <f t="shared" si="100"/>
        <v>0</v>
      </c>
      <c r="K1560" s="29">
        <f t="shared" si="101"/>
        <v>0</v>
      </c>
      <c r="L1560" s="24">
        <f t="shared" si="102"/>
        <v>1</v>
      </c>
      <c r="M1560" s="24" t="str">
        <f>VLOOKUP(L1560,mês!A:B,2,0)</f>
        <v>Janeiro</v>
      </c>
      <c r="N1560" s="24" t="e">
        <f t="shared" si="103"/>
        <v>#VALUE!</v>
      </c>
    </row>
    <row r="1561" spans="10:14" ht="57" customHeight="1" x14ac:dyDescent="0.2">
      <c r="J1561" s="29">
        <f t="shared" si="100"/>
        <v>0</v>
      </c>
      <c r="K1561" s="29">
        <f t="shared" si="101"/>
        <v>0</v>
      </c>
      <c r="L1561" s="24">
        <f t="shared" si="102"/>
        <v>1</v>
      </c>
      <c r="M1561" s="24" t="str">
        <f>VLOOKUP(L1561,mês!A:B,2,0)</f>
        <v>Janeiro</v>
      </c>
      <c r="N1561" s="24" t="e">
        <f t="shared" si="103"/>
        <v>#VALUE!</v>
      </c>
    </row>
    <row r="1562" spans="10:14" ht="57" customHeight="1" x14ac:dyDescent="0.2">
      <c r="J1562" s="29">
        <f t="shared" si="100"/>
        <v>0</v>
      </c>
      <c r="K1562" s="29">
        <f t="shared" si="101"/>
        <v>0</v>
      </c>
      <c r="L1562" s="24">
        <f t="shared" si="102"/>
        <v>1</v>
      </c>
      <c r="M1562" s="24" t="str">
        <f>VLOOKUP(L1562,mês!A:B,2,0)</f>
        <v>Janeiro</v>
      </c>
      <c r="N1562" s="24" t="e">
        <f t="shared" si="103"/>
        <v>#VALUE!</v>
      </c>
    </row>
    <row r="1563" spans="10:14" ht="57" customHeight="1" x14ac:dyDescent="0.2">
      <c r="J1563" s="29">
        <f t="shared" si="100"/>
        <v>0</v>
      </c>
      <c r="K1563" s="29">
        <f t="shared" si="101"/>
        <v>0</v>
      </c>
      <c r="L1563" s="24">
        <f t="shared" si="102"/>
        <v>1</v>
      </c>
      <c r="M1563" s="24" t="str">
        <f>VLOOKUP(L1563,mês!A:B,2,0)</f>
        <v>Janeiro</v>
      </c>
      <c r="N1563" s="24" t="e">
        <f t="shared" si="103"/>
        <v>#VALUE!</v>
      </c>
    </row>
    <row r="1564" spans="10:14" ht="57" customHeight="1" x14ac:dyDescent="0.2">
      <c r="J1564" s="29">
        <f t="shared" si="100"/>
        <v>0</v>
      </c>
      <c r="K1564" s="29">
        <f t="shared" si="101"/>
        <v>0</v>
      </c>
      <c r="L1564" s="24">
        <f t="shared" si="102"/>
        <v>1</v>
      </c>
      <c r="M1564" s="24" t="str">
        <f>VLOOKUP(L1564,mês!A:B,2,0)</f>
        <v>Janeiro</v>
      </c>
      <c r="N1564" s="24" t="e">
        <f t="shared" si="103"/>
        <v>#VALUE!</v>
      </c>
    </row>
    <row r="1565" spans="10:14" ht="57" customHeight="1" x14ac:dyDescent="0.2">
      <c r="J1565" s="29">
        <f t="shared" si="100"/>
        <v>0</v>
      </c>
      <c r="K1565" s="29">
        <f t="shared" si="101"/>
        <v>0</v>
      </c>
      <c r="L1565" s="24">
        <f t="shared" si="102"/>
        <v>1</v>
      </c>
      <c r="M1565" s="24" t="str">
        <f>VLOOKUP(L1565,mês!A:B,2,0)</f>
        <v>Janeiro</v>
      </c>
      <c r="N1565" s="24" t="e">
        <f t="shared" si="103"/>
        <v>#VALUE!</v>
      </c>
    </row>
    <row r="1566" spans="10:14" ht="57" customHeight="1" x14ac:dyDescent="0.2">
      <c r="J1566" s="29">
        <f t="shared" si="100"/>
        <v>0</v>
      </c>
      <c r="K1566" s="29">
        <f t="shared" si="101"/>
        <v>0</v>
      </c>
      <c r="L1566" s="24">
        <f t="shared" si="102"/>
        <v>1</v>
      </c>
      <c r="M1566" s="24" t="str">
        <f>VLOOKUP(L1566,mês!A:B,2,0)</f>
        <v>Janeiro</v>
      </c>
      <c r="N1566" s="24" t="e">
        <f t="shared" si="103"/>
        <v>#VALUE!</v>
      </c>
    </row>
    <row r="1567" spans="10:14" ht="57" customHeight="1" x14ac:dyDescent="0.2">
      <c r="J1567" s="29">
        <f t="shared" si="100"/>
        <v>0</v>
      </c>
      <c r="K1567" s="29">
        <f t="shared" si="101"/>
        <v>0</v>
      </c>
      <c r="L1567" s="24">
        <f t="shared" si="102"/>
        <v>1</v>
      </c>
      <c r="M1567" s="24" t="str">
        <f>VLOOKUP(L1567,mês!A:B,2,0)</f>
        <v>Janeiro</v>
      </c>
      <c r="N1567" s="24" t="e">
        <f t="shared" si="103"/>
        <v>#VALUE!</v>
      </c>
    </row>
    <row r="1568" spans="10:14" ht="57" customHeight="1" x14ac:dyDescent="0.2">
      <c r="J1568" s="29">
        <f t="shared" si="100"/>
        <v>0</v>
      </c>
      <c r="K1568" s="29">
        <f t="shared" si="101"/>
        <v>0</v>
      </c>
      <c r="L1568" s="24">
        <f t="shared" si="102"/>
        <v>1</v>
      </c>
      <c r="M1568" s="24" t="str">
        <f>VLOOKUP(L1568,mês!A:B,2,0)</f>
        <v>Janeiro</v>
      </c>
      <c r="N1568" s="24" t="e">
        <f t="shared" si="103"/>
        <v>#VALUE!</v>
      </c>
    </row>
    <row r="1569" spans="10:14" ht="57" customHeight="1" x14ac:dyDescent="0.2">
      <c r="J1569" s="29">
        <f t="shared" si="100"/>
        <v>0</v>
      </c>
      <c r="K1569" s="29">
        <f t="shared" si="101"/>
        <v>0</v>
      </c>
      <c r="L1569" s="24">
        <f t="shared" si="102"/>
        <v>1</v>
      </c>
      <c r="M1569" s="24" t="str">
        <f>VLOOKUP(L1569,mês!A:B,2,0)</f>
        <v>Janeiro</v>
      </c>
      <c r="N1569" s="24" t="e">
        <f t="shared" si="103"/>
        <v>#VALUE!</v>
      </c>
    </row>
    <row r="1570" spans="10:14" ht="57" customHeight="1" x14ac:dyDescent="0.2">
      <c r="J1570" s="29">
        <f t="shared" si="100"/>
        <v>0</v>
      </c>
      <c r="K1570" s="29">
        <f t="shared" si="101"/>
        <v>0</v>
      </c>
      <c r="L1570" s="24">
        <f t="shared" si="102"/>
        <v>1</v>
      </c>
      <c r="M1570" s="24" t="str">
        <f>VLOOKUP(L1570,mês!A:B,2,0)</f>
        <v>Janeiro</v>
      </c>
      <c r="N1570" s="24" t="e">
        <f t="shared" si="103"/>
        <v>#VALUE!</v>
      </c>
    </row>
    <row r="1571" spans="10:14" ht="57" customHeight="1" x14ac:dyDescent="0.2">
      <c r="J1571" s="29">
        <f t="shared" si="100"/>
        <v>0</v>
      </c>
      <c r="K1571" s="29">
        <f t="shared" si="101"/>
        <v>0</v>
      </c>
      <c r="L1571" s="24">
        <f t="shared" si="102"/>
        <v>1</v>
      </c>
      <c r="M1571" s="24" t="str">
        <f>VLOOKUP(L1571,mês!A:B,2,0)</f>
        <v>Janeiro</v>
      </c>
      <c r="N1571" s="24" t="e">
        <f t="shared" si="103"/>
        <v>#VALUE!</v>
      </c>
    </row>
    <row r="1572" spans="10:14" ht="57" customHeight="1" x14ac:dyDescent="0.2">
      <c r="J1572" s="29">
        <f t="shared" si="100"/>
        <v>0</v>
      </c>
      <c r="K1572" s="29">
        <f t="shared" si="101"/>
        <v>0</v>
      </c>
      <c r="L1572" s="24">
        <f t="shared" si="102"/>
        <v>1</v>
      </c>
      <c r="M1572" s="24" t="str">
        <f>VLOOKUP(L1572,mês!A:B,2,0)</f>
        <v>Janeiro</v>
      </c>
      <c r="N1572" s="24" t="e">
        <f t="shared" si="103"/>
        <v>#VALUE!</v>
      </c>
    </row>
    <row r="1573" spans="10:14" ht="57" customHeight="1" x14ac:dyDescent="0.2">
      <c r="J1573" s="29">
        <f t="shared" si="100"/>
        <v>0</v>
      </c>
      <c r="K1573" s="29">
        <f t="shared" si="101"/>
        <v>0</v>
      </c>
      <c r="L1573" s="24">
        <f t="shared" si="102"/>
        <v>1</v>
      </c>
      <c r="M1573" s="24" t="str">
        <f>VLOOKUP(L1573,mês!A:B,2,0)</f>
        <v>Janeiro</v>
      </c>
      <c r="N1573" s="24" t="e">
        <f t="shared" si="103"/>
        <v>#VALUE!</v>
      </c>
    </row>
    <row r="1574" spans="10:14" ht="57" customHeight="1" x14ac:dyDescent="0.2">
      <c r="J1574" s="29">
        <f t="shared" si="100"/>
        <v>0</v>
      </c>
      <c r="K1574" s="29">
        <f t="shared" si="101"/>
        <v>0</v>
      </c>
      <c r="L1574" s="24">
        <f t="shared" si="102"/>
        <v>1</v>
      </c>
      <c r="M1574" s="24" t="str">
        <f>VLOOKUP(L1574,mês!A:B,2,0)</f>
        <v>Janeiro</v>
      </c>
      <c r="N1574" s="24" t="e">
        <f t="shared" si="103"/>
        <v>#VALUE!</v>
      </c>
    </row>
    <row r="1575" spans="10:14" ht="57" customHeight="1" x14ac:dyDescent="0.2">
      <c r="J1575" s="29">
        <f t="shared" si="100"/>
        <v>0</v>
      </c>
      <c r="K1575" s="29">
        <f t="shared" si="101"/>
        <v>0</v>
      </c>
      <c r="L1575" s="24">
        <f t="shared" si="102"/>
        <v>1</v>
      </c>
      <c r="M1575" s="24" t="str">
        <f>VLOOKUP(L1575,mês!A:B,2,0)</f>
        <v>Janeiro</v>
      </c>
      <c r="N1575" s="24" t="e">
        <f t="shared" si="103"/>
        <v>#VALUE!</v>
      </c>
    </row>
    <row r="1576" spans="10:14" ht="57" customHeight="1" x14ac:dyDescent="0.2">
      <c r="J1576" s="29">
        <f t="shared" si="100"/>
        <v>0</v>
      </c>
      <c r="K1576" s="29">
        <f t="shared" si="101"/>
        <v>0</v>
      </c>
      <c r="L1576" s="24">
        <f t="shared" si="102"/>
        <v>1</v>
      </c>
      <c r="M1576" s="24" t="str">
        <f>VLOOKUP(L1576,mês!A:B,2,0)</f>
        <v>Janeiro</v>
      </c>
      <c r="N1576" s="24" t="e">
        <f t="shared" si="103"/>
        <v>#VALUE!</v>
      </c>
    </row>
    <row r="1577" spans="10:14" ht="57" customHeight="1" x14ac:dyDescent="0.2">
      <c r="J1577" s="29">
        <f t="shared" si="100"/>
        <v>0</v>
      </c>
      <c r="K1577" s="29">
        <f t="shared" si="101"/>
        <v>0</v>
      </c>
      <c r="L1577" s="24">
        <f t="shared" si="102"/>
        <v>1</v>
      </c>
      <c r="M1577" s="24" t="str">
        <f>VLOOKUP(L1577,mês!A:B,2,0)</f>
        <v>Janeiro</v>
      </c>
      <c r="N1577" s="24" t="e">
        <f t="shared" si="103"/>
        <v>#VALUE!</v>
      </c>
    </row>
    <row r="1578" spans="10:14" ht="57" customHeight="1" x14ac:dyDescent="0.2">
      <c r="J1578" s="29">
        <f t="shared" si="100"/>
        <v>0</v>
      </c>
      <c r="K1578" s="29">
        <f t="shared" si="101"/>
        <v>0</v>
      </c>
      <c r="L1578" s="24">
        <f t="shared" si="102"/>
        <v>1</v>
      </c>
      <c r="M1578" s="24" t="str">
        <f>VLOOKUP(L1578,mês!A:B,2,0)</f>
        <v>Janeiro</v>
      </c>
      <c r="N1578" s="24" t="e">
        <f t="shared" si="103"/>
        <v>#VALUE!</v>
      </c>
    </row>
    <row r="1579" spans="10:14" ht="57" customHeight="1" x14ac:dyDescent="0.2">
      <c r="J1579" s="29">
        <f t="shared" si="100"/>
        <v>0</v>
      </c>
      <c r="K1579" s="29">
        <f t="shared" si="101"/>
        <v>0</v>
      </c>
      <c r="L1579" s="24">
        <f t="shared" si="102"/>
        <v>1</v>
      </c>
      <c r="M1579" s="24" t="str">
        <f>VLOOKUP(L1579,mês!A:B,2,0)</f>
        <v>Janeiro</v>
      </c>
      <c r="N1579" s="24" t="e">
        <f t="shared" si="103"/>
        <v>#VALUE!</v>
      </c>
    </row>
    <row r="1580" spans="10:14" ht="57" customHeight="1" x14ac:dyDescent="0.2">
      <c r="J1580" s="29">
        <f t="shared" si="100"/>
        <v>0</v>
      </c>
      <c r="K1580" s="29">
        <f t="shared" si="101"/>
        <v>0</v>
      </c>
      <c r="L1580" s="24">
        <f t="shared" si="102"/>
        <v>1</v>
      </c>
      <c r="M1580" s="24" t="str">
        <f>VLOOKUP(L1580,mês!A:B,2,0)</f>
        <v>Janeiro</v>
      </c>
      <c r="N1580" s="24" t="e">
        <f t="shared" si="103"/>
        <v>#VALUE!</v>
      </c>
    </row>
    <row r="1581" spans="10:14" ht="57" customHeight="1" x14ac:dyDescent="0.2">
      <c r="J1581" s="29">
        <f t="shared" si="100"/>
        <v>0</v>
      </c>
      <c r="K1581" s="29">
        <f t="shared" si="101"/>
        <v>0</v>
      </c>
      <c r="L1581" s="24">
        <f t="shared" si="102"/>
        <v>1</v>
      </c>
      <c r="M1581" s="24" t="str">
        <f>VLOOKUP(L1581,mês!A:B,2,0)</f>
        <v>Janeiro</v>
      </c>
      <c r="N1581" s="24" t="e">
        <f t="shared" si="103"/>
        <v>#VALUE!</v>
      </c>
    </row>
    <row r="1582" spans="10:14" ht="57" customHeight="1" x14ac:dyDescent="0.2">
      <c r="J1582" s="29">
        <f t="shared" si="100"/>
        <v>0</v>
      </c>
      <c r="K1582" s="29">
        <f t="shared" si="101"/>
        <v>0</v>
      </c>
      <c r="L1582" s="24">
        <f t="shared" si="102"/>
        <v>1</v>
      </c>
      <c r="M1582" s="24" t="str">
        <f>VLOOKUP(L1582,mês!A:B,2,0)</f>
        <v>Janeiro</v>
      </c>
      <c r="N1582" s="24" t="e">
        <f t="shared" si="103"/>
        <v>#VALUE!</v>
      </c>
    </row>
    <row r="1583" spans="10:14" ht="57" customHeight="1" x14ac:dyDescent="0.2">
      <c r="J1583" s="29">
        <f t="shared" si="100"/>
        <v>0</v>
      </c>
      <c r="K1583" s="29">
        <f t="shared" si="101"/>
        <v>0</v>
      </c>
      <c r="L1583" s="24">
        <f t="shared" si="102"/>
        <v>1</v>
      </c>
      <c r="M1583" s="24" t="str">
        <f>VLOOKUP(L1583,mês!A:B,2,0)</f>
        <v>Janeiro</v>
      </c>
      <c r="N1583" s="24" t="e">
        <f t="shared" si="103"/>
        <v>#VALUE!</v>
      </c>
    </row>
    <row r="1584" spans="10:14" ht="57" customHeight="1" x14ac:dyDescent="0.2">
      <c r="J1584" s="29">
        <f t="shared" si="100"/>
        <v>0</v>
      </c>
      <c r="K1584" s="29">
        <f t="shared" si="101"/>
        <v>0</v>
      </c>
      <c r="L1584" s="24">
        <f t="shared" si="102"/>
        <v>1</v>
      </c>
      <c r="M1584" s="24" t="str">
        <f>VLOOKUP(L1584,mês!A:B,2,0)</f>
        <v>Janeiro</v>
      </c>
      <c r="N1584" s="24" t="e">
        <f t="shared" si="103"/>
        <v>#VALUE!</v>
      </c>
    </row>
    <row r="1585" spans="10:14" ht="57" customHeight="1" x14ac:dyDescent="0.2">
      <c r="J1585" s="29">
        <f t="shared" si="100"/>
        <v>0</v>
      </c>
      <c r="K1585" s="29">
        <f t="shared" si="101"/>
        <v>0</v>
      </c>
      <c r="L1585" s="24">
        <f t="shared" si="102"/>
        <v>1</v>
      </c>
      <c r="M1585" s="24" t="str">
        <f>VLOOKUP(L1585,mês!A:B,2,0)</f>
        <v>Janeiro</v>
      </c>
      <c r="N1585" s="24" t="e">
        <f t="shared" si="103"/>
        <v>#VALUE!</v>
      </c>
    </row>
    <row r="1586" spans="10:14" ht="57" customHeight="1" x14ac:dyDescent="0.2">
      <c r="J1586" s="29">
        <f t="shared" si="100"/>
        <v>0</v>
      </c>
      <c r="K1586" s="29">
        <f t="shared" si="101"/>
        <v>0</v>
      </c>
      <c r="L1586" s="24">
        <f t="shared" si="102"/>
        <v>1</v>
      </c>
      <c r="M1586" s="24" t="str">
        <f>VLOOKUP(L1586,mês!A:B,2,0)</f>
        <v>Janeiro</v>
      </c>
      <c r="N1586" s="24" t="e">
        <f t="shared" si="103"/>
        <v>#VALUE!</v>
      </c>
    </row>
    <row r="1587" spans="10:14" ht="57" customHeight="1" x14ac:dyDescent="0.2">
      <c r="J1587" s="29">
        <f t="shared" si="100"/>
        <v>0</v>
      </c>
      <c r="K1587" s="29">
        <f t="shared" si="101"/>
        <v>0</v>
      </c>
      <c r="L1587" s="24">
        <f t="shared" si="102"/>
        <v>1</v>
      </c>
      <c r="M1587" s="24" t="str">
        <f>VLOOKUP(L1587,mês!A:B,2,0)</f>
        <v>Janeiro</v>
      </c>
      <c r="N1587" s="24" t="e">
        <f t="shared" si="103"/>
        <v>#VALUE!</v>
      </c>
    </row>
    <row r="1588" spans="10:14" ht="57" customHeight="1" x14ac:dyDescent="0.2">
      <c r="J1588" s="29">
        <f t="shared" si="100"/>
        <v>0</v>
      </c>
      <c r="K1588" s="29">
        <f t="shared" si="101"/>
        <v>0</v>
      </c>
      <c r="L1588" s="24">
        <f t="shared" si="102"/>
        <v>1</v>
      </c>
      <c r="M1588" s="24" t="str">
        <f>VLOOKUP(L1588,mês!A:B,2,0)</f>
        <v>Janeiro</v>
      </c>
      <c r="N1588" s="24" t="e">
        <f t="shared" si="103"/>
        <v>#VALUE!</v>
      </c>
    </row>
    <row r="1589" spans="10:14" ht="57" customHeight="1" x14ac:dyDescent="0.2">
      <c r="J1589" s="29">
        <f t="shared" si="100"/>
        <v>0</v>
      </c>
      <c r="K1589" s="29">
        <f t="shared" si="101"/>
        <v>0</v>
      </c>
      <c r="L1589" s="24">
        <f t="shared" si="102"/>
        <v>1</v>
      </c>
      <c r="M1589" s="24" t="str">
        <f>VLOOKUP(L1589,mês!A:B,2,0)</f>
        <v>Janeiro</v>
      </c>
      <c r="N1589" s="24" t="e">
        <f t="shared" si="103"/>
        <v>#VALUE!</v>
      </c>
    </row>
    <row r="1590" spans="10:14" ht="57" customHeight="1" x14ac:dyDescent="0.2">
      <c r="J1590" s="29">
        <f t="shared" si="100"/>
        <v>0</v>
      </c>
      <c r="K1590" s="29">
        <f t="shared" si="101"/>
        <v>0</v>
      </c>
      <c r="L1590" s="24">
        <f t="shared" si="102"/>
        <v>1</v>
      </c>
      <c r="M1590" s="24" t="str">
        <f>VLOOKUP(L1590,mês!A:B,2,0)</f>
        <v>Janeiro</v>
      </c>
      <c r="N1590" s="24" t="e">
        <f t="shared" si="103"/>
        <v>#VALUE!</v>
      </c>
    </row>
    <row r="1591" spans="10:14" ht="57" customHeight="1" x14ac:dyDescent="0.2">
      <c r="J1591" s="29">
        <f t="shared" si="100"/>
        <v>0</v>
      </c>
      <c r="K1591" s="29">
        <f t="shared" si="101"/>
        <v>0</v>
      </c>
      <c r="L1591" s="24">
        <f t="shared" si="102"/>
        <v>1</v>
      </c>
      <c r="M1591" s="24" t="str">
        <f>VLOOKUP(L1591,mês!A:B,2,0)</f>
        <v>Janeiro</v>
      </c>
      <c r="N1591" s="24" t="e">
        <f t="shared" si="103"/>
        <v>#VALUE!</v>
      </c>
    </row>
    <row r="1592" spans="10:14" ht="57" customHeight="1" x14ac:dyDescent="0.2">
      <c r="J1592" s="29">
        <f t="shared" si="100"/>
        <v>0</v>
      </c>
      <c r="K1592" s="29">
        <f t="shared" si="101"/>
        <v>0</v>
      </c>
      <c r="L1592" s="24">
        <f t="shared" si="102"/>
        <v>1</v>
      </c>
      <c r="M1592" s="24" t="str">
        <f>VLOOKUP(L1592,mês!A:B,2,0)</f>
        <v>Janeiro</v>
      </c>
      <c r="N1592" s="24" t="e">
        <f t="shared" si="103"/>
        <v>#VALUE!</v>
      </c>
    </row>
    <row r="1593" spans="10:14" ht="57" customHeight="1" x14ac:dyDescent="0.2">
      <c r="J1593" s="29">
        <f t="shared" si="100"/>
        <v>0</v>
      </c>
      <c r="K1593" s="29">
        <f t="shared" si="101"/>
        <v>0</v>
      </c>
      <c r="L1593" s="24">
        <f t="shared" si="102"/>
        <v>1</v>
      </c>
      <c r="M1593" s="24" t="str">
        <f>VLOOKUP(L1593,mês!A:B,2,0)</f>
        <v>Janeiro</v>
      </c>
      <c r="N1593" s="24" t="e">
        <f t="shared" si="103"/>
        <v>#VALUE!</v>
      </c>
    </row>
    <row r="1594" spans="10:14" ht="57" customHeight="1" x14ac:dyDescent="0.2">
      <c r="J1594" s="29">
        <f t="shared" si="100"/>
        <v>0</v>
      </c>
      <c r="K1594" s="29">
        <f t="shared" si="101"/>
        <v>0</v>
      </c>
      <c r="L1594" s="24">
        <f t="shared" si="102"/>
        <v>1</v>
      </c>
      <c r="M1594" s="24" t="str">
        <f>VLOOKUP(L1594,mês!A:B,2,0)</f>
        <v>Janeiro</v>
      </c>
      <c r="N1594" s="24" t="e">
        <f t="shared" si="103"/>
        <v>#VALUE!</v>
      </c>
    </row>
    <row r="1595" spans="10:14" ht="57" customHeight="1" x14ac:dyDescent="0.2">
      <c r="J1595" s="29">
        <f t="shared" si="100"/>
        <v>0</v>
      </c>
      <c r="K1595" s="29">
        <f t="shared" si="101"/>
        <v>0</v>
      </c>
      <c r="L1595" s="24">
        <f t="shared" si="102"/>
        <v>1</v>
      </c>
      <c r="M1595" s="24" t="str">
        <f>VLOOKUP(L1595,mês!A:B,2,0)</f>
        <v>Janeiro</v>
      </c>
      <c r="N1595" s="24" t="e">
        <f t="shared" si="103"/>
        <v>#VALUE!</v>
      </c>
    </row>
    <row r="1596" spans="10:14" ht="57" customHeight="1" x14ac:dyDescent="0.2">
      <c r="J1596" s="29">
        <f t="shared" si="100"/>
        <v>0</v>
      </c>
      <c r="K1596" s="29">
        <f t="shared" si="101"/>
        <v>0</v>
      </c>
      <c r="L1596" s="24">
        <f t="shared" si="102"/>
        <v>1</v>
      </c>
      <c r="M1596" s="24" t="str">
        <f>VLOOKUP(L1596,mês!A:B,2,0)</f>
        <v>Janeiro</v>
      </c>
      <c r="N1596" s="24" t="e">
        <f t="shared" si="103"/>
        <v>#VALUE!</v>
      </c>
    </row>
    <row r="1597" spans="10:14" ht="57" customHeight="1" x14ac:dyDescent="0.2">
      <c r="J1597" s="29">
        <f t="shared" si="100"/>
        <v>0</v>
      </c>
      <c r="K1597" s="29">
        <f t="shared" si="101"/>
        <v>0</v>
      </c>
      <c r="L1597" s="24">
        <f t="shared" si="102"/>
        <v>1</v>
      </c>
      <c r="M1597" s="24" t="str">
        <f>VLOOKUP(L1597,mês!A:B,2,0)</f>
        <v>Janeiro</v>
      </c>
      <c r="N1597" s="24" t="e">
        <f t="shared" si="103"/>
        <v>#VALUE!</v>
      </c>
    </row>
    <row r="1598" spans="10:14" ht="57" customHeight="1" x14ac:dyDescent="0.2">
      <c r="J1598" s="29">
        <f t="shared" si="100"/>
        <v>0</v>
      </c>
      <c r="K1598" s="29">
        <f t="shared" si="101"/>
        <v>0</v>
      </c>
      <c r="L1598" s="24">
        <f t="shared" si="102"/>
        <v>1</v>
      </c>
      <c r="M1598" s="24" t="str">
        <f>VLOOKUP(L1598,mês!A:B,2,0)</f>
        <v>Janeiro</v>
      </c>
      <c r="N1598" s="24" t="e">
        <f t="shared" si="103"/>
        <v>#VALUE!</v>
      </c>
    </row>
    <row r="1599" spans="10:14" ht="57" customHeight="1" x14ac:dyDescent="0.2">
      <c r="J1599" s="29">
        <f t="shared" si="100"/>
        <v>0</v>
      </c>
      <c r="K1599" s="29">
        <f t="shared" si="101"/>
        <v>0</v>
      </c>
      <c r="L1599" s="24">
        <f t="shared" si="102"/>
        <v>1</v>
      </c>
      <c r="M1599" s="24" t="str">
        <f>VLOOKUP(L1599,mês!A:B,2,0)</f>
        <v>Janeiro</v>
      </c>
      <c r="N1599" s="24" t="e">
        <f t="shared" si="103"/>
        <v>#VALUE!</v>
      </c>
    </row>
    <row r="1600" spans="10:14" ht="57" customHeight="1" x14ac:dyDescent="0.2">
      <c r="J1600" s="29">
        <f t="shared" si="100"/>
        <v>0</v>
      </c>
      <c r="K1600" s="29">
        <f t="shared" si="101"/>
        <v>0</v>
      </c>
      <c r="L1600" s="24">
        <f t="shared" si="102"/>
        <v>1</v>
      </c>
      <c r="M1600" s="24" t="str">
        <f>VLOOKUP(L1600,mês!A:B,2,0)</f>
        <v>Janeiro</v>
      </c>
      <c r="N1600" s="24" t="e">
        <f t="shared" si="103"/>
        <v>#VALUE!</v>
      </c>
    </row>
    <row r="1601" spans="10:14" ht="57" customHeight="1" x14ac:dyDescent="0.2">
      <c r="J1601" s="29">
        <f t="shared" si="100"/>
        <v>0</v>
      </c>
      <c r="K1601" s="29">
        <f t="shared" si="101"/>
        <v>0</v>
      </c>
      <c r="L1601" s="24">
        <f t="shared" si="102"/>
        <v>1</v>
      </c>
      <c r="M1601" s="24" t="str">
        <f>VLOOKUP(L1601,mês!A:B,2,0)</f>
        <v>Janeiro</v>
      </c>
      <c r="N1601" s="24" t="e">
        <f t="shared" si="103"/>
        <v>#VALUE!</v>
      </c>
    </row>
    <row r="1602" spans="10:14" ht="57" customHeight="1" x14ac:dyDescent="0.2">
      <c r="J1602" s="29">
        <f t="shared" si="100"/>
        <v>0</v>
      </c>
      <c r="K1602" s="29">
        <f t="shared" si="101"/>
        <v>0</v>
      </c>
      <c r="L1602" s="24">
        <f t="shared" si="102"/>
        <v>1</v>
      </c>
      <c r="M1602" s="24" t="str">
        <f>VLOOKUP(L1602,mês!A:B,2,0)</f>
        <v>Janeiro</v>
      </c>
      <c r="N1602" s="24" t="e">
        <f t="shared" si="103"/>
        <v>#VALUE!</v>
      </c>
    </row>
    <row r="1603" spans="10:14" ht="57" customHeight="1" x14ac:dyDescent="0.2">
      <c r="J1603" s="29">
        <f t="shared" si="100"/>
        <v>0</v>
      </c>
      <c r="K1603" s="29">
        <f t="shared" si="101"/>
        <v>0</v>
      </c>
      <c r="L1603" s="24">
        <f t="shared" si="102"/>
        <v>1</v>
      </c>
      <c r="M1603" s="24" t="str">
        <f>VLOOKUP(L1603,mês!A:B,2,0)</f>
        <v>Janeiro</v>
      </c>
      <c r="N1603" s="24" t="e">
        <f t="shared" si="103"/>
        <v>#VALUE!</v>
      </c>
    </row>
    <row r="1604" spans="10:14" ht="57" customHeight="1" x14ac:dyDescent="0.2">
      <c r="J1604" s="29">
        <f t="shared" si="100"/>
        <v>0</v>
      </c>
      <c r="K1604" s="29">
        <f t="shared" si="101"/>
        <v>0</v>
      </c>
      <c r="L1604" s="24">
        <f t="shared" si="102"/>
        <v>1</v>
      </c>
      <c r="M1604" s="24" t="str">
        <f>VLOOKUP(L1604,mês!A:B,2,0)</f>
        <v>Janeiro</v>
      </c>
      <c r="N1604" s="24" t="e">
        <f t="shared" si="103"/>
        <v>#VALUE!</v>
      </c>
    </row>
    <row r="1605" spans="10:14" ht="57" customHeight="1" x14ac:dyDescent="0.2">
      <c r="J1605" s="29">
        <f t="shared" si="100"/>
        <v>0</v>
      </c>
      <c r="K1605" s="29">
        <f t="shared" si="101"/>
        <v>0</v>
      </c>
      <c r="L1605" s="24">
        <f t="shared" si="102"/>
        <v>1</v>
      </c>
      <c r="M1605" s="24" t="str">
        <f>VLOOKUP(L1605,mês!A:B,2,0)</f>
        <v>Janeiro</v>
      </c>
      <c r="N1605" s="24" t="e">
        <f t="shared" si="103"/>
        <v>#VALUE!</v>
      </c>
    </row>
    <row r="1606" spans="10:14" ht="57" customHeight="1" x14ac:dyDescent="0.2">
      <c r="J1606" s="29">
        <f t="shared" si="100"/>
        <v>0</v>
      </c>
      <c r="K1606" s="29">
        <f t="shared" si="101"/>
        <v>0</v>
      </c>
      <c r="L1606" s="24">
        <f t="shared" si="102"/>
        <v>1</v>
      </c>
      <c r="M1606" s="24" t="str">
        <f>VLOOKUP(L1606,mês!A:B,2,0)</f>
        <v>Janeiro</v>
      </c>
      <c r="N1606" s="24" t="e">
        <f t="shared" si="103"/>
        <v>#VALUE!</v>
      </c>
    </row>
    <row r="1607" spans="10:14" ht="57" customHeight="1" x14ac:dyDescent="0.2">
      <c r="J1607" s="29">
        <f t="shared" si="100"/>
        <v>0</v>
      </c>
      <c r="K1607" s="29">
        <f t="shared" si="101"/>
        <v>0</v>
      </c>
      <c r="L1607" s="24">
        <f t="shared" si="102"/>
        <v>1</v>
      </c>
      <c r="M1607" s="24" t="str">
        <f>VLOOKUP(L1607,mês!A:B,2,0)</f>
        <v>Janeiro</v>
      </c>
      <c r="N1607" s="24" t="e">
        <f t="shared" si="103"/>
        <v>#VALUE!</v>
      </c>
    </row>
    <row r="1608" spans="10:14" ht="57" customHeight="1" x14ac:dyDescent="0.2">
      <c r="J1608" s="29">
        <f t="shared" si="100"/>
        <v>0</v>
      </c>
      <c r="K1608" s="29">
        <f t="shared" si="101"/>
        <v>0</v>
      </c>
      <c r="L1608" s="24">
        <f t="shared" si="102"/>
        <v>1</v>
      </c>
      <c r="M1608" s="24" t="str">
        <f>VLOOKUP(L1608,mês!A:B,2,0)</f>
        <v>Janeiro</v>
      </c>
      <c r="N1608" s="24" t="e">
        <f t="shared" si="103"/>
        <v>#VALUE!</v>
      </c>
    </row>
    <row r="1609" spans="10:14" ht="57" customHeight="1" x14ac:dyDescent="0.2">
      <c r="J1609" s="29">
        <f t="shared" si="100"/>
        <v>0</v>
      </c>
      <c r="K1609" s="29">
        <f t="shared" si="101"/>
        <v>0</v>
      </c>
      <c r="L1609" s="24">
        <f t="shared" si="102"/>
        <v>1</v>
      </c>
      <c r="M1609" s="24" t="str">
        <f>VLOOKUP(L1609,mês!A:B,2,0)</f>
        <v>Janeiro</v>
      </c>
      <c r="N1609" s="24" t="e">
        <f t="shared" si="103"/>
        <v>#VALUE!</v>
      </c>
    </row>
    <row r="1610" spans="10:14" ht="57" customHeight="1" x14ac:dyDescent="0.2">
      <c r="J1610" s="29">
        <f t="shared" si="100"/>
        <v>0</v>
      </c>
      <c r="K1610" s="29">
        <f t="shared" si="101"/>
        <v>0</v>
      </c>
      <c r="L1610" s="24">
        <f t="shared" si="102"/>
        <v>1</v>
      </c>
      <c r="M1610" s="24" t="str">
        <f>VLOOKUP(L1610,mês!A:B,2,0)</f>
        <v>Janeiro</v>
      </c>
      <c r="N1610" s="24" t="e">
        <f t="shared" si="103"/>
        <v>#VALUE!</v>
      </c>
    </row>
    <row r="1611" spans="10:14" ht="57" customHeight="1" x14ac:dyDescent="0.2">
      <c r="J1611" s="29">
        <f t="shared" si="100"/>
        <v>0</v>
      </c>
      <c r="K1611" s="29">
        <f t="shared" si="101"/>
        <v>0</v>
      </c>
      <c r="L1611" s="24">
        <f t="shared" si="102"/>
        <v>1</v>
      </c>
      <c r="M1611" s="24" t="str">
        <f>VLOOKUP(L1611,mês!A:B,2,0)</f>
        <v>Janeiro</v>
      </c>
      <c r="N1611" s="24" t="e">
        <f t="shared" si="103"/>
        <v>#VALUE!</v>
      </c>
    </row>
    <row r="1612" spans="10:14" ht="57" customHeight="1" x14ac:dyDescent="0.2">
      <c r="J1612" s="29">
        <f t="shared" si="100"/>
        <v>0</v>
      </c>
      <c r="K1612" s="29">
        <f t="shared" si="101"/>
        <v>0</v>
      </c>
      <c r="L1612" s="24">
        <f t="shared" si="102"/>
        <v>1</v>
      </c>
      <c r="M1612" s="24" t="str">
        <f>VLOOKUP(L1612,mês!A:B,2,0)</f>
        <v>Janeiro</v>
      </c>
      <c r="N1612" s="24" t="e">
        <f t="shared" si="103"/>
        <v>#VALUE!</v>
      </c>
    </row>
    <row r="1613" spans="10:14" ht="57" customHeight="1" x14ac:dyDescent="0.2">
      <c r="J1613" s="29">
        <f t="shared" si="100"/>
        <v>0</v>
      </c>
      <c r="K1613" s="29">
        <f t="shared" si="101"/>
        <v>0</v>
      </c>
      <c r="L1613" s="24">
        <f t="shared" si="102"/>
        <v>1</v>
      </c>
      <c r="M1613" s="24" t="str">
        <f>VLOOKUP(L1613,mês!A:B,2,0)</f>
        <v>Janeiro</v>
      </c>
      <c r="N1613" s="24" t="e">
        <f t="shared" si="103"/>
        <v>#VALUE!</v>
      </c>
    </row>
    <row r="1614" spans="10:14" ht="57" customHeight="1" x14ac:dyDescent="0.2">
      <c r="J1614" s="29">
        <f t="shared" si="100"/>
        <v>0</v>
      </c>
      <c r="K1614" s="29">
        <f t="shared" si="101"/>
        <v>0</v>
      </c>
      <c r="L1614" s="24">
        <f t="shared" si="102"/>
        <v>1</v>
      </c>
      <c r="M1614" s="24" t="str">
        <f>VLOOKUP(L1614,mês!A:B,2,0)</f>
        <v>Janeiro</v>
      </c>
      <c r="N1614" s="24" t="e">
        <f t="shared" si="103"/>
        <v>#VALUE!</v>
      </c>
    </row>
    <row r="1615" spans="10:14" ht="57" customHeight="1" x14ac:dyDescent="0.2">
      <c r="J1615" s="29">
        <f t="shared" si="100"/>
        <v>0</v>
      </c>
      <c r="K1615" s="29">
        <f t="shared" si="101"/>
        <v>0</v>
      </c>
      <c r="L1615" s="24">
        <f t="shared" si="102"/>
        <v>1</v>
      </c>
      <c r="M1615" s="24" t="str">
        <f>VLOOKUP(L1615,mês!A:B,2,0)</f>
        <v>Janeiro</v>
      </c>
      <c r="N1615" s="24" t="e">
        <f t="shared" si="103"/>
        <v>#VALUE!</v>
      </c>
    </row>
    <row r="1616" spans="10:14" ht="57" customHeight="1" x14ac:dyDescent="0.2">
      <c r="J1616" s="29">
        <f t="shared" ref="J1616:J1679" si="104">IF(G1616="Não",0,H1616)</f>
        <v>0</v>
      </c>
      <c r="K1616" s="29">
        <f t="shared" ref="K1616:K1679" si="105">IF(G1616="Não",H1616,0)</f>
        <v>0</v>
      </c>
      <c r="L1616" s="24">
        <f t="shared" ref="L1616:L1679" si="106">MONTH(B1616)</f>
        <v>1</v>
      </c>
      <c r="M1616" s="24" t="str">
        <f>VLOOKUP(L1616,mês!A:B,2,0)</f>
        <v>Janeiro</v>
      </c>
      <c r="N1616" s="24" t="e">
        <f t="shared" ref="N1616:N1679" si="107">LEFT(A1616,SEARCH("-",A1616)-1)</f>
        <v>#VALUE!</v>
      </c>
    </row>
    <row r="1617" spans="10:14" ht="57" customHeight="1" x14ac:dyDescent="0.2">
      <c r="J1617" s="29">
        <f t="shared" si="104"/>
        <v>0</v>
      </c>
      <c r="K1617" s="29">
        <f t="shared" si="105"/>
        <v>0</v>
      </c>
      <c r="L1617" s="24">
        <f t="shared" si="106"/>
        <v>1</v>
      </c>
      <c r="M1617" s="24" t="str">
        <f>VLOOKUP(L1617,mês!A:B,2,0)</f>
        <v>Janeiro</v>
      </c>
      <c r="N1617" s="24" t="e">
        <f t="shared" si="107"/>
        <v>#VALUE!</v>
      </c>
    </row>
    <row r="1618" spans="10:14" ht="57" customHeight="1" x14ac:dyDescent="0.2">
      <c r="J1618" s="29">
        <f t="shared" si="104"/>
        <v>0</v>
      </c>
      <c r="K1618" s="29">
        <f t="shared" si="105"/>
        <v>0</v>
      </c>
      <c r="L1618" s="24">
        <f t="shared" si="106"/>
        <v>1</v>
      </c>
      <c r="M1618" s="24" t="str">
        <f>VLOOKUP(L1618,mês!A:B,2,0)</f>
        <v>Janeiro</v>
      </c>
      <c r="N1618" s="24" t="e">
        <f t="shared" si="107"/>
        <v>#VALUE!</v>
      </c>
    </row>
    <row r="1619" spans="10:14" ht="57" customHeight="1" x14ac:dyDescent="0.2">
      <c r="J1619" s="29">
        <f t="shared" si="104"/>
        <v>0</v>
      </c>
      <c r="K1619" s="29">
        <f t="shared" si="105"/>
        <v>0</v>
      </c>
      <c r="L1619" s="24">
        <f t="shared" si="106"/>
        <v>1</v>
      </c>
      <c r="M1619" s="24" t="str">
        <f>VLOOKUP(L1619,mês!A:B,2,0)</f>
        <v>Janeiro</v>
      </c>
      <c r="N1619" s="24" t="e">
        <f t="shared" si="107"/>
        <v>#VALUE!</v>
      </c>
    </row>
    <row r="1620" spans="10:14" ht="57" customHeight="1" x14ac:dyDescent="0.2">
      <c r="J1620" s="29">
        <f t="shared" si="104"/>
        <v>0</v>
      </c>
      <c r="K1620" s="29">
        <f t="shared" si="105"/>
        <v>0</v>
      </c>
      <c r="L1620" s="24">
        <f t="shared" si="106"/>
        <v>1</v>
      </c>
      <c r="M1620" s="24" t="str">
        <f>VLOOKUP(L1620,mês!A:B,2,0)</f>
        <v>Janeiro</v>
      </c>
      <c r="N1620" s="24" t="e">
        <f t="shared" si="107"/>
        <v>#VALUE!</v>
      </c>
    </row>
    <row r="1621" spans="10:14" ht="57" customHeight="1" x14ac:dyDescent="0.2">
      <c r="J1621" s="29">
        <f t="shared" si="104"/>
        <v>0</v>
      </c>
      <c r="K1621" s="29">
        <f t="shared" si="105"/>
        <v>0</v>
      </c>
      <c r="L1621" s="24">
        <f t="shared" si="106"/>
        <v>1</v>
      </c>
      <c r="M1621" s="24" t="str">
        <f>VLOOKUP(L1621,mês!A:B,2,0)</f>
        <v>Janeiro</v>
      </c>
      <c r="N1621" s="24" t="e">
        <f t="shared" si="107"/>
        <v>#VALUE!</v>
      </c>
    </row>
    <row r="1622" spans="10:14" ht="57" customHeight="1" x14ac:dyDescent="0.2">
      <c r="J1622" s="29">
        <f t="shared" si="104"/>
        <v>0</v>
      </c>
      <c r="K1622" s="29">
        <f t="shared" si="105"/>
        <v>0</v>
      </c>
      <c r="L1622" s="24">
        <f t="shared" si="106"/>
        <v>1</v>
      </c>
      <c r="M1622" s="24" t="str">
        <f>VLOOKUP(L1622,mês!A:B,2,0)</f>
        <v>Janeiro</v>
      </c>
      <c r="N1622" s="24" t="e">
        <f t="shared" si="107"/>
        <v>#VALUE!</v>
      </c>
    </row>
    <row r="1623" spans="10:14" ht="57" customHeight="1" x14ac:dyDescent="0.2">
      <c r="J1623" s="29">
        <f t="shared" si="104"/>
        <v>0</v>
      </c>
      <c r="K1623" s="29">
        <f t="shared" si="105"/>
        <v>0</v>
      </c>
      <c r="L1623" s="24">
        <f t="shared" si="106"/>
        <v>1</v>
      </c>
      <c r="M1623" s="24" t="str">
        <f>VLOOKUP(L1623,mês!A:B,2,0)</f>
        <v>Janeiro</v>
      </c>
      <c r="N1623" s="24" t="e">
        <f t="shared" si="107"/>
        <v>#VALUE!</v>
      </c>
    </row>
    <row r="1624" spans="10:14" ht="57" customHeight="1" x14ac:dyDescent="0.2">
      <c r="J1624" s="29">
        <f t="shared" si="104"/>
        <v>0</v>
      </c>
      <c r="K1624" s="29">
        <f t="shared" si="105"/>
        <v>0</v>
      </c>
      <c r="L1624" s="24">
        <f t="shared" si="106"/>
        <v>1</v>
      </c>
      <c r="M1624" s="24" t="str">
        <f>VLOOKUP(L1624,mês!A:B,2,0)</f>
        <v>Janeiro</v>
      </c>
      <c r="N1624" s="24" t="e">
        <f t="shared" si="107"/>
        <v>#VALUE!</v>
      </c>
    </row>
    <row r="1625" spans="10:14" ht="57" customHeight="1" x14ac:dyDescent="0.2">
      <c r="J1625" s="29">
        <f t="shared" si="104"/>
        <v>0</v>
      </c>
      <c r="K1625" s="29">
        <f t="shared" si="105"/>
        <v>0</v>
      </c>
      <c r="L1625" s="24">
        <f t="shared" si="106"/>
        <v>1</v>
      </c>
      <c r="M1625" s="24" t="str">
        <f>VLOOKUP(L1625,mês!A:B,2,0)</f>
        <v>Janeiro</v>
      </c>
      <c r="N1625" s="24" t="e">
        <f t="shared" si="107"/>
        <v>#VALUE!</v>
      </c>
    </row>
    <row r="1626" spans="10:14" ht="57" customHeight="1" x14ac:dyDescent="0.2">
      <c r="J1626" s="29">
        <f t="shared" si="104"/>
        <v>0</v>
      </c>
      <c r="K1626" s="29">
        <f t="shared" si="105"/>
        <v>0</v>
      </c>
      <c r="L1626" s="24">
        <f t="shared" si="106"/>
        <v>1</v>
      </c>
      <c r="M1626" s="24" t="str">
        <f>VLOOKUP(L1626,mês!A:B,2,0)</f>
        <v>Janeiro</v>
      </c>
      <c r="N1626" s="24" t="e">
        <f t="shared" si="107"/>
        <v>#VALUE!</v>
      </c>
    </row>
    <row r="1627" spans="10:14" ht="57" customHeight="1" x14ac:dyDescent="0.2">
      <c r="J1627" s="29">
        <f t="shared" si="104"/>
        <v>0</v>
      </c>
      <c r="K1627" s="29">
        <f t="shared" si="105"/>
        <v>0</v>
      </c>
      <c r="L1627" s="24">
        <f t="shared" si="106"/>
        <v>1</v>
      </c>
      <c r="M1627" s="24" t="str">
        <f>VLOOKUP(L1627,mês!A:B,2,0)</f>
        <v>Janeiro</v>
      </c>
      <c r="N1627" s="24" t="e">
        <f t="shared" si="107"/>
        <v>#VALUE!</v>
      </c>
    </row>
    <row r="1628" spans="10:14" ht="57" customHeight="1" x14ac:dyDescent="0.2">
      <c r="J1628" s="29">
        <f t="shared" si="104"/>
        <v>0</v>
      </c>
      <c r="K1628" s="29">
        <f t="shared" si="105"/>
        <v>0</v>
      </c>
      <c r="L1628" s="24">
        <f t="shared" si="106"/>
        <v>1</v>
      </c>
      <c r="M1628" s="24" t="str">
        <f>VLOOKUP(L1628,mês!A:B,2,0)</f>
        <v>Janeiro</v>
      </c>
      <c r="N1628" s="24" t="e">
        <f t="shared" si="107"/>
        <v>#VALUE!</v>
      </c>
    </row>
    <row r="1629" spans="10:14" ht="57" customHeight="1" x14ac:dyDescent="0.2">
      <c r="J1629" s="29">
        <f t="shared" si="104"/>
        <v>0</v>
      </c>
      <c r="K1629" s="29">
        <f t="shared" si="105"/>
        <v>0</v>
      </c>
      <c r="L1629" s="24">
        <f t="shared" si="106"/>
        <v>1</v>
      </c>
      <c r="M1629" s="24" t="str">
        <f>VLOOKUP(L1629,mês!A:B,2,0)</f>
        <v>Janeiro</v>
      </c>
      <c r="N1629" s="24" t="e">
        <f t="shared" si="107"/>
        <v>#VALUE!</v>
      </c>
    </row>
    <row r="1630" spans="10:14" ht="57" customHeight="1" x14ac:dyDescent="0.2">
      <c r="J1630" s="29">
        <f t="shared" si="104"/>
        <v>0</v>
      </c>
      <c r="K1630" s="29">
        <f t="shared" si="105"/>
        <v>0</v>
      </c>
      <c r="L1630" s="24">
        <f t="shared" si="106"/>
        <v>1</v>
      </c>
      <c r="M1630" s="24" t="str">
        <f>VLOOKUP(L1630,mês!A:B,2,0)</f>
        <v>Janeiro</v>
      </c>
      <c r="N1630" s="24" t="e">
        <f t="shared" si="107"/>
        <v>#VALUE!</v>
      </c>
    </row>
    <row r="1631" spans="10:14" ht="57" customHeight="1" x14ac:dyDescent="0.2">
      <c r="J1631" s="29">
        <f t="shared" si="104"/>
        <v>0</v>
      </c>
      <c r="K1631" s="29">
        <f t="shared" si="105"/>
        <v>0</v>
      </c>
      <c r="L1631" s="24">
        <f t="shared" si="106"/>
        <v>1</v>
      </c>
      <c r="M1631" s="24" t="str">
        <f>VLOOKUP(L1631,mês!A:B,2,0)</f>
        <v>Janeiro</v>
      </c>
      <c r="N1631" s="24" t="e">
        <f t="shared" si="107"/>
        <v>#VALUE!</v>
      </c>
    </row>
    <row r="1632" spans="10:14" ht="57" customHeight="1" x14ac:dyDescent="0.2">
      <c r="J1632" s="29">
        <f t="shared" si="104"/>
        <v>0</v>
      </c>
      <c r="K1632" s="29">
        <f t="shared" si="105"/>
        <v>0</v>
      </c>
      <c r="L1632" s="24">
        <f t="shared" si="106"/>
        <v>1</v>
      </c>
      <c r="M1632" s="24" t="str">
        <f>VLOOKUP(L1632,mês!A:B,2,0)</f>
        <v>Janeiro</v>
      </c>
      <c r="N1632" s="24" t="e">
        <f t="shared" si="107"/>
        <v>#VALUE!</v>
      </c>
    </row>
    <row r="1633" spans="10:14" ht="57" customHeight="1" x14ac:dyDescent="0.2">
      <c r="J1633" s="29">
        <f t="shared" si="104"/>
        <v>0</v>
      </c>
      <c r="K1633" s="29">
        <f t="shared" si="105"/>
        <v>0</v>
      </c>
      <c r="L1633" s="24">
        <f t="shared" si="106"/>
        <v>1</v>
      </c>
      <c r="M1633" s="24" t="str">
        <f>VLOOKUP(L1633,mês!A:B,2,0)</f>
        <v>Janeiro</v>
      </c>
      <c r="N1633" s="24" t="e">
        <f t="shared" si="107"/>
        <v>#VALUE!</v>
      </c>
    </row>
    <row r="1634" spans="10:14" ht="57" customHeight="1" x14ac:dyDescent="0.2">
      <c r="J1634" s="29">
        <f t="shared" si="104"/>
        <v>0</v>
      </c>
      <c r="K1634" s="29">
        <f t="shared" si="105"/>
        <v>0</v>
      </c>
      <c r="L1634" s="24">
        <f t="shared" si="106"/>
        <v>1</v>
      </c>
      <c r="M1634" s="24" t="str">
        <f>VLOOKUP(L1634,mês!A:B,2,0)</f>
        <v>Janeiro</v>
      </c>
      <c r="N1634" s="24" t="e">
        <f t="shared" si="107"/>
        <v>#VALUE!</v>
      </c>
    </row>
    <row r="1635" spans="10:14" ht="57" customHeight="1" x14ac:dyDescent="0.2">
      <c r="J1635" s="29">
        <f t="shared" si="104"/>
        <v>0</v>
      </c>
      <c r="K1635" s="29">
        <f t="shared" si="105"/>
        <v>0</v>
      </c>
      <c r="L1635" s="24">
        <f t="shared" si="106"/>
        <v>1</v>
      </c>
      <c r="M1635" s="24" t="str">
        <f>VLOOKUP(L1635,mês!A:B,2,0)</f>
        <v>Janeiro</v>
      </c>
      <c r="N1635" s="24" t="e">
        <f t="shared" si="107"/>
        <v>#VALUE!</v>
      </c>
    </row>
    <row r="1636" spans="10:14" ht="57" customHeight="1" x14ac:dyDescent="0.2">
      <c r="J1636" s="29">
        <f t="shared" si="104"/>
        <v>0</v>
      </c>
      <c r="K1636" s="29">
        <f t="shared" si="105"/>
        <v>0</v>
      </c>
      <c r="L1636" s="24">
        <f t="shared" si="106"/>
        <v>1</v>
      </c>
      <c r="M1636" s="24" t="str">
        <f>VLOOKUP(L1636,mês!A:B,2,0)</f>
        <v>Janeiro</v>
      </c>
      <c r="N1636" s="24" t="e">
        <f t="shared" si="107"/>
        <v>#VALUE!</v>
      </c>
    </row>
    <row r="1637" spans="10:14" ht="57" customHeight="1" x14ac:dyDescent="0.2">
      <c r="J1637" s="29">
        <f t="shared" si="104"/>
        <v>0</v>
      </c>
      <c r="K1637" s="29">
        <f t="shared" si="105"/>
        <v>0</v>
      </c>
      <c r="L1637" s="24">
        <f t="shared" si="106"/>
        <v>1</v>
      </c>
      <c r="M1637" s="24" t="str">
        <f>VLOOKUP(L1637,mês!A:B,2,0)</f>
        <v>Janeiro</v>
      </c>
      <c r="N1637" s="24" t="e">
        <f t="shared" si="107"/>
        <v>#VALUE!</v>
      </c>
    </row>
    <row r="1638" spans="10:14" ht="57" customHeight="1" x14ac:dyDescent="0.2">
      <c r="J1638" s="29">
        <f t="shared" si="104"/>
        <v>0</v>
      </c>
      <c r="K1638" s="29">
        <f t="shared" si="105"/>
        <v>0</v>
      </c>
      <c r="L1638" s="24">
        <f t="shared" si="106"/>
        <v>1</v>
      </c>
      <c r="M1638" s="24" t="str">
        <f>VLOOKUP(L1638,mês!A:B,2,0)</f>
        <v>Janeiro</v>
      </c>
      <c r="N1638" s="24" t="e">
        <f t="shared" si="107"/>
        <v>#VALUE!</v>
      </c>
    </row>
    <row r="1639" spans="10:14" ht="57" customHeight="1" x14ac:dyDescent="0.2">
      <c r="J1639" s="29">
        <f t="shared" si="104"/>
        <v>0</v>
      </c>
      <c r="K1639" s="29">
        <f t="shared" si="105"/>
        <v>0</v>
      </c>
      <c r="L1639" s="24">
        <f t="shared" si="106"/>
        <v>1</v>
      </c>
      <c r="M1639" s="24" t="str">
        <f>VLOOKUP(L1639,mês!A:B,2,0)</f>
        <v>Janeiro</v>
      </c>
      <c r="N1639" s="24" t="e">
        <f t="shared" si="107"/>
        <v>#VALUE!</v>
      </c>
    </row>
    <row r="1640" spans="10:14" ht="57" customHeight="1" x14ac:dyDescent="0.2">
      <c r="J1640" s="29">
        <f t="shared" si="104"/>
        <v>0</v>
      </c>
      <c r="K1640" s="29">
        <f t="shared" si="105"/>
        <v>0</v>
      </c>
      <c r="L1640" s="24">
        <f t="shared" si="106"/>
        <v>1</v>
      </c>
      <c r="M1640" s="24" t="str">
        <f>VLOOKUP(L1640,mês!A:B,2,0)</f>
        <v>Janeiro</v>
      </c>
      <c r="N1640" s="24" t="e">
        <f t="shared" si="107"/>
        <v>#VALUE!</v>
      </c>
    </row>
    <row r="1641" spans="10:14" ht="57" customHeight="1" x14ac:dyDescent="0.2">
      <c r="J1641" s="29">
        <f t="shared" si="104"/>
        <v>0</v>
      </c>
      <c r="K1641" s="29">
        <f t="shared" si="105"/>
        <v>0</v>
      </c>
      <c r="L1641" s="24">
        <f t="shared" si="106"/>
        <v>1</v>
      </c>
      <c r="M1641" s="24" t="str">
        <f>VLOOKUP(L1641,mês!A:B,2,0)</f>
        <v>Janeiro</v>
      </c>
      <c r="N1641" s="24" t="e">
        <f t="shared" si="107"/>
        <v>#VALUE!</v>
      </c>
    </row>
    <row r="1642" spans="10:14" ht="57" customHeight="1" x14ac:dyDescent="0.2">
      <c r="J1642" s="29">
        <f t="shared" si="104"/>
        <v>0</v>
      </c>
      <c r="K1642" s="29">
        <f t="shared" si="105"/>
        <v>0</v>
      </c>
      <c r="L1642" s="24">
        <f t="shared" si="106"/>
        <v>1</v>
      </c>
      <c r="M1642" s="24" t="str">
        <f>VLOOKUP(L1642,mês!A:B,2,0)</f>
        <v>Janeiro</v>
      </c>
      <c r="N1642" s="24" t="e">
        <f t="shared" si="107"/>
        <v>#VALUE!</v>
      </c>
    </row>
    <row r="1643" spans="10:14" ht="57" customHeight="1" x14ac:dyDescent="0.2">
      <c r="J1643" s="29">
        <f t="shared" si="104"/>
        <v>0</v>
      </c>
      <c r="K1643" s="29">
        <f t="shared" si="105"/>
        <v>0</v>
      </c>
      <c r="L1643" s="24">
        <f t="shared" si="106"/>
        <v>1</v>
      </c>
      <c r="M1643" s="24" t="str">
        <f>VLOOKUP(L1643,mês!A:B,2,0)</f>
        <v>Janeiro</v>
      </c>
      <c r="N1643" s="24" t="e">
        <f t="shared" si="107"/>
        <v>#VALUE!</v>
      </c>
    </row>
    <row r="1644" spans="10:14" ht="57" customHeight="1" x14ac:dyDescent="0.2">
      <c r="J1644" s="29">
        <f t="shared" si="104"/>
        <v>0</v>
      </c>
      <c r="K1644" s="29">
        <f t="shared" si="105"/>
        <v>0</v>
      </c>
      <c r="L1644" s="24">
        <f t="shared" si="106"/>
        <v>1</v>
      </c>
      <c r="M1644" s="24" t="str">
        <f>VLOOKUP(L1644,mês!A:B,2,0)</f>
        <v>Janeiro</v>
      </c>
      <c r="N1644" s="24" t="e">
        <f t="shared" si="107"/>
        <v>#VALUE!</v>
      </c>
    </row>
    <row r="1645" spans="10:14" ht="57" customHeight="1" x14ac:dyDescent="0.2">
      <c r="J1645" s="29">
        <f t="shared" si="104"/>
        <v>0</v>
      </c>
      <c r="K1645" s="29">
        <f t="shared" si="105"/>
        <v>0</v>
      </c>
      <c r="L1645" s="24">
        <f t="shared" si="106"/>
        <v>1</v>
      </c>
      <c r="M1645" s="24" t="str">
        <f>VLOOKUP(L1645,mês!A:B,2,0)</f>
        <v>Janeiro</v>
      </c>
      <c r="N1645" s="24" t="e">
        <f t="shared" si="107"/>
        <v>#VALUE!</v>
      </c>
    </row>
    <row r="1646" spans="10:14" ht="57" customHeight="1" x14ac:dyDescent="0.2">
      <c r="J1646" s="29">
        <f t="shared" si="104"/>
        <v>0</v>
      </c>
      <c r="K1646" s="29">
        <f t="shared" si="105"/>
        <v>0</v>
      </c>
      <c r="L1646" s="24">
        <f t="shared" si="106"/>
        <v>1</v>
      </c>
      <c r="M1646" s="24" t="str">
        <f>VLOOKUP(L1646,mês!A:B,2,0)</f>
        <v>Janeiro</v>
      </c>
      <c r="N1646" s="24" t="e">
        <f t="shared" si="107"/>
        <v>#VALUE!</v>
      </c>
    </row>
    <row r="1647" spans="10:14" ht="57" customHeight="1" x14ac:dyDescent="0.2">
      <c r="J1647" s="29">
        <f t="shared" si="104"/>
        <v>0</v>
      </c>
      <c r="K1647" s="29">
        <f t="shared" si="105"/>
        <v>0</v>
      </c>
      <c r="L1647" s="24">
        <f t="shared" si="106"/>
        <v>1</v>
      </c>
      <c r="M1647" s="24" t="str">
        <f>VLOOKUP(L1647,mês!A:B,2,0)</f>
        <v>Janeiro</v>
      </c>
      <c r="N1647" s="24" t="e">
        <f t="shared" si="107"/>
        <v>#VALUE!</v>
      </c>
    </row>
    <row r="1648" spans="10:14" ht="57" customHeight="1" x14ac:dyDescent="0.2">
      <c r="J1648" s="29">
        <f t="shared" si="104"/>
        <v>0</v>
      </c>
      <c r="K1648" s="29">
        <f t="shared" si="105"/>
        <v>0</v>
      </c>
      <c r="L1648" s="24">
        <f t="shared" si="106"/>
        <v>1</v>
      </c>
      <c r="M1648" s="24" t="str">
        <f>VLOOKUP(L1648,mês!A:B,2,0)</f>
        <v>Janeiro</v>
      </c>
      <c r="N1648" s="24" t="e">
        <f t="shared" si="107"/>
        <v>#VALUE!</v>
      </c>
    </row>
    <row r="1649" spans="10:14" ht="57" customHeight="1" x14ac:dyDescent="0.2">
      <c r="J1649" s="29">
        <f t="shared" si="104"/>
        <v>0</v>
      </c>
      <c r="K1649" s="29">
        <f t="shared" si="105"/>
        <v>0</v>
      </c>
      <c r="L1649" s="24">
        <f t="shared" si="106"/>
        <v>1</v>
      </c>
      <c r="M1649" s="24" t="str">
        <f>VLOOKUP(L1649,mês!A:B,2,0)</f>
        <v>Janeiro</v>
      </c>
      <c r="N1649" s="24" t="e">
        <f t="shared" si="107"/>
        <v>#VALUE!</v>
      </c>
    </row>
    <row r="1650" spans="10:14" ht="57" customHeight="1" x14ac:dyDescent="0.2">
      <c r="J1650" s="29">
        <f t="shared" si="104"/>
        <v>0</v>
      </c>
      <c r="K1650" s="29">
        <f t="shared" si="105"/>
        <v>0</v>
      </c>
      <c r="L1650" s="24">
        <f t="shared" si="106"/>
        <v>1</v>
      </c>
      <c r="M1650" s="24" t="str">
        <f>VLOOKUP(L1650,mês!A:B,2,0)</f>
        <v>Janeiro</v>
      </c>
      <c r="N1650" s="24" t="e">
        <f t="shared" si="107"/>
        <v>#VALUE!</v>
      </c>
    </row>
    <row r="1651" spans="10:14" ht="57" customHeight="1" x14ac:dyDescent="0.2">
      <c r="J1651" s="29">
        <f t="shared" si="104"/>
        <v>0</v>
      </c>
      <c r="K1651" s="29">
        <f t="shared" si="105"/>
        <v>0</v>
      </c>
      <c r="L1651" s="24">
        <f t="shared" si="106"/>
        <v>1</v>
      </c>
      <c r="M1651" s="24" t="str">
        <f>VLOOKUP(L1651,mês!A:B,2,0)</f>
        <v>Janeiro</v>
      </c>
      <c r="N1651" s="24" t="e">
        <f t="shared" si="107"/>
        <v>#VALUE!</v>
      </c>
    </row>
    <row r="1652" spans="10:14" ht="57" customHeight="1" x14ac:dyDescent="0.2">
      <c r="J1652" s="29">
        <f t="shared" si="104"/>
        <v>0</v>
      </c>
      <c r="K1652" s="29">
        <f t="shared" si="105"/>
        <v>0</v>
      </c>
      <c r="L1652" s="24">
        <f t="shared" si="106"/>
        <v>1</v>
      </c>
      <c r="M1652" s="24" t="str">
        <f>VLOOKUP(L1652,mês!A:B,2,0)</f>
        <v>Janeiro</v>
      </c>
      <c r="N1652" s="24" t="e">
        <f t="shared" si="107"/>
        <v>#VALUE!</v>
      </c>
    </row>
    <row r="1653" spans="10:14" ht="57" customHeight="1" x14ac:dyDescent="0.2">
      <c r="J1653" s="29">
        <f t="shared" si="104"/>
        <v>0</v>
      </c>
      <c r="K1653" s="29">
        <f t="shared" si="105"/>
        <v>0</v>
      </c>
      <c r="L1653" s="24">
        <f t="shared" si="106"/>
        <v>1</v>
      </c>
      <c r="M1653" s="24" t="str">
        <f>VLOOKUP(L1653,mês!A:B,2,0)</f>
        <v>Janeiro</v>
      </c>
      <c r="N1653" s="24" t="e">
        <f t="shared" si="107"/>
        <v>#VALUE!</v>
      </c>
    </row>
    <row r="1654" spans="10:14" ht="57" customHeight="1" x14ac:dyDescent="0.2">
      <c r="J1654" s="29">
        <f t="shared" si="104"/>
        <v>0</v>
      </c>
      <c r="K1654" s="29">
        <f t="shared" si="105"/>
        <v>0</v>
      </c>
      <c r="L1654" s="24">
        <f t="shared" si="106"/>
        <v>1</v>
      </c>
      <c r="M1654" s="24" t="str">
        <f>VLOOKUP(L1654,mês!A:B,2,0)</f>
        <v>Janeiro</v>
      </c>
      <c r="N1654" s="24" t="e">
        <f t="shared" si="107"/>
        <v>#VALUE!</v>
      </c>
    </row>
    <row r="1655" spans="10:14" ht="57" customHeight="1" x14ac:dyDescent="0.2">
      <c r="J1655" s="29">
        <f t="shared" si="104"/>
        <v>0</v>
      </c>
      <c r="K1655" s="29">
        <f t="shared" si="105"/>
        <v>0</v>
      </c>
      <c r="L1655" s="24">
        <f t="shared" si="106"/>
        <v>1</v>
      </c>
      <c r="M1655" s="24" t="str">
        <f>VLOOKUP(L1655,mês!A:B,2,0)</f>
        <v>Janeiro</v>
      </c>
      <c r="N1655" s="24" t="e">
        <f t="shared" si="107"/>
        <v>#VALUE!</v>
      </c>
    </row>
    <row r="1656" spans="10:14" ht="57" customHeight="1" x14ac:dyDescent="0.2">
      <c r="J1656" s="29">
        <f t="shared" si="104"/>
        <v>0</v>
      </c>
      <c r="K1656" s="29">
        <f t="shared" si="105"/>
        <v>0</v>
      </c>
      <c r="L1656" s="24">
        <f t="shared" si="106"/>
        <v>1</v>
      </c>
      <c r="M1656" s="24" t="str">
        <f>VLOOKUP(L1656,mês!A:B,2,0)</f>
        <v>Janeiro</v>
      </c>
      <c r="N1656" s="24" t="e">
        <f t="shared" si="107"/>
        <v>#VALUE!</v>
      </c>
    </row>
    <row r="1657" spans="10:14" ht="57" customHeight="1" x14ac:dyDescent="0.2">
      <c r="J1657" s="29">
        <f t="shared" si="104"/>
        <v>0</v>
      </c>
      <c r="K1657" s="29">
        <f t="shared" si="105"/>
        <v>0</v>
      </c>
      <c r="L1657" s="24">
        <f t="shared" si="106"/>
        <v>1</v>
      </c>
      <c r="M1657" s="24" t="str">
        <f>VLOOKUP(L1657,mês!A:B,2,0)</f>
        <v>Janeiro</v>
      </c>
      <c r="N1657" s="24" t="e">
        <f t="shared" si="107"/>
        <v>#VALUE!</v>
      </c>
    </row>
    <row r="1658" spans="10:14" ht="57" customHeight="1" x14ac:dyDescent="0.2">
      <c r="J1658" s="29">
        <f t="shared" si="104"/>
        <v>0</v>
      </c>
      <c r="K1658" s="29">
        <f t="shared" si="105"/>
        <v>0</v>
      </c>
      <c r="L1658" s="24">
        <f t="shared" si="106"/>
        <v>1</v>
      </c>
      <c r="M1658" s="24" t="str">
        <f>VLOOKUP(L1658,mês!A:B,2,0)</f>
        <v>Janeiro</v>
      </c>
      <c r="N1658" s="24" t="e">
        <f t="shared" si="107"/>
        <v>#VALUE!</v>
      </c>
    </row>
    <row r="1659" spans="10:14" ht="57" customHeight="1" x14ac:dyDescent="0.2">
      <c r="J1659" s="29">
        <f t="shared" si="104"/>
        <v>0</v>
      </c>
      <c r="K1659" s="29">
        <f t="shared" si="105"/>
        <v>0</v>
      </c>
      <c r="L1659" s="24">
        <f t="shared" si="106"/>
        <v>1</v>
      </c>
      <c r="M1659" s="24" t="str">
        <f>VLOOKUP(L1659,mês!A:B,2,0)</f>
        <v>Janeiro</v>
      </c>
      <c r="N1659" s="24" t="e">
        <f t="shared" si="107"/>
        <v>#VALUE!</v>
      </c>
    </row>
    <row r="1660" spans="10:14" ht="57" customHeight="1" x14ac:dyDescent="0.2">
      <c r="J1660" s="29">
        <f t="shared" si="104"/>
        <v>0</v>
      </c>
      <c r="K1660" s="29">
        <f t="shared" si="105"/>
        <v>0</v>
      </c>
      <c r="L1660" s="24">
        <f t="shared" si="106"/>
        <v>1</v>
      </c>
      <c r="M1660" s="24" t="str">
        <f>VLOOKUP(L1660,mês!A:B,2,0)</f>
        <v>Janeiro</v>
      </c>
      <c r="N1660" s="24" t="e">
        <f t="shared" si="107"/>
        <v>#VALUE!</v>
      </c>
    </row>
    <row r="1661" spans="10:14" ht="57" customHeight="1" x14ac:dyDescent="0.2">
      <c r="J1661" s="29">
        <f t="shared" si="104"/>
        <v>0</v>
      </c>
      <c r="K1661" s="29">
        <f t="shared" si="105"/>
        <v>0</v>
      </c>
      <c r="L1661" s="24">
        <f t="shared" si="106"/>
        <v>1</v>
      </c>
      <c r="M1661" s="24" t="str">
        <f>VLOOKUP(L1661,mês!A:B,2,0)</f>
        <v>Janeiro</v>
      </c>
      <c r="N1661" s="24" t="e">
        <f t="shared" si="107"/>
        <v>#VALUE!</v>
      </c>
    </row>
    <row r="1662" spans="10:14" ht="57" customHeight="1" x14ac:dyDescent="0.2">
      <c r="J1662" s="29">
        <f t="shared" si="104"/>
        <v>0</v>
      </c>
      <c r="K1662" s="29">
        <f t="shared" si="105"/>
        <v>0</v>
      </c>
      <c r="L1662" s="24">
        <f t="shared" si="106"/>
        <v>1</v>
      </c>
      <c r="M1662" s="24" t="str">
        <f>VLOOKUP(L1662,mês!A:B,2,0)</f>
        <v>Janeiro</v>
      </c>
      <c r="N1662" s="24" t="e">
        <f t="shared" si="107"/>
        <v>#VALUE!</v>
      </c>
    </row>
    <row r="1663" spans="10:14" ht="57" customHeight="1" x14ac:dyDescent="0.2">
      <c r="J1663" s="29">
        <f t="shared" si="104"/>
        <v>0</v>
      </c>
      <c r="K1663" s="29">
        <f t="shared" si="105"/>
        <v>0</v>
      </c>
      <c r="L1663" s="24">
        <f t="shared" si="106"/>
        <v>1</v>
      </c>
      <c r="M1663" s="24" t="str">
        <f>VLOOKUP(L1663,mês!A:B,2,0)</f>
        <v>Janeiro</v>
      </c>
      <c r="N1663" s="24" t="e">
        <f t="shared" si="107"/>
        <v>#VALUE!</v>
      </c>
    </row>
    <row r="1664" spans="10:14" ht="57" customHeight="1" x14ac:dyDescent="0.2">
      <c r="J1664" s="29">
        <f t="shared" si="104"/>
        <v>0</v>
      </c>
      <c r="K1664" s="29">
        <f t="shared" si="105"/>
        <v>0</v>
      </c>
      <c r="L1664" s="24">
        <f t="shared" si="106"/>
        <v>1</v>
      </c>
      <c r="M1664" s="24" t="str">
        <f>VLOOKUP(L1664,mês!A:B,2,0)</f>
        <v>Janeiro</v>
      </c>
      <c r="N1664" s="24" t="e">
        <f t="shared" si="107"/>
        <v>#VALUE!</v>
      </c>
    </row>
    <row r="1665" spans="10:14" ht="57" customHeight="1" x14ac:dyDescent="0.2">
      <c r="J1665" s="29">
        <f t="shared" si="104"/>
        <v>0</v>
      </c>
      <c r="K1665" s="29">
        <f t="shared" si="105"/>
        <v>0</v>
      </c>
      <c r="L1665" s="24">
        <f t="shared" si="106"/>
        <v>1</v>
      </c>
      <c r="M1665" s="24" t="str">
        <f>VLOOKUP(L1665,mês!A:B,2,0)</f>
        <v>Janeiro</v>
      </c>
      <c r="N1665" s="24" t="e">
        <f t="shared" si="107"/>
        <v>#VALUE!</v>
      </c>
    </row>
    <row r="1666" spans="10:14" ht="57" customHeight="1" x14ac:dyDescent="0.2">
      <c r="J1666" s="29">
        <f t="shared" si="104"/>
        <v>0</v>
      </c>
      <c r="K1666" s="29">
        <f t="shared" si="105"/>
        <v>0</v>
      </c>
      <c r="L1666" s="24">
        <f t="shared" si="106"/>
        <v>1</v>
      </c>
      <c r="M1666" s="24" t="str">
        <f>VLOOKUP(L1666,mês!A:B,2,0)</f>
        <v>Janeiro</v>
      </c>
      <c r="N1666" s="24" t="e">
        <f t="shared" si="107"/>
        <v>#VALUE!</v>
      </c>
    </row>
    <row r="1667" spans="10:14" ht="57" customHeight="1" x14ac:dyDescent="0.2">
      <c r="J1667" s="29">
        <f t="shared" si="104"/>
        <v>0</v>
      </c>
      <c r="K1667" s="29">
        <f t="shared" si="105"/>
        <v>0</v>
      </c>
      <c r="L1667" s="24">
        <f t="shared" si="106"/>
        <v>1</v>
      </c>
      <c r="M1667" s="24" t="str">
        <f>VLOOKUP(L1667,mês!A:B,2,0)</f>
        <v>Janeiro</v>
      </c>
      <c r="N1667" s="24" t="e">
        <f t="shared" si="107"/>
        <v>#VALUE!</v>
      </c>
    </row>
    <row r="1668" spans="10:14" ht="57" customHeight="1" x14ac:dyDescent="0.2">
      <c r="J1668" s="29">
        <f t="shared" si="104"/>
        <v>0</v>
      </c>
      <c r="K1668" s="29">
        <f t="shared" si="105"/>
        <v>0</v>
      </c>
      <c r="L1668" s="24">
        <f t="shared" si="106"/>
        <v>1</v>
      </c>
      <c r="M1668" s="24" t="str">
        <f>VLOOKUP(L1668,mês!A:B,2,0)</f>
        <v>Janeiro</v>
      </c>
      <c r="N1668" s="24" t="e">
        <f t="shared" si="107"/>
        <v>#VALUE!</v>
      </c>
    </row>
    <row r="1669" spans="10:14" ht="57" customHeight="1" x14ac:dyDescent="0.2">
      <c r="J1669" s="29">
        <f t="shared" si="104"/>
        <v>0</v>
      </c>
      <c r="K1669" s="29">
        <f t="shared" si="105"/>
        <v>0</v>
      </c>
      <c r="L1669" s="24">
        <f t="shared" si="106"/>
        <v>1</v>
      </c>
      <c r="M1669" s="24" t="str">
        <f>VLOOKUP(L1669,mês!A:B,2,0)</f>
        <v>Janeiro</v>
      </c>
      <c r="N1669" s="24" t="e">
        <f t="shared" si="107"/>
        <v>#VALUE!</v>
      </c>
    </row>
    <row r="1670" spans="10:14" ht="57" customHeight="1" x14ac:dyDescent="0.2">
      <c r="J1670" s="29">
        <f t="shared" si="104"/>
        <v>0</v>
      </c>
      <c r="K1670" s="29">
        <f t="shared" si="105"/>
        <v>0</v>
      </c>
      <c r="L1670" s="24">
        <f t="shared" si="106"/>
        <v>1</v>
      </c>
      <c r="M1670" s="24" t="str">
        <f>VLOOKUP(L1670,mês!A:B,2,0)</f>
        <v>Janeiro</v>
      </c>
      <c r="N1670" s="24" t="e">
        <f t="shared" si="107"/>
        <v>#VALUE!</v>
      </c>
    </row>
    <row r="1671" spans="10:14" ht="57" customHeight="1" x14ac:dyDescent="0.2">
      <c r="J1671" s="29">
        <f t="shared" si="104"/>
        <v>0</v>
      </c>
      <c r="K1671" s="29">
        <f t="shared" si="105"/>
        <v>0</v>
      </c>
      <c r="L1671" s="24">
        <f t="shared" si="106"/>
        <v>1</v>
      </c>
      <c r="M1671" s="24" t="str">
        <f>VLOOKUP(L1671,mês!A:B,2,0)</f>
        <v>Janeiro</v>
      </c>
      <c r="N1671" s="24" t="e">
        <f t="shared" si="107"/>
        <v>#VALUE!</v>
      </c>
    </row>
    <row r="1672" spans="10:14" ht="57" customHeight="1" x14ac:dyDescent="0.2">
      <c r="J1672" s="29">
        <f t="shared" si="104"/>
        <v>0</v>
      </c>
      <c r="K1672" s="29">
        <f t="shared" si="105"/>
        <v>0</v>
      </c>
      <c r="L1672" s="24">
        <f t="shared" si="106"/>
        <v>1</v>
      </c>
      <c r="M1672" s="24" t="str">
        <f>VLOOKUP(L1672,mês!A:B,2,0)</f>
        <v>Janeiro</v>
      </c>
      <c r="N1672" s="24" t="e">
        <f t="shared" si="107"/>
        <v>#VALUE!</v>
      </c>
    </row>
    <row r="1673" spans="10:14" ht="57" customHeight="1" x14ac:dyDescent="0.2">
      <c r="J1673" s="29">
        <f t="shared" si="104"/>
        <v>0</v>
      </c>
      <c r="K1673" s="29">
        <f t="shared" si="105"/>
        <v>0</v>
      </c>
      <c r="L1673" s="24">
        <f t="shared" si="106"/>
        <v>1</v>
      </c>
      <c r="M1673" s="24" t="str">
        <f>VLOOKUP(L1673,mês!A:B,2,0)</f>
        <v>Janeiro</v>
      </c>
      <c r="N1673" s="24" t="e">
        <f t="shared" si="107"/>
        <v>#VALUE!</v>
      </c>
    </row>
    <row r="1674" spans="10:14" ht="57" customHeight="1" x14ac:dyDescent="0.2">
      <c r="J1674" s="29">
        <f t="shared" si="104"/>
        <v>0</v>
      </c>
      <c r="K1674" s="29">
        <f t="shared" si="105"/>
        <v>0</v>
      </c>
      <c r="L1674" s="24">
        <f t="shared" si="106"/>
        <v>1</v>
      </c>
      <c r="M1674" s="24" t="str">
        <f>VLOOKUP(L1674,mês!A:B,2,0)</f>
        <v>Janeiro</v>
      </c>
      <c r="N1674" s="24" t="e">
        <f t="shared" si="107"/>
        <v>#VALUE!</v>
      </c>
    </row>
    <row r="1675" spans="10:14" ht="57" customHeight="1" x14ac:dyDescent="0.2">
      <c r="J1675" s="29">
        <f t="shared" si="104"/>
        <v>0</v>
      </c>
      <c r="K1675" s="29">
        <f t="shared" si="105"/>
        <v>0</v>
      </c>
      <c r="L1675" s="24">
        <f t="shared" si="106"/>
        <v>1</v>
      </c>
      <c r="M1675" s="24" t="str">
        <f>VLOOKUP(L1675,mês!A:B,2,0)</f>
        <v>Janeiro</v>
      </c>
      <c r="N1675" s="24" t="e">
        <f t="shared" si="107"/>
        <v>#VALUE!</v>
      </c>
    </row>
    <row r="1676" spans="10:14" ht="57" customHeight="1" x14ac:dyDescent="0.2">
      <c r="J1676" s="29">
        <f t="shared" si="104"/>
        <v>0</v>
      </c>
      <c r="K1676" s="29">
        <f t="shared" si="105"/>
        <v>0</v>
      </c>
      <c r="L1676" s="24">
        <f t="shared" si="106"/>
        <v>1</v>
      </c>
      <c r="M1676" s="24" t="str">
        <f>VLOOKUP(L1676,mês!A:B,2,0)</f>
        <v>Janeiro</v>
      </c>
      <c r="N1676" s="24" t="e">
        <f t="shared" si="107"/>
        <v>#VALUE!</v>
      </c>
    </row>
    <row r="1677" spans="10:14" ht="57" customHeight="1" x14ac:dyDescent="0.2">
      <c r="J1677" s="29">
        <f t="shared" si="104"/>
        <v>0</v>
      </c>
      <c r="K1677" s="29">
        <f t="shared" si="105"/>
        <v>0</v>
      </c>
      <c r="L1677" s="24">
        <f t="shared" si="106"/>
        <v>1</v>
      </c>
      <c r="M1677" s="24" t="str">
        <f>VLOOKUP(L1677,mês!A:B,2,0)</f>
        <v>Janeiro</v>
      </c>
      <c r="N1677" s="24" t="e">
        <f t="shared" si="107"/>
        <v>#VALUE!</v>
      </c>
    </row>
    <row r="1678" spans="10:14" ht="57" customHeight="1" x14ac:dyDescent="0.2">
      <c r="J1678" s="29">
        <f t="shared" si="104"/>
        <v>0</v>
      </c>
      <c r="K1678" s="29">
        <f t="shared" si="105"/>
        <v>0</v>
      </c>
      <c r="L1678" s="24">
        <f t="shared" si="106"/>
        <v>1</v>
      </c>
      <c r="M1678" s="24" t="str">
        <f>VLOOKUP(L1678,mês!A:B,2,0)</f>
        <v>Janeiro</v>
      </c>
      <c r="N1678" s="24" t="e">
        <f t="shared" si="107"/>
        <v>#VALUE!</v>
      </c>
    </row>
    <row r="1679" spans="10:14" ht="57" customHeight="1" x14ac:dyDescent="0.2">
      <c r="J1679" s="29">
        <f t="shared" si="104"/>
        <v>0</v>
      </c>
      <c r="K1679" s="29">
        <f t="shared" si="105"/>
        <v>0</v>
      </c>
      <c r="L1679" s="24">
        <f t="shared" si="106"/>
        <v>1</v>
      </c>
      <c r="M1679" s="24" t="str">
        <f>VLOOKUP(L1679,mês!A:B,2,0)</f>
        <v>Janeiro</v>
      </c>
      <c r="N1679" s="24" t="e">
        <f t="shared" si="107"/>
        <v>#VALUE!</v>
      </c>
    </row>
    <row r="1680" spans="10:14" ht="57" customHeight="1" x14ac:dyDescent="0.2">
      <c r="J1680" s="29">
        <f t="shared" ref="J1680:J1743" si="108">IF(G1680="Não",0,H1680)</f>
        <v>0</v>
      </c>
      <c r="K1680" s="29">
        <f t="shared" ref="K1680:K1743" si="109">IF(G1680="Não",H1680,0)</f>
        <v>0</v>
      </c>
      <c r="L1680" s="24">
        <f t="shared" ref="L1680:L1743" si="110">MONTH(B1680)</f>
        <v>1</v>
      </c>
      <c r="M1680" s="24" t="str">
        <f>VLOOKUP(L1680,mês!A:B,2,0)</f>
        <v>Janeiro</v>
      </c>
      <c r="N1680" s="24" t="e">
        <f t="shared" ref="N1680:N1743" si="111">LEFT(A1680,SEARCH("-",A1680)-1)</f>
        <v>#VALUE!</v>
      </c>
    </row>
    <row r="1681" spans="10:14" ht="57" customHeight="1" x14ac:dyDescent="0.2">
      <c r="J1681" s="29">
        <f t="shared" si="108"/>
        <v>0</v>
      </c>
      <c r="K1681" s="29">
        <f t="shared" si="109"/>
        <v>0</v>
      </c>
      <c r="L1681" s="24">
        <f t="shared" si="110"/>
        <v>1</v>
      </c>
      <c r="M1681" s="24" t="str">
        <f>VLOOKUP(L1681,mês!A:B,2,0)</f>
        <v>Janeiro</v>
      </c>
      <c r="N1681" s="24" t="e">
        <f t="shared" si="111"/>
        <v>#VALUE!</v>
      </c>
    </row>
    <row r="1682" spans="10:14" ht="57" customHeight="1" x14ac:dyDescent="0.2">
      <c r="J1682" s="29">
        <f t="shared" si="108"/>
        <v>0</v>
      </c>
      <c r="K1682" s="29">
        <f t="shared" si="109"/>
        <v>0</v>
      </c>
      <c r="L1682" s="24">
        <f t="shared" si="110"/>
        <v>1</v>
      </c>
      <c r="M1682" s="24" t="str">
        <f>VLOOKUP(L1682,mês!A:B,2,0)</f>
        <v>Janeiro</v>
      </c>
      <c r="N1682" s="24" t="e">
        <f t="shared" si="111"/>
        <v>#VALUE!</v>
      </c>
    </row>
    <row r="1683" spans="10:14" ht="57" customHeight="1" x14ac:dyDescent="0.2">
      <c r="J1683" s="29">
        <f t="shared" si="108"/>
        <v>0</v>
      </c>
      <c r="K1683" s="29">
        <f t="shared" si="109"/>
        <v>0</v>
      </c>
      <c r="L1683" s="24">
        <f t="shared" si="110"/>
        <v>1</v>
      </c>
      <c r="M1683" s="24" t="str">
        <f>VLOOKUP(L1683,mês!A:B,2,0)</f>
        <v>Janeiro</v>
      </c>
      <c r="N1683" s="24" t="e">
        <f t="shared" si="111"/>
        <v>#VALUE!</v>
      </c>
    </row>
    <row r="1684" spans="10:14" ht="57" customHeight="1" x14ac:dyDescent="0.2">
      <c r="J1684" s="29">
        <f t="shared" si="108"/>
        <v>0</v>
      </c>
      <c r="K1684" s="29">
        <f t="shared" si="109"/>
        <v>0</v>
      </c>
      <c r="L1684" s="24">
        <f t="shared" si="110"/>
        <v>1</v>
      </c>
      <c r="M1684" s="24" t="str">
        <f>VLOOKUP(L1684,mês!A:B,2,0)</f>
        <v>Janeiro</v>
      </c>
      <c r="N1684" s="24" t="e">
        <f t="shared" si="111"/>
        <v>#VALUE!</v>
      </c>
    </row>
    <row r="1685" spans="10:14" ht="57" customHeight="1" x14ac:dyDescent="0.2">
      <c r="J1685" s="29">
        <f t="shared" si="108"/>
        <v>0</v>
      </c>
      <c r="K1685" s="29">
        <f t="shared" si="109"/>
        <v>0</v>
      </c>
      <c r="L1685" s="24">
        <f t="shared" si="110"/>
        <v>1</v>
      </c>
      <c r="M1685" s="24" t="str">
        <f>VLOOKUP(L1685,mês!A:B,2,0)</f>
        <v>Janeiro</v>
      </c>
      <c r="N1685" s="24" t="e">
        <f t="shared" si="111"/>
        <v>#VALUE!</v>
      </c>
    </row>
    <row r="1686" spans="10:14" ht="57" customHeight="1" x14ac:dyDescent="0.2">
      <c r="J1686" s="29">
        <f t="shared" si="108"/>
        <v>0</v>
      </c>
      <c r="K1686" s="29">
        <f t="shared" si="109"/>
        <v>0</v>
      </c>
      <c r="L1686" s="24">
        <f t="shared" si="110"/>
        <v>1</v>
      </c>
      <c r="M1686" s="24" t="str">
        <f>VLOOKUP(L1686,mês!A:B,2,0)</f>
        <v>Janeiro</v>
      </c>
      <c r="N1686" s="24" t="e">
        <f t="shared" si="111"/>
        <v>#VALUE!</v>
      </c>
    </row>
    <row r="1687" spans="10:14" ht="57" customHeight="1" x14ac:dyDescent="0.2">
      <c r="J1687" s="29">
        <f t="shared" si="108"/>
        <v>0</v>
      </c>
      <c r="K1687" s="29">
        <f t="shared" si="109"/>
        <v>0</v>
      </c>
      <c r="L1687" s="24">
        <f t="shared" si="110"/>
        <v>1</v>
      </c>
      <c r="M1687" s="24" t="str">
        <f>VLOOKUP(L1687,mês!A:B,2,0)</f>
        <v>Janeiro</v>
      </c>
      <c r="N1687" s="24" t="e">
        <f t="shared" si="111"/>
        <v>#VALUE!</v>
      </c>
    </row>
    <row r="1688" spans="10:14" ht="57" customHeight="1" x14ac:dyDescent="0.2">
      <c r="J1688" s="29">
        <f t="shared" si="108"/>
        <v>0</v>
      </c>
      <c r="K1688" s="29">
        <f t="shared" si="109"/>
        <v>0</v>
      </c>
      <c r="L1688" s="24">
        <f t="shared" si="110"/>
        <v>1</v>
      </c>
      <c r="M1688" s="24" t="str">
        <f>VLOOKUP(L1688,mês!A:B,2,0)</f>
        <v>Janeiro</v>
      </c>
      <c r="N1688" s="24" t="e">
        <f t="shared" si="111"/>
        <v>#VALUE!</v>
      </c>
    </row>
    <row r="1689" spans="10:14" ht="57" customHeight="1" x14ac:dyDescent="0.2">
      <c r="J1689" s="29">
        <f t="shared" si="108"/>
        <v>0</v>
      </c>
      <c r="K1689" s="29">
        <f t="shared" si="109"/>
        <v>0</v>
      </c>
      <c r="L1689" s="24">
        <f t="shared" si="110"/>
        <v>1</v>
      </c>
      <c r="M1689" s="24" t="str">
        <f>VLOOKUP(L1689,mês!A:B,2,0)</f>
        <v>Janeiro</v>
      </c>
      <c r="N1689" s="24" t="e">
        <f t="shared" si="111"/>
        <v>#VALUE!</v>
      </c>
    </row>
    <row r="1690" spans="10:14" ht="57" customHeight="1" x14ac:dyDescent="0.2">
      <c r="J1690" s="29">
        <f t="shared" si="108"/>
        <v>0</v>
      </c>
      <c r="K1690" s="29">
        <f t="shared" si="109"/>
        <v>0</v>
      </c>
      <c r="L1690" s="24">
        <f t="shared" si="110"/>
        <v>1</v>
      </c>
      <c r="M1690" s="24" t="str">
        <f>VLOOKUP(L1690,mês!A:B,2,0)</f>
        <v>Janeiro</v>
      </c>
      <c r="N1690" s="24" t="e">
        <f t="shared" si="111"/>
        <v>#VALUE!</v>
      </c>
    </row>
    <row r="1691" spans="10:14" ht="57" customHeight="1" x14ac:dyDescent="0.2">
      <c r="J1691" s="29">
        <f t="shared" si="108"/>
        <v>0</v>
      </c>
      <c r="K1691" s="29">
        <f t="shared" si="109"/>
        <v>0</v>
      </c>
      <c r="L1691" s="24">
        <f t="shared" si="110"/>
        <v>1</v>
      </c>
      <c r="M1691" s="24" t="str">
        <f>VLOOKUP(L1691,mês!A:B,2,0)</f>
        <v>Janeiro</v>
      </c>
      <c r="N1691" s="24" t="e">
        <f t="shared" si="111"/>
        <v>#VALUE!</v>
      </c>
    </row>
    <row r="1692" spans="10:14" ht="57" customHeight="1" x14ac:dyDescent="0.2">
      <c r="J1692" s="29">
        <f t="shared" si="108"/>
        <v>0</v>
      </c>
      <c r="K1692" s="29">
        <f t="shared" si="109"/>
        <v>0</v>
      </c>
      <c r="L1692" s="24">
        <f t="shared" si="110"/>
        <v>1</v>
      </c>
      <c r="M1692" s="24" t="str">
        <f>VLOOKUP(L1692,mês!A:B,2,0)</f>
        <v>Janeiro</v>
      </c>
      <c r="N1692" s="24" t="e">
        <f t="shared" si="111"/>
        <v>#VALUE!</v>
      </c>
    </row>
    <row r="1693" spans="10:14" ht="57" customHeight="1" x14ac:dyDescent="0.2">
      <c r="J1693" s="29">
        <f t="shared" si="108"/>
        <v>0</v>
      </c>
      <c r="K1693" s="29">
        <f t="shared" si="109"/>
        <v>0</v>
      </c>
      <c r="L1693" s="24">
        <f t="shared" si="110"/>
        <v>1</v>
      </c>
      <c r="M1693" s="24" t="str">
        <f>VLOOKUP(L1693,mês!A:B,2,0)</f>
        <v>Janeiro</v>
      </c>
      <c r="N1693" s="24" t="e">
        <f t="shared" si="111"/>
        <v>#VALUE!</v>
      </c>
    </row>
    <row r="1694" spans="10:14" ht="57" customHeight="1" x14ac:dyDescent="0.2">
      <c r="J1694" s="29">
        <f t="shared" si="108"/>
        <v>0</v>
      </c>
      <c r="K1694" s="29">
        <f t="shared" si="109"/>
        <v>0</v>
      </c>
      <c r="L1694" s="24">
        <f t="shared" si="110"/>
        <v>1</v>
      </c>
      <c r="M1694" s="24" t="str">
        <f>VLOOKUP(L1694,mês!A:B,2,0)</f>
        <v>Janeiro</v>
      </c>
      <c r="N1694" s="24" t="e">
        <f t="shared" si="111"/>
        <v>#VALUE!</v>
      </c>
    </row>
    <row r="1695" spans="10:14" ht="57" customHeight="1" x14ac:dyDescent="0.2">
      <c r="J1695" s="29">
        <f t="shared" si="108"/>
        <v>0</v>
      </c>
      <c r="K1695" s="29">
        <f t="shared" si="109"/>
        <v>0</v>
      </c>
      <c r="L1695" s="24">
        <f t="shared" si="110"/>
        <v>1</v>
      </c>
      <c r="M1695" s="24" t="str">
        <f>VLOOKUP(L1695,mês!A:B,2,0)</f>
        <v>Janeiro</v>
      </c>
      <c r="N1695" s="24" t="e">
        <f t="shared" si="111"/>
        <v>#VALUE!</v>
      </c>
    </row>
    <row r="1696" spans="10:14" ht="57" customHeight="1" x14ac:dyDescent="0.2">
      <c r="J1696" s="29">
        <f t="shared" si="108"/>
        <v>0</v>
      </c>
      <c r="K1696" s="29">
        <f t="shared" si="109"/>
        <v>0</v>
      </c>
      <c r="L1696" s="24">
        <f t="shared" si="110"/>
        <v>1</v>
      </c>
      <c r="M1696" s="24" t="str">
        <f>VLOOKUP(L1696,mês!A:B,2,0)</f>
        <v>Janeiro</v>
      </c>
      <c r="N1696" s="24" t="e">
        <f t="shared" si="111"/>
        <v>#VALUE!</v>
      </c>
    </row>
    <row r="1697" spans="10:14" ht="57" customHeight="1" x14ac:dyDescent="0.2">
      <c r="J1697" s="29">
        <f t="shared" si="108"/>
        <v>0</v>
      </c>
      <c r="K1697" s="29">
        <f t="shared" si="109"/>
        <v>0</v>
      </c>
      <c r="L1697" s="24">
        <f t="shared" si="110"/>
        <v>1</v>
      </c>
      <c r="M1697" s="24" t="str">
        <f>VLOOKUP(L1697,mês!A:B,2,0)</f>
        <v>Janeiro</v>
      </c>
      <c r="N1697" s="24" t="e">
        <f t="shared" si="111"/>
        <v>#VALUE!</v>
      </c>
    </row>
    <row r="1698" spans="10:14" ht="57" customHeight="1" x14ac:dyDescent="0.2">
      <c r="J1698" s="29">
        <f t="shared" si="108"/>
        <v>0</v>
      </c>
      <c r="K1698" s="29">
        <f t="shared" si="109"/>
        <v>0</v>
      </c>
      <c r="L1698" s="24">
        <f t="shared" si="110"/>
        <v>1</v>
      </c>
      <c r="M1698" s="24" t="str">
        <f>VLOOKUP(L1698,mês!A:B,2,0)</f>
        <v>Janeiro</v>
      </c>
      <c r="N1698" s="24" t="e">
        <f t="shared" si="111"/>
        <v>#VALUE!</v>
      </c>
    </row>
    <row r="1699" spans="10:14" ht="57" customHeight="1" x14ac:dyDescent="0.2">
      <c r="J1699" s="29">
        <f t="shared" si="108"/>
        <v>0</v>
      </c>
      <c r="K1699" s="29">
        <f t="shared" si="109"/>
        <v>0</v>
      </c>
      <c r="L1699" s="24">
        <f t="shared" si="110"/>
        <v>1</v>
      </c>
      <c r="M1699" s="24" t="str">
        <f>VLOOKUP(L1699,mês!A:B,2,0)</f>
        <v>Janeiro</v>
      </c>
      <c r="N1699" s="24" t="e">
        <f t="shared" si="111"/>
        <v>#VALUE!</v>
      </c>
    </row>
    <row r="1700" spans="10:14" ht="57" customHeight="1" x14ac:dyDescent="0.2">
      <c r="J1700" s="29">
        <f t="shared" si="108"/>
        <v>0</v>
      </c>
      <c r="K1700" s="29">
        <f t="shared" si="109"/>
        <v>0</v>
      </c>
      <c r="L1700" s="24">
        <f t="shared" si="110"/>
        <v>1</v>
      </c>
      <c r="M1700" s="24" t="str">
        <f>VLOOKUP(L1700,mês!A:B,2,0)</f>
        <v>Janeiro</v>
      </c>
      <c r="N1700" s="24" t="e">
        <f t="shared" si="111"/>
        <v>#VALUE!</v>
      </c>
    </row>
    <row r="1701" spans="10:14" ht="57" customHeight="1" x14ac:dyDescent="0.2">
      <c r="J1701" s="29">
        <f t="shared" si="108"/>
        <v>0</v>
      </c>
      <c r="K1701" s="29">
        <f t="shared" si="109"/>
        <v>0</v>
      </c>
      <c r="L1701" s="24">
        <f t="shared" si="110"/>
        <v>1</v>
      </c>
      <c r="M1701" s="24" t="str">
        <f>VLOOKUP(L1701,mês!A:B,2,0)</f>
        <v>Janeiro</v>
      </c>
      <c r="N1701" s="24" t="e">
        <f t="shared" si="111"/>
        <v>#VALUE!</v>
      </c>
    </row>
    <row r="1702" spans="10:14" ht="57" customHeight="1" x14ac:dyDescent="0.2">
      <c r="J1702" s="29">
        <f t="shared" si="108"/>
        <v>0</v>
      </c>
      <c r="K1702" s="29">
        <f t="shared" si="109"/>
        <v>0</v>
      </c>
      <c r="L1702" s="24">
        <f t="shared" si="110"/>
        <v>1</v>
      </c>
      <c r="M1702" s="24" t="str">
        <f>VLOOKUP(L1702,mês!A:B,2,0)</f>
        <v>Janeiro</v>
      </c>
      <c r="N1702" s="24" t="e">
        <f t="shared" si="111"/>
        <v>#VALUE!</v>
      </c>
    </row>
    <row r="1703" spans="10:14" ht="57" customHeight="1" x14ac:dyDescent="0.2">
      <c r="J1703" s="29">
        <f t="shared" si="108"/>
        <v>0</v>
      </c>
      <c r="K1703" s="29">
        <f t="shared" si="109"/>
        <v>0</v>
      </c>
      <c r="L1703" s="24">
        <f t="shared" si="110"/>
        <v>1</v>
      </c>
      <c r="M1703" s="24" t="str">
        <f>VLOOKUP(L1703,mês!A:B,2,0)</f>
        <v>Janeiro</v>
      </c>
      <c r="N1703" s="24" t="e">
        <f t="shared" si="111"/>
        <v>#VALUE!</v>
      </c>
    </row>
    <row r="1704" spans="10:14" ht="57" customHeight="1" x14ac:dyDescent="0.2">
      <c r="J1704" s="29">
        <f t="shared" si="108"/>
        <v>0</v>
      </c>
      <c r="K1704" s="29">
        <f t="shared" si="109"/>
        <v>0</v>
      </c>
      <c r="L1704" s="24">
        <f t="shared" si="110"/>
        <v>1</v>
      </c>
      <c r="M1704" s="24" t="str">
        <f>VLOOKUP(L1704,mês!A:B,2,0)</f>
        <v>Janeiro</v>
      </c>
      <c r="N1704" s="24" t="e">
        <f t="shared" si="111"/>
        <v>#VALUE!</v>
      </c>
    </row>
    <row r="1705" spans="10:14" ht="57" customHeight="1" x14ac:dyDescent="0.2">
      <c r="J1705" s="29">
        <f t="shared" si="108"/>
        <v>0</v>
      </c>
      <c r="K1705" s="29">
        <f t="shared" si="109"/>
        <v>0</v>
      </c>
      <c r="L1705" s="24">
        <f t="shared" si="110"/>
        <v>1</v>
      </c>
      <c r="M1705" s="24" t="str">
        <f>VLOOKUP(L1705,mês!A:B,2,0)</f>
        <v>Janeiro</v>
      </c>
      <c r="N1705" s="24" t="e">
        <f t="shared" si="111"/>
        <v>#VALUE!</v>
      </c>
    </row>
    <row r="1706" spans="10:14" ht="57" customHeight="1" x14ac:dyDescent="0.2">
      <c r="J1706" s="29">
        <f t="shared" si="108"/>
        <v>0</v>
      </c>
      <c r="K1706" s="29">
        <f t="shared" si="109"/>
        <v>0</v>
      </c>
      <c r="L1706" s="24">
        <f t="shared" si="110"/>
        <v>1</v>
      </c>
      <c r="M1706" s="24" t="str">
        <f>VLOOKUP(L1706,mês!A:B,2,0)</f>
        <v>Janeiro</v>
      </c>
      <c r="N1706" s="24" t="e">
        <f t="shared" si="111"/>
        <v>#VALUE!</v>
      </c>
    </row>
    <row r="1707" spans="10:14" ht="57" customHeight="1" x14ac:dyDescent="0.2">
      <c r="J1707" s="29">
        <f t="shared" si="108"/>
        <v>0</v>
      </c>
      <c r="K1707" s="29">
        <f t="shared" si="109"/>
        <v>0</v>
      </c>
      <c r="L1707" s="24">
        <f t="shared" si="110"/>
        <v>1</v>
      </c>
      <c r="M1707" s="24" t="str">
        <f>VLOOKUP(L1707,mês!A:B,2,0)</f>
        <v>Janeiro</v>
      </c>
      <c r="N1707" s="24" t="e">
        <f t="shared" si="111"/>
        <v>#VALUE!</v>
      </c>
    </row>
    <row r="1708" spans="10:14" ht="57" customHeight="1" x14ac:dyDescent="0.2">
      <c r="J1708" s="29">
        <f t="shared" si="108"/>
        <v>0</v>
      </c>
      <c r="K1708" s="29">
        <f t="shared" si="109"/>
        <v>0</v>
      </c>
      <c r="L1708" s="24">
        <f t="shared" si="110"/>
        <v>1</v>
      </c>
      <c r="M1708" s="24" t="str">
        <f>VLOOKUP(L1708,mês!A:B,2,0)</f>
        <v>Janeiro</v>
      </c>
      <c r="N1708" s="24" t="e">
        <f t="shared" si="111"/>
        <v>#VALUE!</v>
      </c>
    </row>
    <row r="1709" spans="10:14" ht="57" customHeight="1" x14ac:dyDescent="0.2">
      <c r="J1709" s="29">
        <f t="shared" si="108"/>
        <v>0</v>
      </c>
      <c r="K1709" s="29">
        <f t="shared" si="109"/>
        <v>0</v>
      </c>
      <c r="L1709" s="24">
        <f t="shared" si="110"/>
        <v>1</v>
      </c>
      <c r="M1709" s="24" t="str">
        <f>VLOOKUP(L1709,mês!A:B,2,0)</f>
        <v>Janeiro</v>
      </c>
      <c r="N1709" s="24" t="e">
        <f t="shared" si="111"/>
        <v>#VALUE!</v>
      </c>
    </row>
    <row r="1710" spans="10:14" ht="57" customHeight="1" x14ac:dyDescent="0.2">
      <c r="J1710" s="29">
        <f t="shared" si="108"/>
        <v>0</v>
      </c>
      <c r="K1710" s="29">
        <f t="shared" si="109"/>
        <v>0</v>
      </c>
      <c r="L1710" s="24">
        <f t="shared" si="110"/>
        <v>1</v>
      </c>
      <c r="M1710" s="24" t="str">
        <f>VLOOKUP(L1710,mês!A:B,2,0)</f>
        <v>Janeiro</v>
      </c>
      <c r="N1710" s="24" t="e">
        <f t="shared" si="111"/>
        <v>#VALUE!</v>
      </c>
    </row>
    <row r="1711" spans="10:14" ht="57" customHeight="1" x14ac:dyDescent="0.2">
      <c r="J1711" s="29">
        <f t="shared" si="108"/>
        <v>0</v>
      </c>
      <c r="K1711" s="29">
        <f t="shared" si="109"/>
        <v>0</v>
      </c>
      <c r="L1711" s="24">
        <f t="shared" si="110"/>
        <v>1</v>
      </c>
      <c r="M1711" s="24" t="str">
        <f>VLOOKUP(L1711,mês!A:B,2,0)</f>
        <v>Janeiro</v>
      </c>
      <c r="N1711" s="24" t="e">
        <f t="shared" si="111"/>
        <v>#VALUE!</v>
      </c>
    </row>
    <row r="1712" spans="10:14" ht="57" customHeight="1" x14ac:dyDescent="0.2">
      <c r="J1712" s="29">
        <f t="shared" si="108"/>
        <v>0</v>
      </c>
      <c r="K1712" s="29">
        <f t="shared" si="109"/>
        <v>0</v>
      </c>
      <c r="L1712" s="24">
        <f t="shared" si="110"/>
        <v>1</v>
      </c>
      <c r="M1712" s="24" t="str">
        <f>VLOOKUP(L1712,mês!A:B,2,0)</f>
        <v>Janeiro</v>
      </c>
      <c r="N1712" s="24" t="e">
        <f t="shared" si="111"/>
        <v>#VALUE!</v>
      </c>
    </row>
    <row r="1713" spans="10:14" ht="57" customHeight="1" x14ac:dyDescent="0.2">
      <c r="J1713" s="29">
        <f t="shared" si="108"/>
        <v>0</v>
      </c>
      <c r="K1713" s="29">
        <f t="shared" si="109"/>
        <v>0</v>
      </c>
      <c r="L1713" s="24">
        <f t="shared" si="110"/>
        <v>1</v>
      </c>
      <c r="M1713" s="24" t="str">
        <f>VLOOKUP(L1713,mês!A:B,2,0)</f>
        <v>Janeiro</v>
      </c>
      <c r="N1713" s="24" t="e">
        <f t="shared" si="111"/>
        <v>#VALUE!</v>
      </c>
    </row>
    <row r="1714" spans="10:14" ht="57" customHeight="1" x14ac:dyDescent="0.2">
      <c r="J1714" s="29">
        <f t="shared" si="108"/>
        <v>0</v>
      </c>
      <c r="K1714" s="29">
        <f t="shared" si="109"/>
        <v>0</v>
      </c>
      <c r="L1714" s="24">
        <f t="shared" si="110"/>
        <v>1</v>
      </c>
      <c r="M1714" s="24" t="str">
        <f>VLOOKUP(L1714,mês!A:B,2,0)</f>
        <v>Janeiro</v>
      </c>
      <c r="N1714" s="24" t="e">
        <f t="shared" si="111"/>
        <v>#VALUE!</v>
      </c>
    </row>
    <row r="1715" spans="10:14" ht="57" customHeight="1" x14ac:dyDescent="0.2">
      <c r="J1715" s="29">
        <f t="shared" si="108"/>
        <v>0</v>
      </c>
      <c r="K1715" s="29">
        <f t="shared" si="109"/>
        <v>0</v>
      </c>
      <c r="L1715" s="24">
        <f t="shared" si="110"/>
        <v>1</v>
      </c>
      <c r="M1715" s="24" t="str">
        <f>VLOOKUP(L1715,mês!A:B,2,0)</f>
        <v>Janeiro</v>
      </c>
      <c r="N1715" s="24" t="e">
        <f t="shared" si="111"/>
        <v>#VALUE!</v>
      </c>
    </row>
    <row r="1716" spans="10:14" ht="57" customHeight="1" x14ac:dyDescent="0.2">
      <c r="J1716" s="29">
        <f t="shared" si="108"/>
        <v>0</v>
      </c>
      <c r="K1716" s="29">
        <f t="shared" si="109"/>
        <v>0</v>
      </c>
      <c r="L1716" s="24">
        <f t="shared" si="110"/>
        <v>1</v>
      </c>
      <c r="M1716" s="24" t="str">
        <f>VLOOKUP(L1716,mês!A:B,2,0)</f>
        <v>Janeiro</v>
      </c>
      <c r="N1716" s="24" t="e">
        <f t="shared" si="111"/>
        <v>#VALUE!</v>
      </c>
    </row>
    <row r="1717" spans="10:14" ht="57" customHeight="1" x14ac:dyDescent="0.2">
      <c r="J1717" s="29">
        <f t="shared" si="108"/>
        <v>0</v>
      </c>
      <c r="K1717" s="29">
        <f t="shared" si="109"/>
        <v>0</v>
      </c>
      <c r="L1717" s="24">
        <f t="shared" si="110"/>
        <v>1</v>
      </c>
      <c r="M1717" s="24" t="str">
        <f>VLOOKUP(L1717,mês!A:B,2,0)</f>
        <v>Janeiro</v>
      </c>
      <c r="N1717" s="24" t="e">
        <f t="shared" si="111"/>
        <v>#VALUE!</v>
      </c>
    </row>
    <row r="1718" spans="10:14" ht="57" customHeight="1" x14ac:dyDescent="0.2">
      <c r="J1718" s="29">
        <f t="shared" si="108"/>
        <v>0</v>
      </c>
      <c r="K1718" s="29">
        <f t="shared" si="109"/>
        <v>0</v>
      </c>
      <c r="L1718" s="24">
        <f t="shared" si="110"/>
        <v>1</v>
      </c>
      <c r="M1718" s="24" t="str">
        <f>VLOOKUP(L1718,mês!A:B,2,0)</f>
        <v>Janeiro</v>
      </c>
      <c r="N1718" s="24" t="e">
        <f t="shared" si="111"/>
        <v>#VALUE!</v>
      </c>
    </row>
    <row r="1719" spans="10:14" ht="57" customHeight="1" x14ac:dyDescent="0.2">
      <c r="J1719" s="29">
        <f t="shared" si="108"/>
        <v>0</v>
      </c>
      <c r="K1719" s="29">
        <f t="shared" si="109"/>
        <v>0</v>
      </c>
      <c r="L1719" s="24">
        <f t="shared" si="110"/>
        <v>1</v>
      </c>
      <c r="M1719" s="24" t="str">
        <f>VLOOKUP(L1719,mês!A:B,2,0)</f>
        <v>Janeiro</v>
      </c>
      <c r="N1719" s="24" t="e">
        <f t="shared" si="111"/>
        <v>#VALUE!</v>
      </c>
    </row>
    <row r="1720" spans="10:14" ht="57" customHeight="1" x14ac:dyDescent="0.2">
      <c r="J1720" s="29">
        <f t="shared" si="108"/>
        <v>0</v>
      </c>
      <c r="K1720" s="29">
        <f t="shared" si="109"/>
        <v>0</v>
      </c>
      <c r="L1720" s="24">
        <f t="shared" si="110"/>
        <v>1</v>
      </c>
      <c r="M1720" s="24" t="str">
        <f>VLOOKUP(L1720,mês!A:B,2,0)</f>
        <v>Janeiro</v>
      </c>
      <c r="N1720" s="24" t="e">
        <f t="shared" si="111"/>
        <v>#VALUE!</v>
      </c>
    </row>
    <row r="1721" spans="10:14" ht="57" customHeight="1" x14ac:dyDescent="0.2">
      <c r="J1721" s="29">
        <f t="shared" si="108"/>
        <v>0</v>
      </c>
      <c r="K1721" s="29">
        <f t="shared" si="109"/>
        <v>0</v>
      </c>
      <c r="L1721" s="24">
        <f t="shared" si="110"/>
        <v>1</v>
      </c>
      <c r="M1721" s="24" t="str">
        <f>VLOOKUP(L1721,mês!A:B,2,0)</f>
        <v>Janeiro</v>
      </c>
      <c r="N1721" s="24" t="e">
        <f t="shared" si="111"/>
        <v>#VALUE!</v>
      </c>
    </row>
    <row r="1722" spans="10:14" ht="57" customHeight="1" x14ac:dyDescent="0.2">
      <c r="J1722" s="29">
        <f t="shared" si="108"/>
        <v>0</v>
      </c>
      <c r="K1722" s="29">
        <f t="shared" si="109"/>
        <v>0</v>
      </c>
      <c r="L1722" s="24">
        <f t="shared" si="110"/>
        <v>1</v>
      </c>
      <c r="M1722" s="24" t="str">
        <f>VLOOKUP(L1722,mês!A:B,2,0)</f>
        <v>Janeiro</v>
      </c>
      <c r="N1722" s="24" t="e">
        <f t="shared" si="111"/>
        <v>#VALUE!</v>
      </c>
    </row>
    <row r="1723" spans="10:14" ht="57" customHeight="1" x14ac:dyDescent="0.2">
      <c r="J1723" s="29">
        <f t="shared" si="108"/>
        <v>0</v>
      </c>
      <c r="K1723" s="29">
        <f t="shared" si="109"/>
        <v>0</v>
      </c>
      <c r="L1723" s="24">
        <f t="shared" si="110"/>
        <v>1</v>
      </c>
      <c r="M1723" s="24" t="str">
        <f>VLOOKUP(L1723,mês!A:B,2,0)</f>
        <v>Janeiro</v>
      </c>
      <c r="N1723" s="24" t="e">
        <f t="shared" si="111"/>
        <v>#VALUE!</v>
      </c>
    </row>
    <row r="1724" spans="10:14" ht="57" customHeight="1" x14ac:dyDescent="0.2">
      <c r="J1724" s="29">
        <f t="shared" si="108"/>
        <v>0</v>
      </c>
      <c r="K1724" s="29">
        <f t="shared" si="109"/>
        <v>0</v>
      </c>
      <c r="L1724" s="24">
        <f t="shared" si="110"/>
        <v>1</v>
      </c>
      <c r="M1724" s="24" t="str">
        <f>VLOOKUP(L1724,mês!A:B,2,0)</f>
        <v>Janeiro</v>
      </c>
      <c r="N1724" s="24" t="e">
        <f t="shared" si="111"/>
        <v>#VALUE!</v>
      </c>
    </row>
    <row r="1725" spans="10:14" ht="57" customHeight="1" x14ac:dyDescent="0.2">
      <c r="J1725" s="29">
        <f t="shared" si="108"/>
        <v>0</v>
      </c>
      <c r="K1725" s="29">
        <f t="shared" si="109"/>
        <v>0</v>
      </c>
      <c r="L1725" s="24">
        <f t="shared" si="110"/>
        <v>1</v>
      </c>
      <c r="M1725" s="24" t="str">
        <f>VLOOKUP(L1725,mês!A:B,2,0)</f>
        <v>Janeiro</v>
      </c>
      <c r="N1725" s="24" t="e">
        <f t="shared" si="111"/>
        <v>#VALUE!</v>
      </c>
    </row>
    <row r="1726" spans="10:14" ht="57" customHeight="1" x14ac:dyDescent="0.2">
      <c r="J1726" s="29">
        <f t="shared" si="108"/>
        <v>0</v>
      </c>
      <c r="K1726" s="29">
        <f t="shared" si="109"/>
        <v>0</v>
      </c>
      <c r="L1726" s="24">
        <f t="shared" si="110"/>
        <v>1</v>
      </c>
      <c r="M1726" s="24" t="str">
        <f>VLOOKUP(L1726,mês!A:B,2,0)</f>
        <v>Janeiro</v>
      </c>
      <c r="N1726" s="24" t="e">
        <f t="shared" si="111"/>
        <v>#VALUE!</v>
      </c>
    </row>
    <row r="1727" spans="10:14" ht="57" customHeight="1" x14ac:dyDescent="0.2">
      <c r="J1727" s="29">
        <f t="shared" si="108"/>
        <v>0</v>
      </c>
      <c r="K1727" s="29">
        <f t="shared" si="109"/>
        <v>0</v>
      </c>
      <c r="L1727" s="24">
        <f t="shared" si="110"/>
        <v>1</v>
      </c>
      <c r="M1727" s="24" t="str">
        <f>VLOOKUP(L1727,mês!A:B,2,0)</f>
        <v>Janeiro</v>
      </c>
      <c r="N1727" s="24" t="e">
        <f t="shared" si="111"/>
        <v>#VALUE!</v>
      </c>
    </row>
    <row r="1728" spans="10:14" ht="57" customHeight="1" x14ac:dyDescent="0.2">
      <c r="J1728" s="29">
        <f t="shared" si="108"/>
        <v>0</v>
      </c>
      <c r="K1728" s="29">
        <f t="shared" si="109"/>
        <v>0</v>
      </c>
      <c r="L1728" s="24">
        <f t="shared" si="110"/>
        <v>1</v>
      </c>
      <c r="M1728" s="24" t="str">
        <f>VLOOKUP(L1728,mês!A:B,2,0)</f>
        <v>Janeiro</v>
      </c>
      <c r="N1728" s="24" t="e">
        <f t="shared" si="111"/>
        <v>#VALUE!</v>
      </c>
    </row>
    <row r="1729" spans="10:14" ht="57" customHeight="1" x14ac:dyDescent="0.2">
      <c r="J1729" s="29">
        <f t="shared" si="108"/>
        <v>0</v>
      </c>
      <c r="K1729" s="29">
        <f t="shared" si="109"/>
        <v>0</v>
      </c>
      <c r="L1729" s="24">
        <f t="shared" si="110"/>
        <v>1</v>
      </c>
      <c r="M1729" s="24" t="str">
        <f>VLOOKUP(L1729,mês!A:B,2,0)</f>
        <v>Janeiro</v>
      </c>
      <c r="N1729" s="24" t="e">
        <f t="shared" si="111"/>
        <v>#VALUE!</v>
      </c>
    </row>
    <row r="1730" spans="10:14" ht="57" customHeight="1" x14ac:dyDescent="0.2">
      <c r="J1730" s="29">
        <f t="shared" si="108"/>
        <v>0</v>
      </c>
      <c r="K1730" s="29">
        <f t="shared" si="109"/>
        <v>0</v>
      </c>
      <c r="L1730" s="24">
        <f t="shared" si="110"/>
        <v>1</v>
      </c>
      <c r="M1730" s="24" t="str">
        <f>VLOOKUP(L1730,mês!A:B,2,0)</f>
        <v>Janeiro</v>
      </c>
      <c r="N1730" s="24" t="e">
        <f t="shared" si="111"/>
        <v>#VALUE!</v>
      </c>
    </row>
    <row r="1731" spans="10:14" ht="57" customHeight="1" x14ac:dyDescent="0.2">
      <c r="J1731" s="29">
        <f t="shared" si="108"/>
        <v>0</v>
      </c>
      <c r="K1731" s="29">
        <f t="shared" si="109"/>
        <v>0</v>
      </c>
      <c r="L1731" s="24">
        <f t="shared" si="110"/>
        <v>1</v>
      </c>
      <c r="M1731" s="24" t="str">
        <f>VLOOKUP(L1731,mês!A:B,2,0)</f>
        <v>Janeiro</v>
      </c>
      <c r="N1731" s="24" t="e">
        <f t="shared" si="111"/>
        <v>#VALUE!</v>
      </c>
    </row>
    <row r="1732" spans="10:14" ht="57" customHeight="1" x14ac:dyDescent="0.2">
      <c r="J1732" s="29">
        <f t="shared" si="108"/>
        <v>0</v>
      </c>
      <c r="K1732" s="29">
        <f t="shared" si="109"/>
        <v>0</v>
      </c>
      <c r="L1732" s="24">
        <f t="shared" si="110"/>
        <v>1</v>
      </c>
      <c r="M1732" s="24" t="str">
        <f>VLOOKUP(L1732,mês!A:B,2,0)</f>
        <v>Janeiro</v>
      </c>
      <c r="N1732" s="24" t="e">
        <f t="shared" si="111"/>
        <v>#VALUE!</v>
      </c>
    </row>
    <row r="1733" spans="10:14" ht="57" customHeight="1" x14ac:dyDescent="0.2">
      <c r="J1733" s="29">
        <f t="shared" si="108"/>
        <v>0</v>
      </c>
      <c r="K1733" s="29">
        <f t="shared" si="109"/>
        <v>0</v>
      </c>
      <c r="L1733" s="24">
        <f t="shared" si="110"/>
        <v>1</v>
      </c>
      <c r="M1733" s="24" t="str">
        <f>VLOOKUP(L1733,mês!A:B,2,0)</f>
        <v>Janeiro</v>
      </c>
      <c r="N1733" s="24" t="e">
        <f t="shared" si="111"/>
        <v>#VALUE!</v>
      </c>
    </row>
    <row r="1734" spans="10:14" ht="57" customHeight="1" x14ac:dyDescent="0.2">
      <c r="J1734" s="29">
        <f t="shared" si="108"/>
        <v>0</v>
      </c>
      <c r="K1734" s="29">
        <f t="shared" si="109"/>
        <v>0</v>
      </c>
      <c r="L1734" s="24">
        <f t="shared" si="110"/>
        <v>1</v>
      </c>
      <c r="M1734" s="24" t="str">
        <f>VLOOKUP(L1734,mês!A:B,2,0)</f>
        <v>Janeiro</v>
      </c>
      <c r="N1734" s="24" t="e">
        <f t="shared" si="111"/>
        <v>#VALUE!</v>
      </c>
    </row>
    <row r="1735" spans="10:14" ht="57" customHeight="1" x14ac:dyDescent="0.2">
      <c r="J1735" s="29">
        <f t="shared" si="108"/>
        <v>0</v>
      </c>
      <c r="K1735" s="29">
        <f t="shared" si="109"/>
        <v>0</v>
      </c>
      <c r="L1735" s="24">
        <f t="shared" si="110"/>
        <v>1</v>
      </c>
      <c r="M1735" s="24" t="str">
        <f>VLOOKUP(L1735,mês!A:B,2,0)</f>
        <v>Janeiro</v>
      </c>
      <c r="N1735" s="24" t="e">
        <f t="shared" si="111"/>
        <v>#VALUE!</v>
      </c>
    </row>
    <row r="1736" spans="10:14" ht="57" customHeight="1" x14ac:dyDescent="0.2">
      <c r="J1736" s="29">
        <f t="shared" si="108"/>
        <v>0</v>
      </c>
      <c r="K1736" s="29">
        <f t="shared" si="109"/>
        <v>0</v>
      </c>
      <c r="L1736" s="24">
        <f t="shared" si="110"/>
        <v>1</v>
      </c>
      <c r="M1736" s="24" t="str">
        <f>VLOOKUP(L1736,mês!A:B,2,0)</f>
        <v>Janeiro</v>
      </c>
      <c r="N1736" s="24" t="e">
        <f t="shared" si="111"/>
        <v>#VALUE!</v>
      </c>
    </row>
    <row r="1737" spans="10:14" ht="57" customHeight="1" x14ac:dyDescent="0.2">
      <c r="J1737" s="29">
        <f t="shared" si="108"/>
        <v>0</v>
      </c>
      <c r="K1737" s="29">
        <f t="shared" si="109"/>
        <v>0</v>
      </c>
      <c r="L1737" s="24">
        <f t="shared" si="110"/>
        <v>1</v>
      </c>
      <c r="M1737" s="24" t="str">
        <f>VLOOKUP(L1737,mês!A:B,2,0)</f>
        <v>Janeiro</v>
      </c>
      <c r="N1737" s="24" t="e">
        <f t="shared" si="111"/>
        <v>#VALUE!</v>
      </c>
    </row>
    <row r="1738" spans="10:14" ht="57" customHeight="1" x14ac:dyDescent="0.2">
      <c r="J1738" s="29">
        <f t="shared" si="108"/>
        <v>0</v>
      </c>
      <c r="K1738" s="29">
        <f t="shared" si="109"/>
        <v>0</v>
      </c>
      <c r="L1738" s="24">
        <f t="shared" si="110"/>
        <v>1</v>
      </c>
      <c r="M1738" s="24" t="str">
        <f>VLOOKUP(L1738,mês!A:B,2,0)</f>
        <v>Janeiro</v>
      </c>
      <c r="N1738" s="24" t="e">
        <f t="shared" si="111"/>
        <v>#VALUE!</v>
      </c>
    </row>
    <row r="1739" spans="10:14" ht="57" customHeight="1" x14ac:dyDescent="0.2">
      <c r="J1739" s="29">
        <f t="shared" si="108"/>
        <v>0</v>
      </c>
      <c r="K1739" s="29">
        <f t="shared" si="109"/>
        <v>0</v>
      </c>
      <c r="L1739" s="24">
        <f t="shared" si="110"/>
        <v>1</v>
      </c>
      <c r="M1739" s="24" t="str">
        <f>VLOOKUP(L1739,mês!A:B,2,0)</f>
        <v>Janeiro</v>
      </c>
      <c r="N1739" s="24" t="e">
        <f t="shared" si="111"/>
        <v>#VALUE!</v>
      </c>
    </row>
    <row r="1740" spans="10:14" ht="57" customHeight="1" x14ac:dyDescent="0.2">
      <c r="J1740" s="29">
        <f t="shared" si="108"/>
        <v>0</v>
      </c>
      <c r="K1740" s="29">
        <f t="shared" si="109"/>
        <v>0</v>
      </c>
      <c r="L1740" s="24">
        <f t="shared" si="110"/>
        <v>1</v>
      </c>
      <c r="M1740" s="24" t="str">
        <f>VLOOKUP(L1740,mês!A:B,2,0)</f>
        <v>Janeiro</v>
      </c>
      <c r="N1740" s="24" t="e">
        <f t="shared" si="111"/>
        <v>#VALUE!</v>
      </c>
    </row>
    <row r="1741" spans="10:14" ht="57" customHeight="1" x14ac:dyDescent="0.2">
      <c r="J1741" s="29">
        <f t="shared" si="108"/>
        <v>0</v>
      </c>
      <c r="K1741" s="29">
        <f t="shared" si="109"/>
        <v>0</v>
      </c>
      <c r="L1741" s="24">
        <f t="shared" si="110"/>
        <v>1</v>
      </c>
      <c r="M1741" s="24" t="str">
        <f>VLOOKUP(L1741,mês!A:B,2,0)</f>
        <v>Janeiro</v>
      </c>
      <c r="N1741" s="24" t="e">
        <f t="shared" si="111"/>
        <v>#VALUE!</v>
      </c>
    </row>
    <row r="1742" spans="10:14" ht="57" customHeight="1" x14ac:dyDescent="0.2">
      <c r="J1742" s="29">
        <f t="shared" si="108"/>
        <v>0</v>
      </c>
      <c r="K1742" s="29">
        <f t="shared" si="109"/>
        <v>0</v>
      </c>
      <c r="L1742" s="24">
        <f t="shared" si="110"/>
        <v>1</v>
      </c>
      <c r="M1742" s="24" t="str">
        <f>VLOOKUP(L1742,mês!A:B,2,0)</f>
        <v>Janeiro</v>
      </c>
      <c r="N1742" s="24" t="e">
        <f t="shared" si="111"/>
        <v>#VALUE!</v>
      </c>
    </row>
    <row r="1743" spans="10:14" ht="57" customHeight="1" x14ac:dyDescent="0.2">
      <c r="J1743" s="29">
        <f t="shared" si="108"/>
        <v>0</v>
      </c>
      <c r="K1743" s="29">
        <f t="shared" si="109"/>
        <v>0</v>
      </c>
      <c r="L1743" s="24">
        <f t="shared" si="110"/>
        <v>1</v>
      </c>
      <c r="M1743" s="24" t="str">
        <f>VLOOKUP(L1743,mês!A:B,2,0)</f>
        <v>Janeiro</v>
      </c>
      <c r="N1743" s="24" t="e">
        <f t="shared" si="111"/>
        <v>#VALUE!</v>
      </c>
    </row>
    <row r="1744" spans="10:14" ht="57" customHeight="1" x14ac:dyDescent="0.2">
      <c r="J1744" s="29">
        <f t="shared" ref="J1744:J1807" si="112">IF(G1744="Não",0,H1744)</f>
        <v>0</v>
      </c>
      <c r="K1744" s="29">
        <f t="shared" ref="K1744:K1807" si="113">IF(G1744="Não",H1744,0)</f>
        <v>0</v>
      </c>
      <c r="L1744" s="24">
        <f t="shared" ref="L1744:L1807" si="114">MONTH(B1744)</f>
        <v>1</v>
      </c>
      <c r="M1744" s="24" t="str">
        <f>VLOOKUP(L1744,mês!A:B,2,0)</f>
        <v>Janeiro</v>
      </c>
      <c r="N1744" s="24" t="e">
        <f t="shared" ref="N1744:N1807" si="115">LEFT(A1744,SEARCH("-",A1744)-1)</f>
        <v>#VALUE!</v>
      </c>
    </row>
    <row r="1745" spans="10:14" ht="57" customHeight="1" x14ac:dyDescent="0.2">
      <c r="J1745" s="29">
        <f t="shared" si="112"/>
        <v>0</v>
      </c>
      <c r="K1745" s="29">
        <f t="shared" si="113"/>
        <v>0</v>
      </c>
      <c r="L1745" s="24">
        <f t="shared" si="114"/>
        <v>1</v>
      </c>
      <c r="M1745" s="24" t="str">
        <f>VLOOKUP(L1745,mês!A:B,2,0)</f>
        <v>Janeiro</v>
      </c>
      <c r="N1745" s="24" t="e">
        <f t="shared" si="115"/>
        <v>#VALUE!</v>
      </c>
    </row>
    <row r="1746" spans="10:14" ht="57" customHeight="1" x14ac:dyDescent="0.2">
      <c r="J1746" s="29">
        <f t="shared" si="112"/>
        <v>0</v>
      </c>
      <c r="K1746" s="29">
        <f t="shared" si="113"/>
        <v>0</v>
      </c>
      <c r="L1746" s="24">
        <f t="shared" si="114"/>
        <v>1</v>
      </c>
      <c r="M1746" s="24" t="str">
        <f>VLOOKUP(L1746,mês!A:B,2,0)</f>
        <v>Janeiro</v>
      </c>
      <c r="N1746" s="24" t="e">
        <f t="shared" si="115"/>
        <v>#VALUE!</v>
      </c>
    </row>
    <row r="1747" spans="10:14" ht="57" customHeight="1" x14ac:dyDescent="0.2">
      <c r="J1747" s="29">
        <f t="shared" si="112"/>
        <v>0</v>
      </c>
      <c r="K1747" s="29">
        <f t="shared" si="113"/>
        <v>0</v>
      </c>
      <c r="L1747" s="24">
        <f t="shared" si="114"/>
        <v>1</v>
      </c>
      <c r="M1747" s="24" t="str">
        <f>VLOOKUP(L1747,mês!A:B,2,0)</f>
        <v>Janeiro</v>
      </c>
      <c r="N1747" s="24" t="e">
        <f t="shared" si="115"/>
        <v>#VALUE!</v>
      </c>
    </row>
    <row r="1748" spans="10:14" ht="57" customHeight="1" x14ac:dyDescent="0.2">
      <c r="J1748" s="29">
        <f t="shared" si="112"/>
        <v>0</v>
      </c>
      <c r="K1748" s="29">
        <f t="shared" si="113"/>
        <v>0</v>
      </c>
      <c r="L1748" s="24">
        <f t="shared" si="114"/>
        <v>1</v>
      </c>
      <c r="M1748" s="24" t="str">
        <f>VLOOKUP(L1748,mês!A:B,2,0)</f>
        <v>Janeiro</v>
      </c>
      <c r="N1748" s="24" t="e">
        <f t="shared" si="115"/>
        <v>#VALUE!</v>
      </c>
    </row>
    <row r="1749" spans="10:14" ht="57" customHeight="1" x14ac:dyDescent="0.2">
      <c r="J1749" s="29">
        <f t="shared" si="112"/>
        <v>0</v>
      </c>
      <c r="K1749" s="29">
        <f t="shared" si="113"/>
        <v>0</v>
      </c>
      <c r="L1749" s="24">
        <f t="shared" si="114"/>
        <v>1</v>
      </c>
      <c r="M1749" s="24" t="str">
        <f>VLOOKUP(L1749,mês!A:B,2,0)</f>
        <v>Janeiro</v>
      </c>
      <c r="N1749" s="24" t="e">
        <f t="shared" si="115"/>
        <v>#VALUE!</v>
      </c>
    </row>
    <row r="1750" spans="10:14" ht="57" customHeight="1" x14ac:dyDescent="0.2">
      <c r="J1750" s="29">
        <f t="shared" si="112"/>
        <v>0</v>
      </c>
      <c r="K1750" s="29">
        <f t="shared" si="113"/>
        <v>0</v>
      </c>
      <c r="L1750" s="24">
        <f t="shared" si="114"/>
        <v>1</v>
      </c>
      <c r="M1750" s="24" t="str">
        <f>VLOOKUP(L1750,mês!A:B,2,0)</f>
        <v>Janeiro</v>
      </c>
      <c r="N1750" s="24" t="e">
        <f t="shared" si="115"/>
        <v>#VALUE!</v>
      </c>
    </row>
    <row r="1751" spans="10:14" ht="57" customHeight="1" x14ac:dyDescent="0.2">
      <c r="J1751" s="29">
        <f t="shared" si="112"/>
        <v>0</v>
      </c>
      <c r="K1751" s="29">
        <f t="shared" si="113"/>
        <v>0</v>
      </c>
      <c r="L1751" s="24">
        <f t="shared" si="114"/>
        <v>1</v>
      </c>
      <c r="M1751" s="24" t="str">
        <f>VLOOKUP(L1751,mês!A:B,2,0)</f>
        <v>Janeiro</v>
      </c>
      <c r="N1751" s="24" t="e">
        <f t="shared" si="115"/>
        <v>#VALUE!</v>
      </c>
    </row>
    <row r="1752" spans="10:14" ht="57" customHeight="1" x14ac:dyDescent="0.2">
      <c r="J1752" s="29">
        <f t="shared" si="112"/>
        <v>0</v>
      </c>
      <c r="K1752" s="29">
        <f t="shared" si="113"/>
        <v>0</v>
      </c>
      <c r="L1752" s="24">
        <f t="shared" si="114"/>
        <v>1</v>
      </c>
      <c r="M1752" s="24" t="str">
        <f>VLOOKUP(L1752,mês!A:B,2,0)</f>
        <v>Janeiro</v>
      </c>
      <c r="N1752" s="24" t="e">
        <f t="shared" si="115"/>
        <v>#VALUE!</v>
      </c>
    </row>
    <row r="1753" spans="10:14" ht="57" customHeight="1" x14ac:dyDescent="0.2">
      <c r="J1753" s="29">
        <f t="shared" si="112"/>
        <v>0</v>
      </c>
      <c r="K1753" s="29">
        <f t="shared" si="113"/>
        <v>0</v>
      </c>
      <c r="L1753" s="24">
        <f t="shared" si="114"/>
        <v>1</v>
      </c>
      <c r="M1753" s="24" t="str">
        <f>VLOOKUP(L1753,mês!A:B,2,0)</f>
        <v>Janeiro</v>
      </c>
      <c r="N1753" s="24" t="e">
        <f t="shared" si="115"/>
        <v>#VALUE!</v>
      </c>
    </row>
    <row r="1754" spans="10:14" ht="57" customHeight="1" x14ac:dyDescent="0.2">
      <c r="J1754" s="29">
        <f t="shared" si="112"/>
        <v>0</v>
      </c>
      <c r="K1754" s="29">
        <f t="shared" si="113"/>
        <v>0</v>
      </c>
      <c r="L1754" s="24">
        <f t="shared" si="114"/>
        <v>1</v>
      </c>
      <c r="M1754" s="24" t="str">
        <f>VLOOKUP(L1754,mês!A:B,2,0)</f>
        <v>Janeiro</v>
      </c>
      <c r="N1754" s="24" t="e">
        <f t="shared" si="115"/>
        <v>#VALUE!</v>
      </c>
    </row>
    <row r="1755" spans="10:14" ht="57" customHeight="1" x14ac:dyDescent="0.2">
      <c r="J1755" s="29">
        <f t="shared" si="112"/>
        <v>0</v>
      </c>
      <c r="K1755" s="29">
        <f t="shared" si="113"/>
        <v>0</v>
      </c>
      <c r="L1755" s="24">
        <f t="shared" si="114"/>
        <v>1</v>
      </c>
      <c r="M1755" s="24" t="str">
        <f>VLOOKUP(L1755,mês!A:B,2,0)</f>
        <v>Janeiro</v>
      </c>
      <c r="N1755" s="24" t="e">
        <f t="shared" si="115"/>
        <v>#VALUE!</v>
      </c>
    </row>
    <row r="1756" spans="10:14" ht="57" customHeight="1" x14ac:dyDescent="0.2">
      <c r="J1756" s="29">
        <f t="shared" si="112"/>
        <v>0</v>
      </c>
      <c r="K1756" s="29">
        <f t="shared" si="113"/>
        <v>0</v>
      </c>
      <c r="L1756" s="24">
        <f t="shared" si="114"/>
        <v>1</v>
      </c>
      <c r="M1756" s="24" t="str">
        <f>VLOOKUP(L1756,mês!A:B,2,0)</f>
        <v>Janeiro</v>
      </c>
      <c r="N1756" s="24" t="e">
        <f t="shared" si="115"/>
        <v>#VALUE!</v>
      </c>
    </row>
    <row r="1757" spans="10:14" ht="57" customHeight="1" x14ac:dyDescent="0.2">
      <c r="J1757" s="29">
        <f t="shared" si="112"/>
        <v>0</v>
      </c>
      <c r="K1757" s="29">
        <f t="shared" si="113"/>
        <v>0</v>
      </c>
      <c r="L1757" s="24">
        <f t="shared" si="114"/>
        <v>1</v>
      </c>
      <c r="M1757" s="24" t="str">
        <f>VLOOKUP(L1757,mês!A:B,2,0)</f>
        <v>Janeiro</v>
      </c>
      <c r="N1757" s="24" t="e">
        <f t="shared" si="115"/>
        <v>#VALUE!</v>
      </c>
    </row>
    <row r="1758" spans="10:14" ht="57" customHeight="1" x14ac:dyDescent="0.2">
      <c r="J1758" s="29">
        <f t="shared" si="112"/>
        <v>0</v>
      </c>
      <c r="K1758" s="29">
        <f t="shared" si="113"/>
        <v>0</v>
      </c>
      <c r="L1758" s="24">
        <f t="shared" si="114"/>
        <v>1</v>
      </c>
      <c r="M1758" s="24" t="str">
        <f>VLOOKUP(L1758,mês!A:B,2,0)</f>
        <v>Janeiro</v>
      </c>
      <c r="N1758" s="24" t="e">
        <f t="shared" si="115"/>
        <v>#VALUE!</v>
      </c>
    </row>
    <row r="1759" spans="10:14" ht="57" customHeight="1" x14ac:dyDescent="0.2">
      <c r="J1759" s="29">
        <f t="shared" si="112"/>
        <v>0</v>
      </c>
      <c r="K1759" s="29">
        <f t="shared" si="113"/>
        <v>0</v>
      </c>
      <c r="L1759" s="24">
        <f t="shared" si="114"/>
        <v>1</v>
      </c>
      <c r="M1759" s="24" t="str">
        <f>VLOOKUP(L1759,mês!A:B,2,0)</f>
        <v>Janeiro</v>
      </c>
      <c r="N1759" s="24" t="e">
        <f t="shared" si="115"/>
        <v>#VALUE!</v>
      </c>
    </row>
    <row r="1760" spans="10:14" ht="57" customHeight="1" x14ac:dyDescent="0.2">
      <c r="J1760" s="29">
        <f t="shared" si="112"/>
        <v>0</v>
      </c>
      <c r="K1760" s="29">
        <f t="shared" si="113"/>
        <v>0</v>
      </c>
      <c r="L1760" s="24">
        <f t="shared" si="114"/>
        <v>1</v>
      </c>
      <c r="M1760" s="24" t="str">
        <f>VLOOKUP(L1760,mês!A:B,2,0)</f>
        <v>Janeiro</v>
      </c>
      <c r="N1760" s="24" t="e">
        <f t="shared" si="115"/>
        <v>#VALUE!</v>
      </c>
    </row>
    <row r="1761" spans="10:14" ht="57" customHeight="1" x14ac:dyDescent="0.2">
      <c r="J1761" s="29">
        <f t="shared" si="112"/>
        <v>0</v>
      </c>
      <c r="K1761" s="29">
        <f t="shared" si="113"/>
        <v>0</v>
      </c>
      <c r="L1761" s="24">
        <f t="shared" si="114"/>
        <v>1</v>
      </c>
      <c r="M1761" s="24" t="str">
        <f>VLOOKUP(L1761,mês!A:B,2,0)</f>
        <v>Janeiro</v>
      </c>
      <c r="N1761" s="24" t="e">
        <f t="shared" si="115"/>
        <v>#VALUE!</v>
      </c>
    </row>
    <row r="1762" spans="10:14" ht="57" customHeight="1" x14ac:dyDescent="0.2">
      <c r="J1762" s="29">
        <f t="shared" si="112"/>
        <v>0</v>
      </c>
      <c r="K1762" s="29">
        <f t="shared" si="113"/>
        <v>0</v>
      </c>
      <c r="L1762" s="24">
        <f t="shared" si="114"/>
        <v>1</v>
      </c>
      <c r="M1762" s="24" t="str">
        <f>VLOOKUP(L1762,mês!A:B,2,0)</f>
        <v>Janeiro</v>
      </c>
      <c r="N1762" s="24" t="e">
        <f t="shared" si="115"/>
        <v>#VALUE!</v>
      </c>
    </row>
    <row r="1763" spans="10:14" ht="57" customHeight="1" x14ac:dyDescent="0.2">
      <c r="J1763" s="29">
        <f t="shared" si="112"/>
        <v>0</v>
      </c>
      <c r="K1763" s="29">
        <f t="shared" si="113"/>
        <v>0</v>
      </c>
      <c r="L1763" s="24">
        <f t="shared" si="114"/>
        <v>1</v>
      </c>
      <c r="M1763" s="24" t="str">
        <f>VLOOKUP(L1763,mês!A:B,2,0)</f>
        <v>Janeiro</v>
      </c>
      <c r="N1763" s="24" t="e">
        <f t="shared" si="115"/>
        <v>#VALUE!</v>
      </c>
    </row>
    <row r="1764" spans="10:14" ht="57" customHeight="1" x14ac:dyDescent="0.2">
      <c r="J1764" s="29">
        <f t="shared" si="112"/>
        <v>0</v>
      </c>
      <c r="K1764" s="29">
        <f t="shared" si="113"/>
        <v>0</v>
      </c>
      <c r="L1764" s="24">
        <f t="shared" si="114"/>
        <v>1</v>
      </c>
      <c r="M1764" s="24" t="str">
        <f>VLOOKUP(L1764,mês!A:B,2,0)</f>
        <v>Janeiro</v>
      </c>
      <c r="N1764" s="24" t="e">
        <f t="shared" si="115"/>
        <v>#VALUE!</v>
      </c>
    </row>
    <row r="1765" spans="10:14" ht="57" customHeight="1" x14ac:dyDescent="0.2">
      <c r="J1765" s="29">
        <f t="shared" si="112"/>
        <v>0</v>
      </c>
      <c r="K1765" s="29">
        <f t="shared" si="113"/>
        <v>0</v>
      </c>
      <c r="L1765" s="24">
        <f t="shared" si="114"/>
        <v>1</v>
      </c>
      <c r="M1765" s="24" t="str">
        <f>VLOOKUP(L1765,mês!A:B,2,0)</f>
        <v>Janeiro</v>
      </c>
      <c r="N1765" s="24" t="e">
        <f t="shared" si="115"/>
        <v>#VALUE!</v>
      </c>
    </row>
    <row r="1766" spans="10:14" ht="57" customHeight="1" x14ac:dyDescent="0.2">
      <c r="J1766" s="29">
        <f t="shared" si="112"/>
        <v>0</v>
      </c>
      <c r="K1766" s="29">
        <f t="shared" si="113"/>
        <v>0</v>
      </c>
      <c r="L1766" s="24">
        <f t="shared" si="114"/>
        <v>1</v>
      </c>
      <c r="M1766" s="24" t="str">
        <f>VLOOKUP(L1766,mês!A:B,2,0)</f>
        <v>Janeiro</v>
      </c>
      <c r="N1766" s="24" t="e">
        <f t="shared" si="115"/>
        <v>#VALUE!</v>
      </c>
    </row>
    <row r="1767" spans="10:14" ht="57" customHeight="1" x14ac:dyDescent="0.2">
      <c r="J1767" s="29">
        <f t="shared" si="112"/>
        <v>0</v>
      </c>
      <c r="K1767" s="29">
        <f t="shared" si="113"/>
        <v>0</v>
      </c>
      <c r="L1767" s="24">
        <f t="shared" si="114"/>
        <v>1</v>
      </c>
      <c r="M1767" s="24" t="str">
        <f>VLOOKUP(L1767,mês!A:B,2,0)</f>
        <v>Janeiro</v>
      </c>
      <c r="N1767" s="24" t="e">
        <f t="shared" si="115"/>
        <v>#VALUE!</v>
      </c>
    </row>
    <row r="1768" spans="10:14" ht="57" customHeight="1" x14ac:dyDescent="0.2">
      <c r="J1768" s="29">
        <f t="shared" si="112"/>
        <v>0</v>
      </c>
      <c r="K1768" s="29">
        <f t="shared" si="113"/>
        <v>0</v>
      </c>
      <c r="L1768" s="24">
        <f t="shared" si="114"/>
        <v>1</v>
      </c>
      <c r="M1768" s="24" t="str">
        <f>VLOOKUP(L1768,mês!A:B,2,0)</f>
        <v>Janeiro</v>
      </c>
      <c r="N1768" s="24" t="e">
        <f t="shared" si="115"/>
        <v>#VALUE!</v>
      </c>
    </row>
    <row r="1769" spans="10:14" ht="57" customHeight="1" x14ac:dyDescent="0.2">
      <c r="J1769" s="29">
        <f t="shared" si="112"/>
        <v>0</v>
      </c>
      <c r="K1769" s="29">
        <f t="shared" si="113"/>
        <v>0</v>
      </c>
      <c r="L1769" s="24">
        <f t="shared" si="114"/>
        <v>1</v>
      </c>
      <c r="M1769" s="24" t="str">
        <f>VLOOKUP(L1769,mês!A:B,2,0)</f>
        <v>Janeiro</v>
      </c>
      <c r="N1769" s="24" t="e">
        <f t="shared" si="115"/>
        <v>#VALUE!</v>
      </c>
    </row>
    <row r="1770" spans="10:14" ht="57" customHeight="1" x14ac:dyDescent="0.2">
      <c r="J1770" s="29">
        <f t="shared" si="112"/>
        <v>0</v>
      </c>
      <c r="K1770" s="29">
        <f t="shared" si="113"/>
        <v>0</v>
      </c>
      <c r="L1770" s="24">
        <f t="shared" si="114"/>
        <v>1</v>
      </c>
      <c r="M1770" s="24" t="str">
        <f>VLOOKUP(L1770,mês!A:B,2,0)</f>
        <v>Janeiro</v>
      </c>
      <c r="N1770" s="24" t="e">
        <f t="shared" si="115"/>
        <v>#VALUE!</v>
      </c>
    </row>
    <row r="1771" spans="10:14" ht="57" customHeight="1" x14ac:dyDescent="0.2">
      <c r="J1771" s="29">
        <f t="shared" si="112"/>
        <v>0</v>
      </c>
      <c r="K1771" s="29">
        <f t="shared" si="113"/>
        <v>0</v>
      </c>
      <c r="L1771" s="24">
        <f t="shared" si="114"/>
        <v>1</v>
      </c>
      <c r="M1771" s="24" t="str">
        <f>VLOOKUP(L1771,mês!A:B,2,0)</f>
        <v>Janeiro</v>
      </c>
      <c r="N1771" s="24" t="e">
        <f t="shared" si="115"/>
        <v>#VALUE!</v>
      </c>
    </row>
    <row r="1772" spans="10:14" ht="57" customHeight="1" x14ac:dyDescent="0.2">
      <c r="J1772" s="29">
        <f t="shared" si="112"/>
        <v>0</v>
      </c>
      <c r="K1772" s="29">
        <f t="shared" si="113"/>
        <v>0</v>
      </c>
      <c r="L1772" s="24">
        <f t="shared" si="114"/>
        <v>1</v>
      </c>
      <c r="M1772" s="24" t="str">
        <f>VLOOKUP(L1772,mês!A:B,2,0)</f>
        <v>Janeiro</v>
      </c>
      <c r="N1772" s="24" t="e">
        <f t="shared" si="115"/>
        <v>#VALUE!</v>
      </c>
    </row>
    <row r="1773" spans="10:14" ht="57" customHeight="1" x14ac:dyDescent="0.2">
      <c r="J1773" s="29">
        <f t="shared" si="112"/>
        <v>0</v>
      </c>
      <c r="K1773" s="29">
        <f t="shared" si="113"/>
        <v>0</v>
      </c>
      <c r="L1773" s="24">
        <f t="shared" si="114"/>
        <v>1</v>
      </c>
      <c r="M1773" s="24" t="str">
        <f>VLOOKUP(L1773,mês!A:B,2,0)</f>
        <v>Janeiro</v>
      </c>
      <c r="N1773" s="24" t="e">
        <f t="shared" si="115"/>
        <v>#VALUE!</v>
      </c>
    </row>
    <row r="1774" spans="10:14" ht="57" customHeight="1" x14ac:dyDescent="0.2">
      <c r="J1774" s="29">
        <f t="shared" si="112"/>
        <v>0</v>
      </c>
      <c r="K1774" s="29">
        <f t="shared" si="113"/>
        <v>0</v>
      </c>
      <c r="L1774" s="24">
        <f t="shared" si="114"/>
        <v>1</v>
      </c>
      <c r="M1774" s="24" t="str">
        <f>VLOOKUP(L1774,mês!A:B,2,0)</f>
        <v>Janeiro</v>
      </c>
      <c r="N1774" s="24" t="e">
        <f t="shared" si="115"/>
        <v>#VALUE!</v>
      </c>
    </row>
    <row r="1775" spans="10:14" ht="57" customHeight="1" x14ac:dyDescent="0.2">
      <c r="J1775" s="29">
        <f t="shared" si="112"/>
        <v>0</v>
      </c>
      <c r="K1775" s="29">
        <f t="shared" si="113"/>
        <v>0</v>
      </c>
      <c r="L1775" s="24">
        <f t="shared" si="114"/>
        <v>1</v>
      </c>
      <c r="M1775" s="24" t="str">
        <f>VLOOKUP(L1775,mês!A:B,2,0)</f>
        <v>Janeiro</v>
      </c>
      <c r="N1775" s="24" t="e">
        <f t="shared" si="115"/>
        <v>#VALUE!</v>
      </c>
    </row>
    <row r="1776" spans="10:14" ht="57" customHeight="1" x14ac:dyDescent="0.2">
      <c r="J1776" s="29">
        <f t="shared" si="112"/>
        <v>0</v>
      </c>
      <c r="K1776" s="29">
        <f t="shared" si="113"/>
        <v>0</v>
      </c>
      <c r="L1776" s="24">
        <f t="shared" si="114"/>
        <v>1</v>
      </c>
      <c r="M1776" s="24" t="str">
        <f>VLOOKUP(L1776,mês!A:B,2,0)</f>
        <v>Janeiro</v>
      </c>
      <c r="N1776" s="24" t="e">
        <f t="shared" si="115"/>
        <v>#VALUE!</v>
      </c>
    </row>
    <row r="1777" spans="10:14" ht="57" customHeight="1" x14ac:dyDescent="0.2">
      <c r="J1777" s="29">
        <f t="shared" si="112"/>
        <v>0</v>
      </c>
      <c r="K1777" s="29">
        <f t="shared" si="113"/>
        <v>0</v>
      </c>
      <c r="L1777" s="24">
        <f t="shared" si="114"/>
        <v>1</v>
      </c>
      <c r="M1777" s="24" t="str">
        <f>VLOOKUP(L1777,mês!A:B,2,0)</f>
        <v>Janeiro</v>
      </c>
      <c r="N1777" s="24" t="e">
        <f t="shared" si="115"/>
        <v>#VALUE!</v>
      </c>
    </row>
    <row r="1778" spans="10:14" ht="57" customHeight="1" x14ac:dyDescent="0.2">
      <c r="J1778" s="29">
        <f t="shared" si="112"/>
        <v>0</v>
      </c>
      <c r="K1778" s="29">
        <f t="shared" si="113"/>
        <v>0</v>
      </c>
      <c r="L1778" s="24">
        <f t="shared" si="114"/>
        <v>1</v>
      </c>
      <c r="M1778" s="24" t="str">
        <f>VLOOKUP(L1778,mês!A:B,2,0)</f>
        <v>Janeiro</v>
      </c>
      <c r="N1778" s="24" t="e">
        <f t="shared" si="115"/>
        <v>#VALUE!</v>
      </c>
    </row>
    <row r="1779" spans="10:14" ht="57" customHeight="1" x14ac:dyDescent="0.2">
      <c r="J1779" s="29">
        <f t="shared" si="112"/>
        <v>0</v>
      </c>
      <c r="K1779" s="29">
        <f t="shared" si="113"/>
        <v>0</v>
      </c>
      <c r="L1779" s="24">
        <f t="shared" si="114"/>
        <v>1</v>
      </c>
      <c r="M1779" s="24" t="str">
        <f>VLOOKUP(L1779,mês!A:B,2,0)</f>
        <v>Janeiro</v>
      </c>
      <c r="N1779" s="24" t="e">
        <f t="shared" si="115"/>
        <v>#VALUE!</v>
      </c>
    </row>
    <row r="1780" spans="10:14" ht="57" customHeight="1" x14ac:dyDescent="0.2">
      <c r="J1780" s="29">
        <f t="shared" si="112"/>
        <v>0</v>
      </c>
      <c r="K1780" s="29">
        <f t="shared" si="113"/>
        <v>0</v>
      </c>
      <c r="L1780" s="24">
        <f t="shared" si="114"/>
        <v>1</v>
      </c>
      <c r="M1780" s="24" t="str">
        <f>VLOOKUP(L1780,mês!A:B,2,0)</f>
        <v>Janeiro</v>
      </c>
      <c r="N1780" s="24" t="e">
        <f t="shared" si="115"/>
        <v>#VALUE!</v>
      </c>
    </row>
    <row r="1781" spans="10:14" ht="57" customHeight="1" x14ac:dyDescent="0.2">
      <c r="J1781" s="29">
        <f t="shared" si="112"/>
        <v>0</v>
      </c>
      <c r="K1781" s="29">
        <f t="shared" si="113"/>
        <v>0</v>
      </c>
      <c r="L1781" s="24">
        <f t="shared" si="114"/>
        <v>1</v>
      </c>
      <c r="M1781" s="24" t="str">
        <f>VLOOKUP(L1781,mês!A:B,2,0)</f>
        <v>Janeiro</v>
      </c>
      <c r="N1781" s="24" t="e">
        <f t="shared" si="115"/>
        <v>#VALUE!</v>
      </c>
    </row>
    <row r="1782" spans="10:14" ht="57" customHeight="1" x14ac:dyDescent="0.2">
      <c r="J1782" s="29">
        <f t="shared" si="112"/>
        <v>0</v>
      </c>
      <c r="K1782" s="29">
        <f t="shared" si="113"/>
        <v>0</v>
      </c>
      <c r="L1782" s="24">
        <f t="shared" si="114"/>
        <v>1</v>
      </c>
      <c r="M1782" s="24" t="str">
        <f>VLOOKUP(L1782,mês!A:B,2,0)</f>
        <v>Janeiro</v>
      </c>
      <c r="N1782" s="24" t="e">
        <f t="shared" si="115"/>
        <v>#VALUE!</v>
      </c>
    </row>
    <row r="1783" spans="10:14" ht="57" customHeight="1" x14ac:dyDescent="0.2">
      <c r="J1783" s="29">
        <f t="shared" si="112"/>
        <v>0</v>
      </c>
      <c r="K1783" s="29">
        <f t="shared" si="113"/>
        <v>0</v>
      </c>
      <c r="L1783" s="24">
        <f t="shared" si="114"/>
        <v>1</v>
      </c>
      <c r="M1783" s="24" t="str">
        <f>VLOOKUP(L1783,mês!A:B,2,0)</f>
        <v>Janeiro</v>
      </c>
      <c r="N1783" s="24" t="e">
        <f t="shared" si="115"/>
        <v>#VALUE!</v>
      </c>
    </row>
    <row r="1784" spans="10:14" ht="57" customHeight="1" x14ac:dyDescent="0.2">
      <c r="J1784" s="29">
        <f t="shared" si="112"/>
        <v>0</v>
      </c>
      <c r="K1784" s="29">
        <f t="shared" si="113"/>
        <v>0</v>
      </c>
      <c r="L1784" s="24">
        <f t="shared" si="114"/>
        <v>1</v>
      </c>
      <c r="M1784" s="24" t="str">
        <f>VLOOKUP(L1784,mês!A:B,2,0)</f>
        <v>Janeiro</v>
      </c>
      <c r="N1784" s="24" t="e">
        <f t="shared" si="115"/>
        <v>#VALUE!</v>
      </c>
    </row>
    <row r="1785" spans="10:14" ht="57" customHeight="1" x14ac:dyDescent="0.2">
      <c r="J1785" s="29">
        <f t="shared" si="112"/>
        <v>0</v>
      </c>
      <c r="K1785" s="29">
        <f t="shared" si="113"/>
        <v>0</v>
      </c>
      <c r="L1785" s="24">
        <f t="shared" si="114"/>
        <v>1</v>
      </c>
      <c r="M1785" s="24" t="str">
        <f>VLOOKUP(L1785,mês!A:B,2,0)</f>
        <v>Janeiro</v>
      </c>
      <c r="N1785" s="24" t="e">
        <f t="shared" si="115"/>
        <v>#VALUE!</v>
      </c>
    </row>
    <row r="1786" spans="10:14" ht="57" customHeight="1" x14ac:dyDescent="0.2">
      <c r="J1786" s="29">
        <f t="shared" si="112"/>
        <v>0</v>
      </c>
      <c r="K1786" s="29">
        <f t="shared" si="113"/>
        <v>0</v>
      </c>
      <c r="L1786" s="24">
        <f t="shared" si="114"/>
        <v>1</v>
      </c>
      <c r="M1786" s="24" t="str">
        <f>VLOOKUP(L1786,mês!A:B,2,0)</f>
        <v>Janeiro</v>
      </c>
      <c r="N1786" s="24" t="e">
        <f t="shared" si="115"/>
        <v>#VALUE!</v>
      </c>
    </row>
    <row r="1787" spans="10:14" ht="57" customHeight="1" x14ac:dyDescent="0.2">
      <c r="J1787" s="29">
        <f t="shared" si="112"/>
        <v>0</v>
      </c>
      <c r="K1787" s="29">
        <f t="shared" si="113"/>
        <v>0</v>
      </c>
      <c r="L1787" s="24">
        <f t="shared" si="114"/>
        <v>1</v>
      </c>
      <c r="M1787" s="24" t="str">
        <f>VLOOKUP(L1787,mês!A:B,2,0)</f>
        <v>Janeiro</v>
      </c>
      <c r="N1787" s="24" t="e">
        <f t="shared" si="115"/>
        <v>#VALUE!</v>
      </c>
    </row>
    <row r="1788" spans="10:14" ht="57" customHeight="1" x14ac:dyDescent="0.2">
      <c r="J1788" s="29">
        <f t="shared" si="112"/>
        <v>0</v>
      </c>
      <c r="K1788" s="29">
        <f t="shared" si="113"/>
        <v>0</v>
      </c>
      <c r="L1788" s="24">
        <f t="shared" si="114"/>
        <v>1</v>
      </c>
      <c r="M1788" s="24" t="str">
        <f>VLOOKUP(L1788,mês!A:B,2,0)</f>
        <v>Janeiro</v>
      </c>
      <c r="N1788" s="24" t="e">
        <f t="shared" si="115"/>
        <v>#VALUE!</v>
      </c>
    </row>
    <row r="1789" spans="10:14" ht="57" customHeight="1" x14ac:dyDescent="0.2">
      <c r="J1789" s="29">
        <f t="shared" si="112"/>
        <v>0</v>
      </c>
      <c r="K1789" s="29">
        <f t="shared" si="113"/>
        <v>0</v>
      </c>
      <c r="L1789" s="24">
        <f t="shared" si="114"/>
        <v>1</v>
      </c>
      <c r="M1789" s="24" t="str">
        <f>VLOOKUP(L1789,mês!A:B,2,0)</f>
        <v>Janeiro</v>
      </c>
      <c r="N1789" s="24" t="e">
        <f t="shared" si="115"/>
        <v>#VALUE!</v>
      </c>
    </row>
    <row r="1790" spans="10:14" ht="57" customHeight="1" x14ac:dyDescent="0.2">
      <c r="J1790" s="29">
        <f t="shared" si="112"/>
        <v>0</v>
      </c>
      <c r="K1790" s="29">
        <f t="shared" si="113"/>
        <v>0</v>
      </c>
      <c r="L1790" s="24">
        <f t="shared" si="114"/>
        <v>1</v>
      </c>
      <c r="M1790" s="24" t="str">
        <f>VLOOKUP(L1790,mês!A:B,2,0)</f>
        <v>Janeiro</v>
      </c>
      <c r="N1790" s="24" t="e">
        <f t="shared" si="115"/>
        <v>#VALUE!</v>
      </c>
    </row>
    <row r="1791" spans="10:14" ht="57" customHeight="1" x14ac:dyDescent="0.2">
      <c r="J1791" s="29">
        <f t="shared" si="112"/>
        <v>0</v>
      </c>
      <c r="K1791" s="29">
        <f t="shared" si="113"/>
        <v>0</v>
      </c>
      <c r="L1791" s="24">
        <f t="shared" si="114"/>
        <v>1</v>
      </c>
      <c r="M1791" s="24" t="str">
        <f>VLOOKUP(L1791,mês!A:B,2,0)</f>
        <v>Janeiro</v>
      </c>
      <c r="N1791" s="24" t="e">
        <f t="shared" si="115"/>
        <v>#VALUE!</v>
      </c>
    </row>
    <row r="1792" spans="10:14" ht="57" customHeight="1" x14ac:dyDescent="0.2">
      <c r="J1792" s="29">
        <f t="shared" si="112"/>
        <v>0</v>
      </c>
      <c r="K1792" s="29">
        <f t="shared" si="113"/>
        <v>0</v>
      </c>
      <c r="L1792" s="24">
        <f t="shared" si="114"/>
        <v>1</v>
      </c>
      <c r="M1792" s="24" t="str">
        <f>VLOOKUP(L1792,mês!A:B,2,0)</f>
        <v>Janeiro</v>
      </c>
      <c r="N1792" s="24" t="e">
        <f t="shared" si="115"/>
        <v>#VALUE!</v>
      </c>
    </row>
    <row r="1793" spans="10:14" ht="57" customHeight="1" x14ac:dyDescent="0.2">
      <c r="J1793" s="29">
        <f t="shared" si="112"/>
        <v>0</v>
      </c>
      <c r="K1793" s="29">
        <f t="shared" si="113"/>
        <v>0</v>
      </c>
      <c r="L1793" s="24">
        <f t="shared" si="114"/>
        <v>1</v>
      </c>
      <c r="M1793" s="24" t="str">
        <f>VLOOKUP(L1793,mês!A:B,2,0)</f>
        <v>Janeiro</v>
      </c>
      <c r="N1793" s="24" t="e">
        <f t="shared" si="115"/>
        <v>#VALUE!</v>
      </c>
    </row>
    <row r="1794" spans="10:14" ht="57" customHeight="1" x14ac:dyDescent="0.2">
      <c r="J1794" s="29">
        <f t="shared" si="112"/>
        <v>0</v>
      </c>
      <c r="K1794" s="29">
        <f t="shared" si="113"/>
        <v>0</v>
      </c>
      <c r="L1794" s="24">
        <f t="shared" si="114"/>
        <v>1</v>
      </c>
      <c r="M1794" s="24" t="str">
        <f>VLOOKUP(L1794,mês!A:B,2,0)</f>
        <v>Janeiro</v>
      </c>
      <c r="N1794" s="24" t="e">
        <f t="shared" si="115"/>
        <v>#VALUE!</v>
      </c>
    </row>
    <row r="1795" spans="10:14" ht="57" customHeight="1" x14ac:dyDescent="0.2">
      <c r="J1795" s="29">
        <f t="shared" si="112"/>
        <v>0</v>
      </c>
      <c r="K1795" s="29">
        <f t="shared" si="113"/>
        <v>0</v>
      </c>
      <c r="L1795" s="24">
        <f t="shared" si="114"/>
        <v>1</v>
      </c>
      <c r="M1795" s="24" t="str">
        <f>VLOOKUP(L1795,mês!A:B,2,0)</f>
        <v>Janeiro</v>
      </c>
      <c r="N1795" s="24" t="e">
        <f t="shared" si="115"/>
        <v>#VALUE!</v>
      </c>
    </row>
    <row r="1796" spans="10:14" ht="57" customHeight="1" x14ac:dyDescent="0.2">
      <c r="J1796" s="29">
        <f t="shared" si="112"/>
        <v>0</v>
      </c>
      <c r="K1796" s="29">
        <f t="shared" si="113"/>
        <v>0</v>
      </c>
      <c r="L1796" s="24">
        <f t="shared" si="114"/>
        <v>1</v>
      </c>
      <c r="M1796" s="24" t="str">
        <f>VLOOKUP(L1796,mês!A:B,2,0)</f>
        <v>Janeiro</v>
      </c>
      <c r="N1796" s="24" t="e">
        <f t="shared" si="115"/>
        <v>#VALUE!</v>
      </c>
    </row>
    <row r="1797" spans="10:14" ht="57" customHeight="1" x14ac:dyDescent="0.2">
      <c r="J1797" s="29">
        <f t="shared" si="112"/>
        <v>0</v>
      </c>
      <c r="K1797" s="29">
        <f t="shared" si="113"/>
        <v>0</v>
      </c>
      <c r="L1797" s="24">
        <f t="shared" si="114"/>
        <v>1</v>
      </c>
      <c r="M1797" s="24" t="str">
        <f>VLOOKUP(L1797,mês!A:B,2,0)</f>
        <v>Janeiro</v>
      </c>
      <c r="N1797" s="24" t="e">
        <f t="shared" si="115"/>
        <v>#VALUE!</v>
      </c>
    </row>
    <row r="1798" spans="10:14" ht="57" customHeight="1" x14ac:dyDescent="0.2">
      <c r="J1798" s="29">
        <f t="shared" si="112"/>
        <v>0</v>
      </c>
      <c r="K1798" s="29">
        <f t="shared" si="113"/>
        <v>0</v>
      </c>
      <c r="L1798" s="24">
        <f t="shared" si="114"/>
        <v>1</v>
      </c>
      <c r="M1798" s="24" t="str">
        <f>VLOOKUP(L1798,mês!A:B,2,0)</f>
        <v>Janeiro</v>
      </c>
      <c r="N1798" s="24" t="e">
        <f t="shared" si="115"/>
        <v>#VALUE!</v>
      </c>
    </row>
    <row r="1799" spans="10:14" ht="57" customHeight="1" x14ac:dyDescent="0.2">
      <c r="J1799" s="29">
        <f t="shared" si="112"/>
        <v>0</v>
      </c>
      <c r="K1799" s="29">
        <f t="shared" si="113"/>
        <v>0</v>
      </c>
      <c r="L1799" s="24">
        <f t="shared" si="114"/>
        <v>1</v>
      </c>
      <c r="M1799" s="24" t="str">
        <f>VLOOKUP(L1799,mês!A:B,2,0)</f>
        <v>Janeiro</v>
      </c>
      <c r="N1799" s="24" t="e">
        <f t="shared" si="115"/>
        <v>#VALUE!</v>
      </c>
    </row>
    <row r="1800" spans="10:14" ht="57" customHeight="1" x14ac:dyDescent="0.2">
      <c r="J1800" s="29">
        <f t="shared" si="112"/>
        <v>0</v>
      </c>
      <c r="K1800" s="29">
        <f t="shared" si="113"/>
        <v>0</v>
      </c>
      <c r="L1800" s="24">
        <f t="shared" si="114"/>
        <v>1</v>
      </c>
      <c r="M1800" s="24" t="str">
        <f>VLOOKUP(L1800,mês!A:B,2,0)</f>
        <v>Janeiro</v>
      </c>
      <c r="N1800" s="24" t="e">
        <f t="shared" si="115"/>
        <v>#VALUE!</v>
      </c>
    </row>
    <row r="1801" spans="10:14" ht="57" customHeight="1" x14ac:dyDescent="0.2">
      <c r="J1801" s="29">
        <f t="shared" si="112"/>
        <v>0</v>
      </c>
      <c r="K1801" s="29">
        <f t="shared" si="113"/>
        <v>0</v>
      </c>
      <c r="L1801" s="24">
        <f t="shared" si="114"/>
        <v>1</v>
      </c>
      <c r="M1801" s="24" t="str">
        <f>VLOOKUP(L1801,mês!A:B,2,0)</f>
        <v>Janeiro</v>
      </c>
      <c r="N1801" s="24" t="e">
        <f t="shared" si="115"/>
        <v>#VALUE!</v>
      </c>
    </row>
    <row r="1802" spans="10:14" ht="57" customHeight="1" x14ac:dyDescent="0.2">
      <c r="J1802" s="29">
        <f t="shared" si="112"/>
        <v>0</v>
      </c>
      <c r="K1802" s="29">
        <f t="shared" si="113"/>
        <v>0</v>
      </c>
      <c r="L1802" s="24">
        <f t="shared" si="114"/>
        <v>1</v>
      </c>
      <c r="M1802" s="24" t="str">
        <f>VLOOKUP(L1802,mês!A:B,2,0)</f>
        <v>Janeiro</v>
      </c>
      <c r="N1802" s="24" t="e">
        <f t="shared" si="115"/>
        <v>#VALUE!</v>
      </c>
    </row>
    <row r="1803" spans="10:14" ht="57" customHeight="1" x14ac:dyDescent="0.2">
      <c r="J1803" s="29">
        <f t="shared" si="112"/>
        <v>0</v>
      </c>
      <c r="K1803" s="29">
        <f t="shared" si="113"/>
        <v>0</v>
      </c>
      <c r="L1803" s="24">
        <f t="shared" si="114"/>
        <v>1</v>
      </c>
      <c r="M1803" s="24" t="str">
        <f>VLOOKUP(L1803,mês!A:B,2,0)</f>
        <v>Janeiro</v>
      </c>
      <c r="N1803" s="24" t="e">
        <f t="shared" si="115"/>
        <v>#VALUE!</v>
      </c>
    </row>
    <row r="1804" spans="10:14" ht="57" customHeight="1" x14ac:dyDescent="0.2">
      <c r="J1804" s="29">
        <f t="shared" si="112"/>
        <v>0</v>
      </c>
      <c r="K1804" s="29">
        <f t="shared" si="113"/>
        <v>0</v>
      </c>
      <c r="L1804" s="24">
        <f t="shared" si="114"/>
        <v>1</v>
      </c>
      <c r="M1804" s="24" t="str">
        <f>VLOOKUP(L1804,mês!A:B,2,0)</f>
        <v>Janeiro</v>
      </c>
      <c r="N1804" s="24" t="e">
        <f t="shared" si="115"/>
        <v>#VALUE!</v>
      </c>
    </row>
    <row r="1805" spans="10:14" ht="57" customHeight="1" x14ac:dyDescent="0.2">
      <c r="J1805" s="29">
        <f t="shared" si="112"/>
        <v>0</v>
      </c>
      <c r="K1805" s="29">
        <f t="shared" si="113"/>
        <v>0</v>
      </c>
      <c r="L1805" s="24">
        <f t="shared" si="114"/>
        <v>1</v>
      </c>
      <c r="M1805" s="24" t="str">
        <f>VLOOKUP(L1805,mês!A:B,2,0)</f>
        <v>Janeiro</v>
      </c>
      <c r="N1805" s="24" t="e">
        <f t="shared" si="115"/>
        <v>#VALUE!</v>
      </c>
    </row>
    <row r="1806" spans="10:14" ht="57" customHeight="1" x14ac:dyDescent="0.2">
      <c r="J1806" s="29">
        <f t="shared" si="112"/>
        <v>0</v>
      </c>
      <c r="K1806" s="29">
        <f t="shared" si="113"/>
        <v>0</v>
      </c>
      <c r="L1806" s="24">
        <f t="shared" si="114"/>
        <v>1</v>
      </c>
      <c r="M1806" s="24" t="str">
        <f>VLOOKUP(L1806,mês!A:B,2,0)</f>
        <v>Janeiro</v>
      </c>
      <c r="N1806" s="24" t="e">
        <f t="shared" si="115"/>
        <v>#VALUE!</v>
      </c>
    </row>
    <row r="1807" spans="10:14" ht="57" customHeight="1" x14ac:dyDescent="0.2">
      <c r="J1807" s="29">
        <f t="shared" si="112"/>
        <v>0</v>
      </c>
      <c r="K1807" s="29">
        <f t="shared" si="113"/>
        <v>0</v>
      </c>
      <c r="L1807" s="24">
        <f t="shared" si="114"/>
        <v>1</v>
      </c>
      <c r="M1807" s="24" t="str">
        <f>VLOOKUP(L1807,mês!A:B,2,0)</f>
        <v>Janeiro</v>
      </c>
      <c r="N1807" s="24" t="e">
        <f t="shared" si="115"/>
        <v>#VALUE!</v>
      </c>
    </row>
    <row r="1808" spans="10:14" ht="57" customHeight="1" x14ac:dyDescent="0.2">
      <c r="J1808" s="29">
        <f t="shared" ref="J1808:J1825" si="116">IF(G1808="Não",0,H1808)</f>
        <v>0</v>
      </c>
      <c r="K1808" s="29">
        <f t="shared" ref="K1808:K1825" si="117">IF(G1808="Não",H1808,0)</f>
        <v>0</v>
      </c>
      <c r="L1808" s="24">
        <f t="shared" ref="L1808:L1825" si="118">MONTH(B1808)</f>
        <v>1</v>
      </c>
      <c r="M1808" s="24" t="str">
        <f>VLOOKUP(L1808,mês!A:B,2,0)</f>
        <v>Janeiro</v>
      </c>
      <c r="N1808" s="24" t="e">
        <f t="shared" ref="N1808:N1825" si="119">LEFT(A1808,SEARCH("-",A1808)-1)</f>
        <v>#VALUE!</v>
      </c>
    </row>
    <row r="1809" spans="10:14" ht="57" customHeight="1" x14ac:dyDescent="0.2">
      <c r="J1809" s="29">
        <f t="shared" si="116"/>
        <v>0</v>
      </c>
      <c r="K1809" s="29">
        <f t="shared" si="117"/>
        <v>0</v>
      </c>
      <c r="L1809" s="24">
        <f t="shared" si="118"/>
        <v>1</v>
      </c>
      <c r="M1809" s="24" t="str">
        <f>VLOOKUP(L1809,mês!A:B,2,0)</f>
        <v>Janeiro</v>
      </c>
      <c r="N1809" s="24" t="e">
        <f t="shared" si="119"/>
        <v>#VALUE!</v>
      </c>
    </row>
    <row r="1810" spans="10:14" ht="57" customHeight="1" x14ac:dyDescent="0.2">
      <c r="J1810" s="29">
        <f t="shared" si="116"/>
        <v>0</v>
      </c>
      <c r="K1810" s="29">
        <f t="shared" si="117"/>
        <v>0</v>
      </c>
      <c r="L1810" s="24">
        <f t="shared" si="118"/>
        <v>1</v>
      </c>
      <c r="M1810" s="24" t="str">
        <f>VLOOKUP(L1810,mês!A:B,2,0)</f>
        <v>Janeiro</v>
      </c>
      <c r="N1810" s="24" t="e">
        <f t="shared" si="119"/>
        <v>#VALUE!</v>
      </c>
    </row>
    <row r="1811" spans="10:14" ht="57" customHeight="1" x14ac:dyDescent="0.2">
      <c r="J1811" s="29">
        <f t="shared" si="116"/>
        <v>0</v>
      </c>
      <c r="K1811" s="29">
        <f t="shared" si="117"/>
        <v>0</v>
      </c>
      <c r="L1811" s="24">
        <f t="shared" si="118"/>
        <v>1</v>
      </c>
      <c r="M1811" s="24" t="str">
        <f>VLOOKUP(L1811,mês!A:B,2,0)</f>
        <v>Janeiro</v>
      </c>
      <c r="N1811" s="24" t="e">
        <f t="shared" si="119"/>
        <v>#VALUE!</v>
      </c>
    </row>
    <row r="1812" spans="10:14" ht="57" customHeight="1" x14ac:dyDescent="0.2">
      <c r="J1812" s="29">
        <f t="shared" si="116"/>
        <v>0</v>
      </c>
      <c r="K1812" s="29">
        <f t="shared" si="117"/>
        <v>0</v>
      </c>
      <c r="L1812" s="24">
        <f t="shared" si="118"/>
        <v>1</v>
      </c>
      <c r="M1812" s="24" t="str">
        <f>VLOOKUP(L1812,mês!A:B,2,0)</f>
        <v>Janeiro</v>
      </c>
      <c r="N1812" s="24" t="e">
        <f t="shared" si="119"/>
        <v>#VALUE!</v>
      </c>
    </row>
    <row r="1813" spans="10:14" ht="57" customHeight="1" x14ac:dyDescent="0.2">
      <c r="J1813" s="29">
        <f t="shared" si="116"/>
        <v>0</v>
      </c>
      <c r="K1813" s="29">
        <f t="shared" si="117"/>
        <v>0</v>
      </c>
      <c r="L1813" s="24">
        <f t="shared" si="118"/>
        <v>1</v>
      </c>
      <c r="M1813" s="24" t="str">
        <f>VLOOKUP(L1813,mês!A:B,2,0)</f>
        <v>Janeiro</v>
      </c>
      <c r="N1813" s="24" t="e">
        <f t="shared" si="119"/>
        <v>#VALUE!</v>
      </c>
    </row>
    <row r="1814" spans="10:14" ht="57" customHeight="1" x14ac:dyDescent="0.2">
      <c r="J1814" s="29">
        <f t="shared" si="116"/>
        <v>0</v>
      </c>
      <c r="K1814" s="29">
        <f t="shared" si="117"/>
        <v>0</v>
      </c>
      <c r="L1814" s="24">
        <f t="shared" si="118"/>
        <v>1</v>
      </c>
      <c r="M1814" s="24" t="str">
        <f>VLOOKUP(L1814,mês!A:B,2,0)</f>
        <v>Janeiro</v>
      </c>
      <c r="N1814" s="24" t="e">
        <f t="shared" si="119"/>
        <v>#VALUE!</v>
      </c>
    </row>
    <row r="1815" spans="10:14" ht="57" customHeight="1" x14ac:dyDescent="0.2">
      <c r="J1815" s="29">
        <f t="shared" si="116"/>
        <v>0</v>
      </c>
      <c r="K1815" s="29">
        <f t="shared" si="117"/>
        <v>0</v>
      </c>
      <c r="L1815" s="24">
        <f t="shared" si="118"/>
        <v>1</v>
      </c>
      <c r="M1815" s="24" t="str">
        <f>VLOOKUP(L1815,mês!A:B,2,0)</f>
        <v>Janeiro</v>
      </c>
      <c r="N1815" s="24" t="e">
        <f t="shared" si="119"/>
        <v>#VALUE!</v>
      </c>
    </row>
    <row r="1816" spans="10:14" ht="57" customHeight="1" x14ac:dyDescent="0.2">
      <c r="J1816" s="29">
        <f t="shared" si="116"/>
        <v>0</v>
      </c>
      <c r="K1816" s="29">
        <f t="shared" si="117"/>
        <v>0</v>
      </c>
      <c r="L1816" s="24">
        <f t="shared" si="118"/>
        <v>1</v>
      </c>
      <c r="M1816" s="24" t="str">
        <f>VLOOKUP(L1816,mês!A:B,2,0)</f>
        <v>Janeiro</v>
      </c>
      <c r="N1816" s="24" t="e">
        <f t="shared" si="119"/>
        <v>#VALUE!</v>
      </c>
    </row>
    <row r="1817" spans="10:14" ht="57" customHeight="1" x14ac:dyDescent="0.2">
      <c r="J1817" s="29">
        <f t="shared" si="116"/>
        <v>0</v>
      </c>
      <c r="K1817" s="29">
        <f t="shared" si="117"/>
        <v>0</v>
      </c>
      <c r="L1817" s="24">
        <f t="shared" si="118"/>
        <v>1</v>
      </c>
      <c r="M1817" s="24" t="str">
        <f>VLOOKUP(L1817,mês!A:B,2,0)</f>
        <v>Janeiro</v>
      </c>
      <c r="N1817" s="24" t="e">
        <f t="shared" si="119"/>
        <v>#VALUE!</v>
      </c>
    </row>
    <row r="1818" spans="10:14" ht="57" customHeight="1" x14ac:dyDescent="0.2">
      <c r="J1818" s="29">
        <f t="shared" si="116"/>
        <v>0</v>
      </c>
      <c r="K1818" s="29">
        <f t="shared" si="117"/>
        <v>0</v>
      </c>
      <c r="L1818" s="24">
        <f t="shared" si="118"/>
        <v>1</v>
      </c>
      <c r="M1818" s="24" t="str">
        <f>VLOOKUP(L1818,mês!A:B,2,0)</f>
        <v>Janeiro</v>
      </c>
      <c r="N1818" s="24" t="e">
        <f t="shared" si="119"/>
        <v>#VALUE!</v>
      </c>
    </row>
    <row r="1819" spans="10:14" ht="57" customHeight="1" x14ac:dyDescent="0.2">
      <c r="J1819" s="29">
        <f t="shared" si="116"/>
        <v>0</v>
      </c>
      <c r="K1819" s="29">
        <f t="shared" si="117"/>
        <v>0</v>
      </c>
      <c r="L1819" s="24">
        <f t="shared" si="118"/>
        <v>1</v>
      </c>
      <c r="M1819" s="24" t="str">
        <f>VLOOKUP(L1819,mês!A:B,2,0)</f>
        <v>Janeiro</v>
      </c>
      <c r="N1819" s="24" t="e">
        <f t="shared" si="119"/>
        <v>#VALUE!</v>
      </c>
    </row>
    <row r="1820" spans="10:14" ht="57" customHeight="1" x14ac:dyDescent="0.2">
      <c r="J1820" s="29">
        <f t="shared" si="116"/>
        <v>0</v>
      </c>
      <c r="K1820" s="29">
        <f t="shared" si="117"/>
        <v>0</v>
      </c>
      <c r="L1820" s="24">
        <f t="shared" si="118"/>
        <v>1</v>
      </c>
      <c r="M1820" s="24" t="str">
        <f>VLOOKUP(L1820,mês!A:B,2,0)</f>
        <v>Janeiro</v>
      </c>
      <c r="N1820" s="24" t="e">
        <f t="shared" si="119"/>
        <v>#VALUE!</v>
      </c>
    </row>
    <row r="1821" spans="10:14" ht="57" customHeight="1" x14ac:dyDescent="0.2">
      <c r="J1821" s="29">
        <f t="shared" si="116"/>
        <v>0</v>
      </c>
      <c r="K1821" s="29">
        <f t="shared" si="117"/>
        <v>0</v>
      </c>
      <c r="L1821" s="24">
        <f t="shared" si="118"/>
        <v>1</v>
      </c>
      <c r="M1821" s="24" t="str">
        <f>VLOOKUP(L1821,mês!A:B,2,0)</f>
        <v>Janeiro</v>
      </c>
      <c r="N1821" s="24" t="e">
        <f t="shared" si="119"/>
        <v>#VALUE!</v>
      </c>
    </row>
    <row r="1822" spans="10:14" ht="57" customHeight="1" x14ac:dyDescent="0.2">
      <c r="J1822" s="29">
        <f t="shared" si="116"/>
        <v>0</v>
      </c>
      <c r="K1822" s="29">
        <f t="shared" si="117"/>
        <v>0</v>
      </c>
      <c r="L1822" s="24">
        <f t="shared" si="118"/>
        <v>1</v>
      </c>
      <c r="M1822" s="24" t="str">
        <f>VLOOKUP(L1822,mês!A:B,2,0)</f>
        <v>Janeiro</v>
      </c>
      <c r="N1822" s="24" t="e">
        <f t="shared" si="119"/>
        <v>#VALUE!</v>
      </c>
    </row>
    <row r="1823" spans="10:14" ht="57" customHeight="1" x14ac:dyDescent="0.2">
      <c r="J1823" s="29">
        <f t="shared" si="116"/>
        <v>0</v>
      </c>
      <c r="K1823" s="29">
        <f t="shared" si="117"/>
        <v>0</v>
      </c>
      <c r="L1823" s="24">
        <f t="shared" si="118"/>
        <v>1</v>
      </c>
      <c r="M1823" s="24" t="str">
        <f>VLOOKUP(L1823,mês!A:B,2,0)</f>
        <v>Janeiro</v>
      </c>
      <c r="N1823" s="24" t="e">
        <f t="shared" si="119"/>
        <v>#VALUE!</v>
      </c>
    </row>
    <row r="1824" spans="10:14" ht="57" customHeight="1" x14ac:dyDescent="0.2">
      <c r="J1824" s="29">
        <f t="shared" si="116"/>
        <v>0</v>
      </c>
      <c r="K1824" s="29">
        <f t="shared" si="117"/>
        <v>0</v>
      </c>
      <c r="L1824" s="24">
        <f t="shared" si="118"/>
        <v>1</v>
      </c>
      <c r="M1824" s="24" t="str">
        <f>VLOOKUP(L1824,mês!A:B,2,0)</f>
        <v>Janeiro</v>
      </c>
      <c r="N1824" s="24" t="e">
        <f t="shared" si="119"/>
        <v>#VALUE!</v>
      </c>
    </row>
    <row r="1825" spans="10:14" ht="57" customHeight="1" x14ac:dyDescent="0.2">
      <c r="J1825" s="29">
        <f t="shared" si="116"/>
        <v>0</v>
      </c>
      <c r="K1825" s="29">
        <f t="shared" si="117"/>
        <v>0</v>
      </c>
      <c r="L1825" s="24">
        <f t="shared" si="118"/>
        <v>1</v>
      </c>
      <c r="M1825" s="24" t="str">
        <f>VLOOKUP(L1825,mês!A:B,2,0)</f>
        <v>Janeiro</v>
      </c>
      <c r="N1825" s="24" t="e">
        <f t="shared" si="119"/>
        <v>#VALUE!</v>
      </c>
    </row>
    <row r="1826" spans="10:14" ht="57" customHeight="1" x14ac:dyDescent="0.2">
      <c r="J1826" s="29">
        <f t="shared" ref="J1826:J1865" si="120">IF(G1826="Não",0,H1826)</f>
        <v>0</v>
      </c>
      <c r="K1826" s="29">
        <f t="shared" ref="K1826:K1865" si="121">IF(G1826="Não",H1826,0)</f>
        <v>0</v>
      </c>
      <c r="L1826" s="24">
        <f t="shared" ref="L1826:L1865" si="122">MONTH(B1826)</f>
        <v>1</v>
      </c>
      <c r="M1826" s="24" t="str">
        <f>VLOOKUP(L1826,mês!A:B,2,0)</f>
        <v>Janeiro</v>
      </c>
      <c r="N1826" s="24" t="e">
        <f t="shared" ref="N1826:N1865" si="123">LEFT(A1826,SEARCH("-",A1826)-1)</f>
        <v>#VALUE!</v>
      </c>
    </row>
    <row r="1827" spans="10:14" ht="57" customHeight="1" x14ac:dyDescent="0.2">
      <c r="J1827" s="29">
        <f t="shared" si="120"/>
        <v>0</v>
      </c>
      <c r="K1827" s="29">
        <f t="shared" si="121"/>
        <v>0</v>
      </c>
      <c r="L1827" s="24">
        <f t="shared" si="122"/>
        <v>1</v>
      </c>
      <c r="M1827" s="24" t="str">
        <f>VLOOKUP(L1827,mês!A:B,2,0)</f>
        <v>Janeiro</v>
      </c>
      <c r="N1827" s="24" t="e">
        <f t="shared" si="123"/>
        <v>#VALUE!</v>
      </c>
    </row>
    <row r="1828" spans="10:14" ht="57" customHeight="1" x14ac:dyDescent="0.2">
      <c r="J1828" s="29">
        <f t="shared" si="120"/>
        <v>0</v>
      </c>
      <c r="K1828" s="29">
        <f t="shared" si="121"/>
        <v>0</v>
      </c>
      <c r="L1828" s="24">
        <f t="shared" si="122"/>
        <v>1</v>
      </c>
      <c r="M1828" s="24" t="str">
        <f>VLOOKUP(L1828,mês!A:B,2,0)</f>
        <v>Janeiro</v>
      </c>
      <c r="N1828" s="24" t="e">
        <f t="shared" si="123"/>
        <v>#VALUE!</v>
      </c>
    </row>
    <row r="1829" spans="10:14" ht="57" customHeight="1" x14ac:dyDescent="0.2">
      <c r="J1829" s="29">
        <f t="shared" si="120"/>
        <v>0</v>
      </c>
      <c r="K1829" s="29">
        <f t="shared" si="121"/>
        <v>0</v>
      </c>
      <c r="L1829" s="24">
        <f t="shared" si="122"/>
        <v>1</v>
      </c>
      <c r="M1829" s="24" t="str">
        <f>VLOOKUP(L1829,mês!A:B,2,0)</f>
        <v>Janeiro</v>
      </c>
      <c r="N1829" s="24" t="e">
        <f t="shared" si="123"/>
        <v>#VALUE!</v>
      </c>
    </row>
    <row r="1830" spans="10:14" ht="57" customHeight="1" x14ac:dyDescent="0.2">
      <c r="J1830" s="29">
        <f t="shared" si="120"/>
        <v>0</v>
      </c>
      <c r="K1830" s="29">
        <f t="shared" si="121"/>
        <v>0</v>
      </c>
      <c r="L1830" s="24">
        <f t="shared" si="122"/>
        <v>1</v>
      </c>
      <c r="M1830" s="24" t="str">
        <f>VLOOKUP(L1830,mês!A:B,2,0)</f>
        <v>Janeiro</v>
      </c>
      <c r="N1830" s="24" t="e">
        <f t="shared" si="123"/>
        <v>#VALUE!</v>
      </c>
    </row>
    <row r="1831" spans="10:14" ht="57" customHeight="1" x14ac:dyDescent="0.2">
      <c r="J1831" s="29">
        <f t="shared" si="120"/>
        <v>0</v>
      </c>
      <c r="K1831" s="29">
        <f t="shared" si="121"/>
        <v>0</v>
      </c>
      <c r="L1831" s="24">
        <f t="shared" si="122"/>
        <v>1</v>
      </c>
      <c r="M1831" s="24" t="str">
        <f>VLOOKUP(L1831,mês!A:B,2,0)</f>
        <v>Janeiro</v>
      </c>
      <c r="N1831" s="24" t="e">
        <f t="shared" si="123"/>
        <v>#VALUE!</v>
      </c>
    </row>
    <row r="1832" spans="10:14" ht="57" customHeight="1" x14ac:dyDescent="0.2">
      <c r="J1832" s="29">
        <f t="shared" si="120"/>
        <v>0</v>
      </c>
      <c r="K1832" s="29">
        <f t="shared" si="121"/>
        <v>0</v>
      </c>
      <c r="L1832" s="24">
        <f t="shared" si="122"/>
        <v>1</v>
      </c>
      <c r="M1832" s="24" t="str">
        <f>VLOOKUP(L1832,mês!A:B,2,0)</f>
        <v>Janeiro</v>
      </c>
      <c r="N1832" s="24" t="e">
        <f t="shared" si="123"/>
        <v>#VALUE!</v>
      </c>
    </row>
    <row r="1833" spans="10:14" ht="57" customHeight="1" x14ac:dyDescent="0.2">
      <c r="J1833" s="29">
        <f t="shared" si="120"/>
        <v>0</v>
      </c>
      <c r="K1833" s="29">
        <f t="shared" si="121"/>
        <v>0</v>
      </c>
      <c r="L1833" s="24">
        <f t="shared" si="122"/>
        <v>1</v>
      </c>
      <c r="M1833" s="24" t="str">
        <f>VLOOKUP(L1833,mês!A:B,2,0)</f>
        <v>Janeiro</v>
      </c>
      <c r="N1833" s="24" t="e">
        <f t="shared" si="123"/>
        <v>#VALUE!</v>
      </c>
    </row>
    <row r="1834" spans="10:14" ht="57" customHeight="1" x14ac:dyDescent="0.2">
      <c r="J1834" s="29">
        <f t="shared" si="120"/>
        <v>0</v>
      </c>
      <c r="K1834" s="29">
        <f t="shared" si="121"/>
        <v>0</v>
      </c>
      <c r="L1834" s="24">
        <f t="shared" si="122"/>
        <v>1</v>
      </c>
      <c r="M1834" s="24" t="str">
        <f>VLOOKUP(L1834,mês!A:B,2,0)</f>
        <v>Janeiro</v>
      </c>
      <c r="N1834" s="24" t="e">
        <f t="shared" si="123"/>
        <v>#VALUE!</v>
      </c>
    </row>
    <row r="1835" spans="10:14" ht="57" customHeight="1" x14ac:dyDescent="0.2">
      <c r="J1835" s="29">
        <f t="shared" si="120"/>
        <v>0</v>
      </c>
      <c r="K1835" s="29">
        <f t="shared" si="121"/>
        <v>0</v>
      </c>
      <c r="L1835" s="24">
        <f t="shared" si="122"/>
        <v>1</v>
      </c>
      <c r="M1835" s="24" t="str">
        <f>VLOOKUP(L1835,mês!A:B,2,0)</f>
        <v>Janeiro</v>
      </c>
      <c r="N1835" s="24" t="e">
        <f t="shared" si="123"/>
        <v>#VALUE!</v>
      </c>
    </row>
    <row r="1836" spans="10:14" ht="57" customHeight="1" x14ac:dyDescent="0.2">
      <c r="J1836" s="29">
        <f t="shared" si="120"/>
        <v>0</v>
      </c>
      <c r="K1836" s="29">
        <f t="shared" si="121"/>
        <v>0</v>
      </c>
      <c r="L1836" s="24">
        <f t="shared" si="122"/>
        <v>1</v>
      </c>
      <c r="M1836" s="24" t="str">
        <f>VLOOKUP(L1836,mês!A:B,2,0)</f>
        <v>Janeiro</v>
      </c>
      <c r="N1836" s="24" t="e">
        <f t="shared" si="123"/>
        <v>#VALUE!</v>
      </c>
    </row>
    <row r="1837" spans="10:14" ht="57" customHeight="1" x14ac:dyDescent="0.2">
      <c r="J1837" s="29">
        <f t="shared" si="120"/>
        <v>0</v>
      </c>
      <c r="K1837" s="29">
        <f t="shared" si="121"/>
        <v>0</v>
      </c>
      <c r="L1837" s="24">
        <f t="shared" si="122"/>
        <v>1</v>
      </c>
      <c r="M1837" s="24" t="str">
        <f>VLOOKUP(L1837,mês!A:B,2,0)</f>
        <v>Janeiro</v>
      </c>
      <c r="N1837" s="24" t="e">
        <f t="shared" si="123"/>
        <v>#VALUE!</v>
      </c>
    </row>
    <row r="1838" spans="10:14" ht="57" customHeight="1" x14ac:dyDescent="0.2">
      <c r="J1838" s="29">
        <f t="shared" si="120"/>
        <v>0</v>
      </c>
      <c r="K1838" s="29">
        <f t="shared" si="121"/>
        <v>0</v>
      </c>
      <c r="L1838" s="24">
        <f t="shared" si="122"/>
        <v>1</v>
      </c>
      <c r="M1838" s="24" t="str">
        <f>VLOOKUP(L1838,mês!A:B,2,0)</f>
        <v>Janeiro</v>
      </c>
      <c r="N1838" s="24" t="e">
        <f t="shared" si="123"/>
        <v>#VALUE!</v>
      </c>
    </row>
    <row r="1839" spans="10:14" ht="57" customHeight="1" x14ac:dyDescent="0.2">
      <c r="J1839" s="29">
        <f t="shared" si="120"/>
        <v>0</v>
      </c>
      <c r="K1839" s="29">
        <f t="shared" si="121"/>
        <v>0</v>
      </c>
      <c r="L1839" s="24">
        <f t="shared" si="122"/>
        <v>1</v>
      </c>
      <c r="M1839" s="24" t="str">
        <f>VLOOKUP(L1839,mês!A:B,2,0)</f>
        <v>Janeiro</v>
      </c>
      <c r="N1839" s="24" t="e">
        <f t="shared" si="123"/>
        <v>#VALUE!</v>
      </c>
    </row>
    <row r="1840" spans="10:14" ht="57" customHeight="1" x14ac:dyDescent="0.2">
      <c r="J1840" s="29">
        <f t="shared" si="120"/>
        <v>0</v>
      </c>
      <c r="K1840" s="29">
        <f t="shared" si="121"/>
        <v>0</v>
      </c>
      <c r="L1840" s="24">
        <f t="shared" si="122"/>
        <v>1</v>
      </c>
      <c r="M1840" s="24" t="str">
        <f>VLOOKUP(L1840,mês!A:B,2,0)</f>
        <v>Janeiro</v>
      </c>
      <c r="N1840" s="24" t="e">
        <f t="shared" si="123"/>
        <v>#VALUE!</v>
      </c>
    </row>
    <row r="1841" spans="10:14" ht="57" customHeight="1" x14ac:dyDescent="0.2">
      <c r="J1841" s="29">
        <f t="shared" si="120"/>
        <v>0</v>
      </c>
      <c r="K1841" s="29">
        <f t="shared" si="121"/>
        <v>0</v>
      </c>
      <c r="L1841" s="24">
        <f t="shared" si="122"/>
        <v>1</v>
      </c>
      <c r="M1841" s="24" t="str">
        <f>VLOOKUP(L1841,mês!A:B,2,0)</f>
        <v>Janeiro</v>
      </c>
      <c r="N1841" s="24" t="e">
        <f t="shared" si="123"/>
        <v>#VALUE!</v>
      </c>
    </row>
    <row r="1842" spans="10:14" ht="57" customHeight="1" x14ac:dyDescent="0.2">
      <c r="J1842" s="29">
        <f t="shared" si="120"/>
        <v>0</v>
      </c>
      <c r="K1842" s="29">
        <f t="shared" si="121"/>
        <v>0</v>
      </c>
      <c r="L1842" s="24">
        <f t="shared" si="122"/>
        <v>1</v>
      </c>
      <c r="M1842" s="24" t="str">
        <f>VLOOKUP(L1842,mês!A:B,2,0)</f>
        <v>Janeiro</v>
      </c>
      <c r="N1842" s="24" t="e">
        <f t="shared" si="123"/>
        <v>#VALUE!</v>
      </c>
    </row>
    <row r="1843" spans="10:14" ht="57" customHeight="1" x14ac:dyDescent="0.2">
      <c r="J1843" s="29">
        <f t="shared" si="120"/>
        <v>0</v>
      </c>
      <c r="K1843" s="29">
        <f t="shared" si="121"/>
        <v>0</v>
      </c>
      <c r="L1843" s="24">
        <f t="shared" si="122"/>
        <v>1</v>
      </c>
      <c r="M1843" s="24" t="str">
        <f>VLOOKUP(L1843,mês!A:B,2,0)</f>
        <v>Janeiro</v>
      </c>
      <c r="N1843" s="24" t="e">
        <f t="shared" si="123"/>
        <v>#VALUE!</v>
      </c>
    </row>
    <row r="1844" spans="10:14" ht="57" customHeight="1" x14ac:dyDescent="0.2">
      <c r="J1844" s="29">
        <f t="shared" si="120"/>
        <v>0</v>
      </c>
      <c r="K1844" s="29">
        <f t="shared" si="121"/>
        <v>0</v>
      </c>
      <c r="L1844" s="24">
        <f t="shared" si="122"/>
        <v>1</v>
      </c>
      <c r="M1844" s="24" t="str">
        <f>VLOOKUP(L1844,mês!A:B,2,0)</f>
        <v>Janeiro</v>
      </c>
      <c r="N1844" s="24" t="e">
        <f t="shared" si="123"/>
        <v>#VALUE!</v>
      </c>
    </row>
    <row r="1845" spans="10:14" ht="57" customHeight="1" x14ac:dyDescent="0.2">
      <c r="J1845" s="29">
        <f t="shared" si="120"/>
        <v>0</v>
      </c>
      <c r="K1845" s="29">
        <f t="shared" si="121"/>
        <v>0</v>
      </c>
      <c r="L1845" s="24">
        <f t="shared" si="122"/>
        <v>1</v>
      </c>
      <c r="M1845" s="24" t="str">
        <f>VLOOKUP(L1845,mês!A:B,2,0)</f>
        <v>Janeiro</v>
      </c>
      <c r="N1845" s="24" t="e">
        <f t="shared" si="123"/>
        <v>#VALUE!</v>
      </c>
    </row>
    <row r="1846" spans="10:14" ht="57" customHeight="1" x14ac:dyDescent="0.2">
      <c r="J1846" s="29">
        <f t="shared" si="120"/>
        <v>0</v>
      </c>
      <c r="K1846" s="29">
        <f t="shared" si="121"/>
        <v>0</v>
      </c>
      <c r="L1846" s="24">
        <f t="shared" si="122"/>
        <v>1</v>
      </c>
      <c r="M1846" s="24" t="str">
        <f>VLOOKUP(L1846,mês!A:B,2,0)</f>
        <v>Janeiro</v>
      </c>
      <c r="N1846" s="24" t="e">
        <f t="shared" si="123"/>
        <v>#VALUE!</v>
      </c>
    </row>
    <row r="1847" spans="10:14" ht="57" customHeight="1" x14ac:dyDescent="0.2">
      <c r="J1847" s="29">
        <f t="shared" si="120"/>
        <v>0</v>
      </c>
      <c r="K1847" s="29">
        <f t="shared" si="121"/>
        <v>0</v>
      </c>
      <c r="L1847" s="24">
        <f t="shared" si="122"/>
        <v>1</v>
      </c>
      <c r="M1847" s="24" t="str">
        <f>VLOOKUP(L1847,mês!A:B,2,0)</f>
        <v>Janeiro</v>
      </c>
      <c r="N1847" s="24" t="e">
        <f t="shared" si="123"/>
        <v>#VALUE!</v>
      </c>
    </row>
    <row r="1848" spans="10:14" ht="57" customHeight="1" x14ac:dyDescent="0.2">
      <c r="J1848" s="29">
        <f t="shared" si="120"/>
        <v>0</v>
      </c>
      <c r="K1848" s="29">
        <f t="shared" si="121"/>
        <v>0</v>
      </c>
      <c r="L1848" s="24">
        <f t="shared" si="122"/>
        <v>1</v>
      </c>
      <c r="M1848" s="24" t="str">
        <f>VLOOKUP(L1848,mês!A:B,2,0)</f>
        <v>Janeiro</v>
      </c>
      <c r="N1848" s="24" t="e">
        <f t="shared" si="123"/>
        <v>#VALUE!</v>
      </c>
    </row>
    <row r="1849" spans="10:14" ht="57" customHeight="1" x14ac:dyDescent="0.2">
      <c r="J1849" s="29">
        <f t="shared" si="120"/>
        <v>0</v>
      </c>
      <c r="K1849" s="29">
        <f t="shared" si="121"/>
        <v>0</v>
      </c>
      <c r="L1849" s="24">
        <f t="shared" si="122"/>
        <v>1</v>
      </c>
      <c r="M1849" s="24" t="str">
        <f>VLOOKUP(L1849,mês!A:B,2,0)</f>
        <v>Janeiro</v>
      </c>
      <c r="N1849" s="24" t="e">
        <f t="shared" si="123"/>
        <v>#VALUE!</v>
      </c>
    </row>
    <row r="1850" spans="10:14" ht="57" customHeight="1" x14ac:dyDescent="0.2">
      <c r="J1850" s="29">
        <f t="shared" si="120"/>
        <v>0</v>
      </c>
      <c r="K1850" s="29">
        <f t="shared" si="121"/>
        <v>0</v>
      </c>
      <c r="L1850" s="24">
        <f t="shared" si="122"/>
        <v>1</v>
      </c>
      <c r="M1850" s="24" t="str">
        <f>VLOOKUP(L1850,mês!A:B,2,0)</f>
        <v>Janeiro</v>
      </c>
      <c r="N1850" s="24" t="e">
        <f t="shared" si="123"/>
        <v>#VALUE!</v>
      </c>
    </row>
    <row r="1851" spans="10:14" ht="57" customHeight="1" x14ac:dyDescent="0.2">
      <c r="J1851" s="29">
        <f t="shared" si="120"/>
        <v>0</v>
      </c>
      <c r="K1851" s="29">
        <f t="shared" si="121"/>
        <v>0</v>
      </c>
      <c r="L1851" s="24">
        <f t="shared" si="122"/>
        <v>1</v>
      </c>
      <c r="M1851" s="24" t="str">
        <f>VLOOKUP(L1851,mês!A:B,2,0)</f>
        <v>Janeiro</v>
      </c>
      <c r="N1851" s="24" t="e">
        <f t="shared" si="123"/>
        <v>#VALUE!</v>
      </c>
    </row>
    <row r="1852" spans="10:14" ht="57" customHeight="1" x14ac:dyDescent="0.2">
      <c r="J1852" s="29">
        <f t="shared" si="120"/>
        <v>0</v>
      </c>
      <c r="K1852" s="29">
        <f t="shared" si="121"/>
        <v>0</v>
      </c>
      <c r="L1852" s="24">
        <f t="shared" si="122"/>
        <v>1</v>
      </c>
      <c r="M1852" s="24" t="str">
        <f>VLOOKUP(L1852,mês!A:B,2,0)</f>
        <v>Janeiro</v>
      </c>
      <c r="N1852" s="24" t="e">
        <f t="shared" si="123"/>
        <v>#VALUE!</v>
      </c>
    </row>
    <row r="1853" spans="10:14" ht="57" customHeight="1" x14ac:dyDescent="0.2">
      <c r="J1853" s="29">
        <f t="shared" si="120"/>
        <v>0</v>
      </c>
      <c r="K1853" s="29">
        <f t="shared" si="121"/>
        <v>0</v>
      </c>
      <c r="L1853" s="24">
        <f t="shared" si="122"/>
        <v>1</v>
      </c>
      <c r="M1853" s="24" t="str">
        <f>VLOOKUP(L1853,mês!A:B,2,0)</f>
        <v>Janeiro</v>
      </c>
      <c r="N1853" s="24" t="e">
        <f t="shared" si="123"/>
        <v>#VALUE!</v>
      </c>
    </row>
    <row r="1854" spans="10:14" ht="57" customHeight="1" x14ac:dyDescent="0.2">
      <c r="J1854" s="29">
        <f t="shared" si="120"/>
        <v>0</v>
      </c>
      <c r="K1854" s="29">
        <f t="shared" si="121"/>
        <v>0</v>
      </c>
      <c r="L1854" s="24">
        <f t="shared" si="122"/>
        <v>1</v>
      </c>
      <c r="M1854" s="24" t="str">
        <f>VLOOKUP(L1854,mês!A:B,2,0)</f>
        <v>Janeiro</v>
      </c>
      <c r="N1854" s="24" t="e">
        <f t="shared" si="123"/>
        <v>#VALUE!</v>
      </c>
    </row>
    <row r="1855" spans="10:14" ht="57" customHeight="1" x14ac:dyDescent="0.2">
      <c r="J1855" s="29">
        <f t="shared" si="120"/>
        <v>0</v>
      </c>
      <c r="K1855" s="29">
        <f t="shared" si="121"/>
        <v>0</v>
      </c>
      <c r="L1855" s="24">
        <f t="shared" si="122"/>
        <v>1</v>
      </c>
      <c r="M1855" s="24" t="str">
        <f>VLOOKUP(L1855,mês!A:B,2,0)</f>
        <v>Janeiro</v>
      </c>
      <c r="N1855" s="24" t="e">
        <f t="shared" si="123"/>
        <v>#VALUE!</v>
      </c>
    </row>
    <row r="1856" spans="10:14" ht="57" customHeight="1" x14ac:dyDescent="0.2">
      <c r="J1856" s="29">
        <f t="shared" si="120"/>
        <v>0</v>
      </c>
      <c r="K1856" s="29">
        <f t="shared" si="121"/>
        <v>0</v>
      </c>
      <c r="L1856" s="24">
        <f t="shared" si="122"/>
        <v>1</v>
      </c>
      <c r="M1856" s="24" t="str">
        <f>VLOOKUP(L1856,mês!A:B,2,0)</f>
        <v>Janeiro</v>
      </c>
      <c r="N1856" s="24" t="e">
        <f t="shared" si="123"/>
        <v>#VALUE!</v>
      </c>
    </row>
    <row r="1857" spans="10:14" ht="57" customHeight="1" x14ac:dyDescent="0.2">
      <c r="J1857" s="29">
        <f t="shared" si="120"/>
        <v>0</v>
      </c>
      <c r="K1857" s="29">
        <f t="shared" si="121"/>
        <v>0</v>
      </c>
      <c r="L1857" s="24">
        <f t="shared" si="122"/>
        <v>1</v>
      </c>
      <c r="M1857" s="24" t="str">
        <f>VLOOKUP(L1857,mês!A:B,2,0)</f>
        <v>Janeiro</v>
      </c>
      <c r="N1857" s="24" t="e">
        <f t="shared" si="123"/>
        <v>#VALUE!</v>
      </c>
    </row>
    <row r="1858" spans="10:14" ht="57" customHeight="1" x14ac:dyDescent="0.2">
      <c r="J1858" s="29">
        <f t="shared" si="120"/>
        <v>0</v>
      </c>
      <c r="K1858" s="29">
        <f t="shared" si="121"/>
        <v>0</v>
      </c>
      <c r="L1858" s="24">
        <f t="shared" si="122"/>
        <v>1</v>
      </c>
      <c r="M1858" s="24" t="str">
        <f>VLOOKUP(L1858,mês!A:B,2,0)</f>
        <v>Janeiro</v>
      </c>
      <c r="N1858" s="24" t="e">
        <f t="shared" si="123"/>
        <v>#VALUE!</v>
      </c>
    </row>
    <row r="1859" spans="10:14" ht="57" customHeight="1" x14ac:dyDescent="0.2">
      <c r="J1859" s="29">
        <f t="shared" si="120"/>
        <v>0</v>
      </c>
      <c r="K1859" s="29">
        <f t="shared" si="121"/>
        <v>0</v>
      </c>
      <c r="L1859" s="24">
        <f t="shared" si="122"/>
        <v>1</v>
      </c>
      <c r="M1859" s="24" t="str">
        <f>VLOOKUP(L1859,mês!A:B,2,0)</f>
        <v>Janeiro</v>
      </c>
      <c r="N1859" s="24" t="e">
        <f t="shared" si="123"/>
        <v>#VALUE!</v>
      </c>
    </row>
    <row r="1860" spans="10:14" ht="57" customHeight="1" x14ac:dyDescent="0.2">
      <c r="J1860" s="29">
        <f t="shared" si="120"/>
        <v>0</v>
      </c>
      <c r="K1860" s="29">
        <f t="shared" si="121"/>
        <v>0</v>
      </c>
      <c r="L1860" s="24">
        <f t="shared" si="122"/>
        <v>1</v>
      </c>
      <c r="M1860" s="24" t="str">
        <f>VLOOKUP(L1860,mês!A:B,2,0)</f>
        <v>Janeiro</v>
      </c>
      <c r="N1860" s="24" t="e">
        <f t="shared" si="123"/>
        <v>#VALUE!</v>
      </c>
    </row>
    <row r="1861" spans="10:14" ht="57" customHeight="1" x14ac:dyDescent="0.2">
      <c r="J1861" s="29">
        <f t="shared" si="120"/>
        <v>0</v>
      </c>
      <c r="K1861" s="29">
        <f t="shared" si="121"/>
        <v>0</v>
      </c>
      <c r="L1861" s="24">
        <f t="shared" si="122"/>
        <v>1</v>
      </c>
      <c r="M1861" s="24" t="str">
        <f>VLOOKUP(L1861,mês!A:B,2,0)</f>
        <v>Janeiro</v>
      </c>
      <c r="N1861" s="24" t="e">
        <f t="shared" si="123"/>
        <v>#VALUE!</v>
      </c>
    </row>
    <row r="1862" spans="10:14" ht="57" customHeight="1" x14ac:dyDescent="0.2">
      <c r="J1862" s="29">
        <f t="shared" si="120"/>
        <v>0</v>
      </c>
      <c r="K1862" s="29">
        <f t="shared" si="121"/>
        <v>0</v>
      </c>
      <c r="L1862" s="24">
        <f t="shared" si="122"/>
        <v>1</v>
      </c>
      <c r="M1862" s="24" t="str">
        <f>VLOOKUP(L1862,mês!A:B,2,0)</f>
        <v>Janeiro</v>
      </c>
      <c r="N1862" s="24" t="e">
        <f t="shared" si="123"/>
        <v>#VALUE!</v>
      </c>
    </row>
    <row r="1863" spans="10:14" ht="57" customHeight="1" x14ac:dyDescent="0.2">
      <c r="J1863" s="29">
        <f t="shared" si="120"/>
        <v>0</v>
      </c>
      <c r="K1863" s="29">
        <f t="shared" si="121"/>
        <v>0</v>
      </c>
      <c r="L1863" s="24">
        <f t="shared" si="122"/>
        <v>1</v>
      </c>
      <c r="M1863" s="24" t="str">
        <f>VLOOKUP(L1863,mês!A:B,2,0)</f>
        <v>Janeiro</v>
      </c>
      <c r="N1863" s="24" t="e">
        <f t="shared" si="123"/>
        <v>#VALUE!</v>
      </c>
    </row>
    <row r="1864" spans="10:14" ht="57" customHeight="1" x14ac:dyDescent="0.2">
      <c r="J1864" s="29">
        <f t="shared" si="120"/>
        <v>0</v>
      </c>
      <c r="K1864" s="29">
        <f t="shared" si="121"/>
        <v>0</v>
      </c>
      <c r="L1864" s="24">
        <f t="shared" si="122"/>
        <v>1</v>
      </c>
      <c r="M1864" s="24" t="str">
        <f>VLOOKUP(L1864,mês!A:B,2,0)</f>
        <v>Janeiro</v>
      </c>
      <c r="N1864" s="24" t="e">
        <f t="shared" si="123"/>
        <v>#VALUE!</v>
      </c>
    </row>
    <row r="1865" spans="10:14" ht="57" customHeight="1" x14ac:dyDescent="0.2">
      <c r="J1865" s="29">
        <f t="shared" si="120"/>
        <v>0</v>
      </c>
      <c r="K1865" s="29">
        <f t="shared" si="121"/>
        <v>0</v>
      </c>
      <c r="L1865" s="24">
        <f t="shared" si="122"/>
        <v>1</v>
      </c>
      <c r="M1865" s="24" t="str">
        <f>VLOOKUP(L1865,mês!A:B,2,0)</f>
        <v>Janeiro</v>
      </c>
      <c r="N1865" s="24" t="e">
        <f t="shared" si="123"/>
        <v>#VALUE!</v>
      </c>
    </row>
    <row r="1866" spans="10:14" ht="57" customHeight="1" x14ac:dyDescent="0.2">
      <c r="J1866" s="29">
        <f t="shared" ref="J1866:J1929" si="124">IF(G1866="Não",0,H1866)</f>
        <v>0</v>
      </c>
      <c r="K1866" s="29">
        <f t="shared" ref="K1866:K1929" si="125">IF(G1866="Não",H1866,0)</f>
        <v>0</v>
      </c>
      <c r="L1866" s="24">
        <f t="shared" ref="L1866:L1929" si="126">MONTH(B1866)</f>
        <v>1</v>
      </c>
      <c r="M1866" s="24" t="str">
        <f>VLOOKUP(L1866,mês!A:B,2,0)</f>
        <v>Janeiro</v>
      </c>
      <c r="N1866" s="24" t="e">
        <f t="shared" ref="N1866:N1929" si="127">LEFT(A1866,SEARCH("-",A1866)-1)</f>
        <v>#VALUE!</v>
      </c>
    </row>
    <row r="1867" spans="10:14" ht="57" customHeight="1" x14ac:dyDescent="0.2">
      <c r="J1867" s="29">
        <f t="shared" si="124"/>
        <v>0</v>
      </c>
      <c r="K1867" s="29">
        <f t="shared" si="125"/>
        <v>0</v>
      </c>
      <c r="L1867" s="24">
        <f t="shared" si="126"/>
        <v>1</v>
      </c>
      <c r="M1867" s="24" t="str">
        <f>VLOOKUP(L1867,mês!A:B,2,0)</f>
        <v>Janeiro</v>
      </c>
      <c r="N1867" s="24" t="e">
        <f t="shared" si="127"/>
        <v>#VALUE!</v>
      </c>
    </row>
    <row r="1868" spans="10:14" ht="57" customHeight="1" x14ac:dyDescent="0.2">
      <c r="J1868" s="29">
        <f t="shared" si="124"/>
        <v>0</v>
      </c>
      <c r="K1868" s="29">
        <f t="shared" si="125"/>
        <v>0</v>
      </c>
      <c r="L1868" s="24">
        <f t="shared" si="126"/>
        <v>1</v>
      </c>
      <c r="M1868" s="24" t="str">
        <f>VLOOKUP(L1868,mês!A:B,2,0)</f>
        <v>Janeiro</v>
      </c>
      <c r="N1868" s="24" t="e">
        <f t="shared" si="127"/>
        <v>#VALUE!</v>
      </c>
    </row>
    <row r="1869" spans="10:14" ht="57" customHeight="1" x14ac:dyDescent="0.2">
      <c r="J1869" s="29">
        <f t="shared" si="124"/>
        <v>0</v>
      </c>
      <c r="K1869" s="29">
        <f t="shared" si="125"/>
        <v>0</v>
      </c>
      <c r="L1869" s="24">
        <f t="shared" si="126"/>
        <v>1</v>
      </c>
      <c r="M1869" s="24" t="str">
        <f>VLOOKUP(L1869,mês!A:B,2,0)</f>
        <v>Janeiro</v>
      </c>
      <c r="N1869" s="24" t="e">
        <f t="shared" si="127"/>
        <v>#VALUE!</v>
      </c>
    </row>
    <row r="1870" spans="10:14" ht="57" customHeight="1" x14ac:dyDescent="0.2">
      <c r="J1870" s="29">
        <f t="shared" si="124"/>
        <v>0</v>
      </c>
      <c r="K1870" s="29">
        <f t="shared" si="125"/>
        <v>0</v>
      </c>
      <c r="L1870" s="24">
        <f t="shared" si="126"/>
        <v>1</v>
      </c>
      <c r="M1870" s="24" t="str">
        <f>VLOOKUP(L1870,mês!A:B,2,0)</f>
        <v>Janeiro</v>
      </c>
      <c r="N1870" s="24" t="e">
        <f t="shared" si="127"/>
        <v>#VALUE!</v>
      </c>
    </row>
    <row r="1871" spans="10:14" ht="57" customHeight="1" x14ac:dyDescent="0.2">
      <c r="J1871" s="29">
        <f t="shared" si="124"/>
        <v>0</v>
      </c>
      <c r="K1871" s="29">
        <f t="shared" si="125"/>
        <v>0</v>
      </c>
      <c r="L1871" s="24">
        <f t="shared" si="126"/>
        <v>1</v>
      </c>
      <c r="M1871" s="24" t="str">
        <f>VLOOKUP(L1871,mês!A:B,2,0)</f>
        <v>Janeiro</v>
      </c>
      <c r="N1871" s="24" t="e">
        <f t="shared" si="127"/>
        <v>#VALUE!</v>
      </c>
    </row>
    <row r="1872" spans="10:14" ht="57" customHeight="1" x14ac:dyDescent="0.2">
      <c r="J1872" s="29">
        <f t="shared" si="124"/>
        <v>0</v>
      </c>
      <c r="K1872" s="29">
        <f t="shared" si="125"/>
        <v>0</v>
      </c>
      <c r="L1872" s="24">
        <f t="shared" si="126"/>
        <v>1</v>
      </c>
      <c r="M1872" s="24" t="str">
        <f>VLOOKUP(L1872,mês!A:B,2,0)</f>
        <v>Janeiro</v>
      </c>
      <c r="N1872" s="24" t="e">
        <f t="shared" si="127"/>
        <v>#VALUE!</v>
      </c>
    </row>
    <row r="1873" spans="10:14" ht="57" customHeight="1" x14ac:dyDescent="0.2">
      <c r="J1873" s="29">
        <f t="shared" si="124"/>
        <v>0</v>
      </c>
      <c r="K1873" s="29">
        <f t="shared" si="125"/>
        <v>0</v>
      </c>
      <c r="L1873" s="24">
        <f t="shared" si="126"/>
        <v>1</v>
      </c>
      <c r="M1873" s="24" t="str">
        <f>VLOOKUP(L1873,mês!A:B,2,0)</f>
        <v>Janeiro</v>
      </c>
      <c r="N1873" s="24" t="e">
        <f t="shared" si="127"/>
        <v>#VALUE!</v>
      </c>
    </row>
    <row r="1874" spans="10:14" ht="57" customHeight="1" x14ac:dyDescent="0.2">
      <c r="J1874" s="29">
        <f t="shared" si="124"/>
        <v>0</v>
      </c>
      <c r="K1874" s="29">
        <f t="shared" si="125"/>
        <v>0</v>
      </c>
      <c r="L1874" s="24">
        <f t="shared" si="126"/>
        <v>1</v>
      </c>
      <c r="M1874" s="24" t="str">
        <f>VLOOKUP(L1874,mês!A:B,2,0)</f>
        <v>Janeiro</v>
      </c>
      <c r="N1874" s="24" t="e">
        <f t="shared" si="127"/>
        <v>#VALUE!</v>
      </c>
    </row>
    <row r="1875" spans="10:14" ht="57" customHeight="1" x14ac:dyDescent="0.2">
      <c r="J1875" s="29">
        <f t="shared" si="124"/>
        <v>0</v>
      </c>
      <c r="K1875" s="29">
        <f t="shared" si="125"/>
        <v>0</v>
      </c>
      <c r="L1875" s="24">
        <f t="shared" si="126"/>
        <v>1</v>
      </c>
      <c r="M1875" s="24" t="str">
        <f>VLOOKUP(L1875,mês!A:B,2,0)</f>
        <v>Janeiro</v>
      </c>
      <c r="N1875" s="24" t="e">
        <f t="shared" si="127"/>
        <v>#VALUE!</v>
      </c>
    </row>
    <row r="1876" spans="10:14" ht="57" customHeight="1" x14ac:dyDescent="0.2">
      <c r="J1876" s="29">
        <f t="shared" si="124"/>
        <v>0</v>
      </c>
      <c r="K1876" s="29">
        <f t="shared" si="125"/>
        <v>0</v>
      </c>
      <c r="L1876" s="24">
        <f t="shared" si="126"/>
        <v>1</v>
      </c>
      <c r="M1876" s="24" t="str">
        <f>VLOOKUP(L1876,mês!A:B,2,0)</f>
        <v>Janeiro</v>
      </c>
      <c r="N1876" s="24" t="e">
        <f t="shared" si="127"/>
        <v>#VALUE!</v>
      </c>
    </row>
    <row r="1877" spans="10:14" ht="57" customHeight="1" x14ac:dyDescent="0.2">
      <c r="J1877" s="29">
        <f t="shared" si="124"/>
        <v>0</v>
      </c>
      <c r="K1877" s="29">
        <f t="shared" si="125"/>
        <v>0</v>
      </c>
      <c r="L1877" s="24">
        <f t="shared" si="126"/>
        <v>1</v>
      </c>
      <c r="M1877" s="24" t="str">
        <f>VLOOKUP(L1877,mês!A:B,2,0)</f>
        <v>Janeiro</v>
      </c>
      <c r="N1877" s="24" t="e">
        <f t="shared" si="127"/>
        <v>#VALUE!</v>
      </c>
    </row>
    <row r="1878" spans="10:14" ht="57" customHeight="1" x14ac:dyDescent="0.2">
      <c r="J1878" s="29">
        <f t="shared" si="124"/>
        <v>0</v>
      </c>
      <c r="K1878" s="29">
        <f t="shared" si="125"/>
        <v>0</v>
      </c>
      <c r="L1878" s="24">
        <f t="shared" si="126"/>
        <v>1</v>
      </c>
      <c r="M1878" s="24" t="str">
        <f>VLOOKUP(L1878,mês!A:B,2,0)</f>
        <v>Janeiro</v>
      </c>
      <c r="N1878" s="24" t="e">
        <f t="shared" si="127"/>
        <v>#VALUE!</v>
      </c>
    </row>
    <row r="1879" spans="10:14" ht="57" customHeight="1" x14ac:dyDescent="0.2">
      <c r="J1879" s="29">
        <f t="shared" si="124"/>
        <v>0</v>
      </c>
      <c r="K1879" s="29">
        <f t="shared" si="125"/>
        <v>0</v>
      </c>
      <c r="L1879" s="24">
        <f t="shared" si="126"/>
        <v>1</v>
      </c>
      <c r="M1879" s="24" t="str">
        <f>VLOOKUP(L1879,mês!A:B,2,0)</f>
        <v>Janeiro</v>
      </c>
      <c r="N1879" s="24" t="e">
        <f t="shared" si="127"/>
        <v>#VALUE!</v>
      </c>
    </row>
    <row r="1880" spans="10:14" ht="57" customHeight="1" x14ac:dyDescent="0.2">
      <c r="J1880" s="29">
        <f t="shared" si="124"/>
        <v>0</v>
      </c>
      <c r="K1880" s="29">
        <f t="shared" si="125"/>
        <v>0</v>
      </c>
      <c r="L1880" s="24">
        <f t="shared" si="126"/>
        <v>1</v>
      </c>
      <c r="M1880" s="24" t="str">
        <f>VLOOKUP(L1880,mês!A:B,2,0)</f>
        <v>Janeiro</v>
      </c>
      <c r="N1880" s="24" t="e">
        <f t="shared" si="127"/>
        <v>#VALUE!</v>
      </c>
    </row>
    <row r="1881" spans="10:14" ht="57" customHeight="1" x14ac:dyDescent="0.2">
      <c r="J1881" s="29">
        <f t="shared" si="124"/>
        <v>0</v>
      </c>
      <c r="K1881" s="29">
        <f t="shared" si="125"/>
        <v>0</v>
      </c>
      <c r="L1881" s="24">
        <f t="shared" si="126"/>
        <v>1</v>
      </c>
      <c r="M1881" s="24" t="str">
        <f>VLOOKUP(L1881,mês!A:B,2,0)</f>
        <v>Janeiro</v>
      </c>
      <c r="N1881" s="24" t="e">
        <f t="shared" si="127"/>
        <v>#VALUE!</v>
      </c>
    </row>
    <row r="1882" spans="10:14" ht="57" customHeight="1" x14ac:dyDescent="0.2">
      <c r="J1882" s="29">
        <f t="shared" si="124"/>
        <v>0</v>
      </c>
      <c r="K1882" s="29">
        <f t="shared" si="125"/>
        <v>0</v>
      </c>
      <c r="L1882" s="24">
        <f t="shared" si="126"/>
        <v>1</v>
      </c>
      <c r="M1882" s="24" t="str">
        <f>VLOOKUP(L1882,mês!A:B,2,0)</f>
        <v>Janeiro</v>
      </c>
      <c r="N1882" s="24" t="e">
        <f t="shared" si="127"/>
        <v>#VALUE!</v>
      </c>
    </row>
    <row r="1883" spans="10:14" ht="57" customHeight="1" x14ac:dyDescent="0.2">
      <c r="J1883" s="29">
        <f t="shared" si="124"/>
        <v>0</v>
      </c>
      <c r="K1883" s="29">
        <f t="shared" si="125"/>
        <v>0</v>
      </c>
      <c r="L1883" s="24">
        <f t="shared" si="126"/>
        <v>1</v>
      </c>
      <c r="M1883" s="24" t="str">
        <f>VLOOKUP(L1883,mês!A:B,2,0)</f>
        <v>Janeiro</v>
      </c>
      <c r="N1883" s="24" t="e">
        <f t="shared" si="127"/>
        <v>#VALUE!</v>
      </c>
    </row>
    <row r="1884" spans="10:14" ht="57" customHeight="1" x14ac:dyDescent="0.2">
      <c r="J1884" s="29">
        <f t="shared" si="124"/>
        <v>0</v>
      </c>
      <c r="K1884" s="29">
        <f t="shared" si="125"/>
        <v>0</v>
      </c>
      <c r="L1884" s="24">
        <f t="shared" si="126"/>
        <v>1</v>
      </c>
      <c r="M1884" s="24" t="str">
        <f>VLOOKUP(L1884,mês!A:B,2,0)</f>
        <v>Janeiro</v>
      </c>
      <c r="N1884" s="24" t="e">
        <f t="shared" si="127"/>
        <v>#VALUE!</v>
      </c>
    </row>
    <row r="1885" spans="10:14" ht="57" customHeight="1" x14ac:dyDescent="0.2">
      <c r="J1885" s="29">
        <f t="shared" si="124"/>
        <v>0</v>
      </c>
      <c r="K1885" s="29">
        <f t="shared" si="125"/>
        <v>0</v>
      </c>
      <c r="L1885" s="24">
        <f t="shared" si="126"/>
        <v>1</v>
      </c>
      <c r="M1885" s="24" t="str">
        <f>VLOOKUP(L1885,mês!A:B,2,0)</f>
        <v>Janeiro</v>
      </c>
      <c r="N1885" s="24" t="e">
        <f t="shared" si="127"/>
        <v>#VALUE!</v>
      </c>
    </row>
    <row r="1886" spans="10:14" ht="57" customHeight="1" x14ac:dyDescent="0.2">
      <c r="J1886" s="29">
        <f t="shared" si="124"/>
        <v>0</v>
      </c>
      <c r="K1886" s="29">
        <f t="shared" si="125"/>
        <v>0</v>
      </c>
      <c r="L1886" s="24">
        <f t="shared" si="126"/>
        <v>1</v>
      </c>
      <c r="M1886" s="24" t="str">
        <f>VLOOKUP(L1886,mês!A:B,2,0)</f>
        <v>Janeiro</v>
      </c>
      <c r="N1886" s="24" t="e">
        <f t="shared" si="127"/>
        <v>#VALUE!</v>
      </c>
    </row>
    <row r="1887" spans="10:14" ht="57" customHeight="1" x14ac:dyDescent="0.2">
      <c r="J1887" s="29">
        <f t="shared" si="124"/>
        <v>0</v>
      </c>
      <c r="K1887" s="29">
        <f t="shared" si="125"/>
        <v>0</v>
      </c>
      <c r="L1887" s="24">
        <f t="shared" si="126"/>
        <v>1</v>
      </c>
      <c r="M1887" s="24" t="str">
        <f>VLOOKUP(L1887,mês!A:B,2,0)</f>
        <v>Janeiro</v>
      </c>
      <c r="N1887" s="24" t="e">
        <f t="shared" si="127"/>
        <v>#VALUE!</v>
      </c>
    </row>
    <row r="1888" spans="10:14" ht="57" customHeight="1" x14ac:dyDescent="0.2">
      <c r="J1888" s="29">
        <f t="shared" si="124"/>
        <v>0</v>
      </c>
      <c r="K1888" s="29">
        <f t="shared" si="125"/>
        <v>0</v>
      </c>
      <c r="L1888" s="24">
        <f t="shared" si="126"/>
        <v>1</v>
      </c>
      <c r="M1888" s="24" t="str">
        <f>VLOOKUP(L1888,mês!A:B,2,0)</f>
        <v>Janeiro</v>
      </c>
      <c r="N1888" s="24" t="e">
        <f t="shared" si="127"/>
        <v>#VALUE!</v>
      </c>
    </row>
    <row r="1889" spans="10:14" ht="57" customHeight="1" x14ac:dyDescent="0.2">
      <c r="J1889" s="29">
        <f t="shared" si="124"/>
        <v>0</v>
      </c>
      <c r="K1889" s="29">
        <f t="shared" si="125"/>
        <v>0</v>
      </c>
      <c r="L1889" s="24">
        <f t="shared" si="126"/>
        <v>1</v>
      </c>
      <c r="M1889" s="24" t="str">
        <f>VLOOKUP(L1889,mês!A:B,2,0)</f>
        <v>Janeiro</v>
      </c>
      <c r="N1889" s="24" t="e">
        <f t="shared" si="127"/>
        <v>#VALUE!</v>
      </c>
    </row>
    <row r="1890" spans="10:14" ht="57" customHeight="1" x14ac:dyDescent="0.2">
      <c r="J1890" s="29">
        <f t="shared" si="124"/>
        <v>0</v>
      </c>
      <c r="K1890" s="29">
        <f t="shared" si="125"/>
        <v>0</v>
      </c>
      <c r="L1890" s="24">
        <f t="shared" si="126"/>
        <v>1</v>
      </c>
      <c r="M1890" s="24" t="str">
        <f>VLOOKUP(L1890,mês!A:B,2,0)</f>
        <v>Janeiro</v>
      </c>
      <c r="N1890" s="24" t="e">
        <f t="shared" si="127"/>
        <v>#VALUE!</v>
      </c>
    </row>
    <row r="1891" spans="10:14" ht="57" customHeight="1" x14ac:dyDescent="0.2">
      <c r="J1891" s="29">
        <f t="shared" si="124"/>
        <v>0</v>
      </c>
      <c r="K1891" s="29">
        <f t="shared" si="125"/>
        <v>0</v>
      </c>
      <c r="L1891" s="24">
        <f t="shared" si="126"/>
        <v>1</v>
      </c>
      <c r="M1891" s="24" t="str">
        <f>VLOOKUP(L1891,mês!A:B,2,0)</f>
        <v>Janeiro</v>
      </c>
      <c r="N1891" s="24" t="e">
        <f t="shared" si="127"/>
        <v>#VALUE!</v>
      </c>
    </row>
    <row r="1892" spans="10:14" ht="57" customHeight="1" x14ac:dyDescent="0.2">
      <c r="J1892" s="29">
        <f t="shared" si="124"/>
        <v>0</v>
      </c>
      <c r="K1892" s="29">
        <f t="shared" si="125"/>
        <v>0</v>
      </c>
      <c r="L1892" s="24">
        <f t="shared" si="126"/>
        <v>1</v>
      </c>
      <c r="M1892" s="24" t="str">
        <f>VLOOKUP(L1892,mês!A:B,2,0)</f>
        <v>Janeiro</v>
      </c>
      <c r="N1892" s="24" t="e">
        <f t="shared" si="127"/>
        <v>#VALUE!</v>
      </c>
    </row>
    <row r="1893" spans="10:14" ht="57" customHeight="1" x14ac:dyDescent="0.2">
      <c r="J1893" s="29">
        <f t="shared" si="124"/>
        <v>0</v>
      </c>
      <c r="K1893" s="29">
        <f t="shared" si="125"/>
        <v>0</v>
      </c>
      <c r="L1893" s="24">
        <f t="shared" si="126"/>
        <v>1</v>
      </c>
      <c r="M1893" s="24" t="str">
        <f>VLOOKUP(L1893,mês!A:B,2,0)</f>
        <v>Janeiro</v>
      </c>
      <c r="N1893" s="24" t="e">
        <f t="shared" si="127"/>
        <v>#VALUE!</v>
      </c>
    </row>
    <row r="1894" spans="10:14" ht="57" customHeight="1" x14ac:dyDescent="0.2">
      <c r="J1894" s="29">
        <f t="shared" si="124"/>
        <v>0</v>
      </c>
      <c r="K1894" s="29">
        <f t="shared" si="125"/>
        <v>0</v>
      </c>
      <c r="L1894" s="24">
        <f t="shared" si="126"/>
        <v>1</v>
      </c>
      <c r="M1894" s="24" t="str">
        <f>VLOOKUP(L1894,mês!A:B,2,0)</f>
        <v>Janeiro</v>
      </c>
      <c r="N1894" s="24" t="e">
        <f t="shared" si="127"/>
        <v>#VALUE!</v>
      </c>
    </row>
    <row r="1895" spans="10:14" ht="57" customHeight="1" x14ac:dyDescent="0.2">
      <c r="J1895" s="29">
        <f t="shared" si="124"/>
        <v>0</v>
      </c>
      <c r="K1895" s="29">
        <f t="shared" si="125"/>
        <v>0</v>
      </c>
      <c r="L1895" s="24">
        <f t="shared" si="126"/>
        <v>1</v>
      </c>
      <c r="M1895" s="24" t="str">
        <f>VLOOKUP(L1895,mês!A:B,2,0)</f>
        <v>Janeiro</v>
      </c>
      <c r="N1895" s="24" t="e">
        <f t="shared" si="127"/>
        <v>#VALUE!</v>
      </c>
    </row>
    <row r="1896" spans="10:14" ht="57" customHeight="1" x14ac:dyDescent="0.2">
      <c r="J1896" s="29">
        <f t="shared" si="124"/>
        <v>0</v>
      </c>
      <c r="K1896" s="29">
        <f t="shared" si="125"/>
        <v>0</v>
      </c>
      <c r="L1896" s="24">
        <f t="shared" si="126"/>
        <v>1</v>
      </c>
      <c r="M1896" s="24" t="str">
        <f>VLOOKUP(L1896,mês!A:B,2,0)</f>
        <v>Janeiro</v>
      </c>
      <c r="N1896" s="24" t="e">
        <f t="shared" si="127"/>
        <v>#VALUE!</v>
      </c>
    </row>
    <row r="1897" spans="10:14" ht="57" customHeight="1" x14ac:dyDescent="0.2">
      <c r="J1897" s="29">
        <f t="shared" si="124"/>
        <v>0</v>
      </c>
      <c r="K1897" s="29">
        <f t="shared" si="125"/>
        <v>0</v>
      </c>
      <c r="L1897" s="24">
        <f t="shared" si="126"/>
        <v>1</v>
      </c>
      <c r="M1897" s="24" t="str">
        <f>VLOOKUP(L1897,mês!A:B,2,0)</f>
        <v>Janeiro</v>
      </c>
      <c r="N1897" s="24" t="e">
        <f t="shared" si="127"/>
        <v>#VALUE!</v>
      </c>
    </row>
    <row r="1898" spans="10:14" ht="57" customHeight="1" x14ac:dyDescent="0.2">
      <c r="J1898" s="29">
        <f t="shared" si="124"/>
        <v>0</v>
      </c>
      <c r="K1898" s="29">
        <f t="shared" si="125"/>
        <v>0</v>
      </c>
      <c r="L1898" s="24">
        <f t="shared" si="126"/>
        <v>1</v>
      </c>
      <c r="M1898" s="24" t="str">
        <f>VLOOKUP(L1898,mês!A:B,2,0)</f>
        <v>Janeiro</v>
      </c>
      <c r="N1898" s="24" t="e">
        <f t="shared" si="127"/>
        <v>#VALUE!</v>
      </c>
    </row>
    <row r="1899" spans="10:14" ht="57" customHeight="1" x14ac:dyDescent="0.2">
      <c r="J1899" s="29">
        <f t="shared" si="124"/>
        <v>0</v>
      </c>
      <c r="K1899" s="29">
        <f t="shared" si="125"/>
        <v>0</v>
      </c>
      <c r="L1899" s="24">
        <f t="shared" si="126"/>
        <v>1</v>
      </c>
      <c r="M1899" s="24" t="str">
        <f>VLOOKUP(L1899,mês!A:B,2,0)</f>
        <v>Janeiro</v>
      </c>
      <c r="N1899" s="24" t="e">
        <f t="shared" si="127"/>
        <v>#VALUE!</v>
      </c>
    </row>
    <row r="1900" spans="10:14" ht="57" customHeight="1" x14ac:dyDescent="0.2">
      <c r="J1900" s="29">
        <f t="shared" si="124"/>
        <v>0</v>
      </c>
      <c r="K1900" s="29">
        <f t="shared" si="125"/>
        <v>0</v>
      </c>
      <c r="L1900" s="24">
        <f t="shared" si="126"/>
        <v>1</v>
      </c>
      <c r="M1900" s="24" t="str">
        <f>VLOOKUP(L1900,mês!A:B,2,0)</f>
        <v>Janeiro</v>
      </c>
      <c r="N1900" s="24" t="e">
        <f t="shared" si="127"/>
        <v>#VALUE!</v>
      </c>
    </row>
    <row r="1901" spans="10:14" ht="57" customHeight="1" x14ac:dyDescent="0.2">
      <c r="J1901" s="29">
        <f t="shared" si="124"/>
        <v>0</v>
      </c>
      <c r="K1901" s="29">
        <f t="shared" si="125"/>
        <v>0</v>
      </c>
      <c r="L1901" s="24">
        <f t="shared" si="126"/>
        <v>1</v>
      </c>
      <c r="M1901" s="24" t="str">
        <f>VLOOKUP(L1901,mês!A:B,2,0)</f>
        <v>Janeiro</v>
      </c>
      <c r="N1901" s="24" t="e">
        <f t="shared" si="127"/>
        <v>#VALUE!</v>
      </c>
    </row>
    <row r="1902" spans="10:14" ht="57" customHeight="1" x14ac:dyDescent="0.2">
      <c r="J1902" s="29">
        <f t="shared" si="124"/>
        <v>0</v>
      </c>
      <c r="K1902" s="29">
        <f t="shared" si="125"/>
        <v>0</v>
      </c>
      <c r="L1902" s="24">
        <f t="shared" si="126"/>
        <v>1</v>
      </c>
      <c r="M1902" s="24" t="str">
        <f>VLOOKUP(L1902,mês!A:B,2,0)</f>
        <v>Janeiro</v>
      </c>
      <c r="N1902" s="24" t="e">
        <f t="shared" si="127"/>
        <v>#VALUE!</v>
      </c>
    </row>
    <row r="1903" spans="10:14" ht="57" customHeight="1" x14ac:dyDescent="0.2">
      <c r="J1903" s="29">
        <f t="shared" si="124"/>
        <v>0</v>
      </c>
      <c r="K1903" s="29">
        <f t="shared" si="125"/>
        <v>0</v>
      </c>
      <c r="L1903" s="24">
        <f t="shared" si="126"/>
        <v>1</v>
      </c>
      <c r="M1903" s="24" t="str">
        <f>VLOOKUP(L1903,mês!A:B,2,0)</f>
        <v>Janeiro</v>
      </c>
      <c r="N1903" s="24" t="e">
        <f t="shared" si="127"/>
        <v>#VALUE!</v>
      </c>
    </row>
    <row r="1904" spans="10:14" ht="57" customHeight="1" x14ac:dyDescent="0.2">
      <c r="J1904" s="29">
        <f t="shared" si="124"/>
        <v>0</v>
      </c>
      <c r="K1904" s="29">
        <f t="shared" si="125"/>
        <v>0</v>
      </c>
      <c r="L1904" s="24">
        <f t="shared" si="126"/>
        <v>1</v>
      </c>
      <c r="M1904" s="24" t="str">
        <f>VLOOKUP(L1904,mês!A:B,2,0)</f>
        <v>Janeiro</v>
      </c>
      <c r="N1904" s="24" t="e">
        <f t="shared" si="127"/>
        <v>#VALUE!</v>
      </c>
    </row>
    <row r="1905" spans="10:14" ht="57" customHeight="1" x14ac:dyDescent="0.2">
      <c r="J1905" s="29">
        <f t="shared" si="124"/>
        <v>0</v>
      </c>
      <c r="K1905" s="29">
        <f t="shared" si="125"/>
        <v>0</v>
      </c>
      <c r="L1905" s="24">
        <f t="shared" si="126"/>
        <v>1</v>
      </c>
      <c r="M1905" s="24" t="str">
        <f>VLOOKUP(L1905,mês!A:B,2,0)</f>
        <v>Janeiro</v>
      </c>
      <c r="N1905" s="24" t="e">
        <f t="shared" si="127"/>
        <v>#VALUE!</v>
      </c>
    </row>
    <row r="1906" spans="10:14" ht="57" customHeight="1" x14ac:dyDescent="0.2">
      <c r="J1906" s="29">
        <f t="shared" si="124"/>
        <v>0</v>
      </c>
      <c r="K1906" s="29">
        <f t="shared" si="125"/>
        <v>0</v>
      </c>
      <c r="L1906" s="24">
        <f t="shared" si="126"/>
        <v>1</v>
      </c>
      <c r="M1906" s="24" t="str">
        <f>VLOOKUP(L1906,mês!A:B,2,0)</f>
        <v>Janeiro</v>
      </c>
      <c r="N1906" s="24" t="e">
        <f t="shared" si="127"/>
        <v>#VALUE!</v>
      </c>
    </row>
    <row r="1907" spans="10:14" ht="57" customHeight="1" x14ac:dyDescent="0.2">
      <c r="J1907" s="29">
        <f t="shared" si="124"/>
        <v>0</v>
      </c>
      <c r="K1907" s="29">
        <f t="shared" si="125"/>
        <v>0</v>
      </c>
      <c r="L1907" s="24">
        <f t="shared" si="126"/>
        <v>1</v>
      </c>
      <c r="M1907" s="24" t="str">
        <f>VLOOKUP(L1907,mês!A:B,2,0)</f>
        <v>Janeiro</v>
      </c>
      <c r="N1907" s="24" t="e">
        <f t="shared" si="127"/>
        <v>#VALUE!</v>
      </c>
    </row>
    <row r="1908" spans="10:14" ht="57" customHeight="1" x14ac:dyDescent="0.2">
      <c r="J1908" s="29">
        <f t="shared" si="124"/>
        <v>0</v>
      </c>
      <c r="K1908" s="29">
        <f t="shared" si="125"/>
        <v>0</v>
      </c>
      <c r="L1908" s="24">
        <f t="shared" si="126"/>
        <v>1</v>
      </c>
      <c r="M1908" s="24" t="str">
        <f>VLOOKUP(L1908,mês!A:B,2,0)</f>
        <v>Janeiro</v>
      </c>
      <c r="N1908" s="24" t="e">
        <f t="shared" si="127"/>
        <v>#VALUE!</v>
      </c>
    </row>
    <row r="1909" spans="10:14" ht="57" customHeight="1" x14ac:dyDescent="0.2">
      <c r="J1909" s="29">
        <f t="shared" si="124"/>
        <v>0</v>
      </c>
      <c r="K1909" s="29">
        <f t="shared" si="125"/>
        <v>0</v>
      </c>
      <c r="L1909" s="24">
        <f t="shared" si="126"/>
        <v>1</v>
      </c>
      <c r="M1909" s="24" t="str">
        <f>VLOOKUP(L1909,mês!A:B,2,0)</f>
        <v>Janeiro</v>
      </c>
      <c r="N1909" s="24" t="e">
        <f t="shared" si="127"/>
        <v>#VALUE!</v>
      </c>
    </row>
    <row r="1910" spans="10:14" ht="57" customHeight="1" x14ac:dyDescent="0.2">
      <c r="J1910" s="29">
        <f t="shared" si="124"/>
        <v>0</v>
      </c>
      <c r="K1910" s="29">
        <f t="shared" si="125"/>
        <v>0</v>
      </c>
      <c r="L1910" s="24">
        <f t="shared" si="126"/>
        <v>1</v>
      </c>
      <c r="M1910" s="24" t="str">
        <f>VLOOKUP(L1910,mês!A:B,2,0)</f>
        <v>Janeiro</v>
      </c>
      <c r="N1910" s="24" t="e">
        <f t="shared" si="127"/>
        <v>#VALUE!</v>
      </c>
    </row>
    <row r="1911" spans="10:14" ht="57" customHeight="1" x14ac:dyDescent="0.2">
      <c r="J1911" s="29">
        <f t="shared" si="124"/>
        <v>0</v>
      </c>
      <c r="K1911" s="29">
        <f t="shared" si="125"/>
        <v>0</v>
      </c>
      <c r="L1911" s="24">
        <f t="shared" si="126"/>
        <v>1</v>
      </c>
      <c r="M1911" s="24" t="str">
        <f>VLOOKUP(L1911,mês!A:B,2,0)</f>
        <v>Janeiro</v>
      </c>
      <c r="N1911" s="24" t="e">
        <f t="shared" si="127"/>
        <v>#VALUE!</v>
      </c>
    </row>
    <row r="1912" spans="10:14" ht="57" customHeight="1" x14ac:dyDescent="0.2">
      <c r="J1912" s="29">
        <f t="shared" si="124"/>
        <v>0</v>
      </c>
      <c r="K1912" s="29">
        <f t="shared" si="125"/>
        <v>0</v>
      </c>
      <c r="L1912" s="24">
        <f t="shared" si="126"/>
        <v>1</v>
      </c>
      <c r="M1912" s="24" t="str">
        <f>VLOOKUP(L1912,mês!A:B,2,0)</f>
        <v>Janeiro</v>
      </c>
      <c r="N1912" s="24" t="e">
        <f t="shared" si="127"/>
        <v>#VALUE!</v>
      </c>
    </row>
    <row r="1913" spans="10:14" ht="57" customHeight="1" x14ac:dyDescent="0.2">
      <c r="J1913" s="29">
        <f t="shared" si="124"/>
        <v>0</v>
      </c>
      <c r="K1913" s="29">
        <f t="shared" si="125"/>
        <v>0</v>
      </c>
      <c r="L1913" s="24">
        <f t="shared" si="126"/>
        <v>1</v>
      </c>
      <c r="M1913" s="24" t="str">
        <f>VLOOKUP(L1913,mês!A:B,2,0)</f>
        <v>Janeiro</v>
      </c>
      <c r="N1913" s="24" t="e">
        <f t="shared" si="127"/>
        <v>#VALUE!</v>
      </c>
    </row>
    <row r="1914" spans="10:14" ht="57" customHeight="1" x14ac:dyDescent="0.2">
      <c r="J1914" s="29">
        <f t="shared" si="124"/>
        <v>0</v>
      </c>
      <c r="K1914" s="29">
        <f t="shared" si="125"/>
        <v>0</v>
      </c>
      <c r="L1914" s="24">
        <f t="shared" si="126"/>
        <v>1</v>
      </c>
      <c r="M1914" s="24" t="str">
        <f>VLOOKUP(L1914,mês!A:B,2,0)</f>
        <v>Janeiro</v>
      </c>
      <c r="N1914" s="24" t="e">
        <f t="shared" si="127"/>
        <v>#VALUE!</v>
      </c>
    </row>
    <row r="1915" spans="10:14" ht="57" customHeight="1" x14ac:dyDescent="0.2">
      <c r="J1915" s="29">
        <f t="shared" si="124"/>
        <v>0</v>
      </c>
      <c r="K1915" s="29">
        <f t="shared" si="125"/>
        <v>0</v>
      </c>
      <c r="L1915" s="24">
        <f t="shared" si="126"/>
        <v>1</v>
      </c>
      <c r="M1915" s="24" t="str">
        <f>VLOOKUP(L1915,mês!A:B,2,0)</f>
        <v>Janeiro</v>
      </c>
      <c r="N1915" s="24" t="e">
        <f t="shared" si="127"/>
        <v>#VALUE!</v>
      </c>
    </row>
    <row r="1916" spans="10:14" ht="57" customHeight="1" x14ac:dyDescent="0.2">
      <c r="J1916" s="29">
        <f t="shared" si="124"/>
        <v>0</v>
      </c>
      <c r="K1916" s="29">
        <f t="shared" si="125"/>
        <v>0</v>
      </c>
      <c r="L1916" s="24">
        <f t="shared" si="126"/>
        <v>1</v>
      </c>
      <c r="M1916" s="24" t="str">
        <f>VLOOKUP(L1916,mês!A:B,2,0)</f>
        <v>Janeiro</v>
      </c>
      <c r="N1916" s="24" t="e">
        <f t="shared" si="127"/>
        <v>#VALUE!</v>
      </c>
    </row>
    <row r="1917" spans="10:14" ht="57" customHeight="1" x14ac:dyDescent="0.2">
      <c r="J1917" s="29">
        <f t="shared" si="124"/>
        <v>0</v>
      </c>
      <c r="K1917" s="29">
        <f t="shared" si="125"/>
        <v>0</v>
      </c>
      <c r="L1917" s="24">
        <f t="shared" si="126"/>
        <v>1</v>
      </c>
      <c r="M1917" s="24" t="str">
        <f>VLOOKUP(L1917,mês!A:B,2,0)</f>
        <v>Janeiro</v>
      </c>
      <c r="N1917" s="24" t="e">
        <f t="shared" si="127"/>
        <v>#VALUE!</v>
      </c>
    </row>
    <row r="1918" spans="10:14" ht="57" customHeight="1" x14ac:dyDescent="0.2">
      <c r="J1918" s="29">
        <f t="shared" si="124"/>
        <v>0</v>
      </c>
      <c r="K1918" s="29">
        <f t="shared" si="125"/>
        <v>0</v>
      </c>
      <c r="L1918" s="24">
        <f t="shared" si="126"/>
        <v>1</v>
      </c>
      <c r="M1918" s="24" t="str">
        <f>VLOOKUP(L1918,mês!A:B,2,0)</f>
        <v>Janeiro</v>
      </c>
      <c r="N1918" s="24" t="e">
        <f t="shared" si="127"/>
        <v>#VALUE!</v>
      </c>
    </row>
    <row r="1919" spans="10:14" ht="57" customHeight="1" x14ac:dyDescent="0.2">
      <c r="J1919" s="29">
        <f t="shared" si="124"/>
        <v>0</v>
      </c>
      <c r="K1919" s="29">
        <f t="shared" si="125"/>
        <v>0</v>
      </c>
      <c r="L1919" s="24">
        <f t="shared" si="126"/>
        <v>1</v>
      </c>
      <c r="M1919" s="24" t="str">
        <f>VLOOKUP(L1919,mês!A:B,2,0)</f>
        <v>Janeiro</v>
      </c>
      <c r="N1919" s="24" t="e">
        <f t="shared" si="127"/>
        <v>#VALUE!</v>
      </c>
    </row>
    <row r="1920" spans="10:14" ht="57" customHeight="1" x14ac:dyDescent="0.2">
      <c r="J1920" s="29">
        <f t="shared" si="124"/>
        <v>0</v>
      </c>
      <c r="K1920" s="29">
        <f t="shared" si="125"/>
        <v>0</v>
      </c>
      <c r="L1920" s="24">
        <f t="shared" si="126"/>
        <v>1</v>
      </c>
      <c r="M1920" s="24" t="str">
        <f>VLOOKUP(L1920,mês!A:B,2,0)</f>
        <v>Janeiro</v>
      </c>
      <c r="N1920" s="24" t="e">
        <f t="shared" si="127"/>
        <v>#VALUE!</v>
      </c>
    </row>
    <row r="1921" spans="10:14" ht="57" customHeight="1" x14ac:dyDescent="0.2">
      <c r="J1921" s="29">
        <f t="shared" si="124"/>
        <v>0</v>
      </c>
      <c r="K1921" s="29">
        <f t="shared" si="125"/>
        <v>0</v>
      </c>
      <c r="L1921" s="24">
        <f t="shared" si="126"/>
        <v>1</v>
      </c>
      <c r="M1921" s="24" t="str">
        <f>VLOOKUP(L1921,mês!A:B,2,0)</f>
        <v>Janeiro</v>
      </c>
      <c r="N1921" s="24" t="e">
        <f t="shared" si="127"/>
        <v>#VALUE!</v>
      </c>
    </row>
    <row r="1922" spans="10:14" ht="57" customHeight="1" x14ac:dyDescent="0.2">
      <c r="J1922" s="29">
        <f t="shared" si="124"/>
        <v>0</v>
      </c>
      <c r="K1922" s="29">
        <f t="shared" si="125"/>
        <v>0</v>
      </c>
      <c r="L1922" s="24">
        <f t="shared" si="126"/>
        <v>1</v>
      </c>
      <c r="M1922" s="24" t="str">
        <f>VLOOKUP(L1922,mês!A:B,2,0)</f>
        <v>Janeiro</v>
      </c>
      <c r="N1922" s="24" t="e">
        <f t="shared" si="127"/>
        <v>#VALUE!</v>
      </c>
    </row>
    <row r="1923" spans="10:14" ht="57" customHeight="1" x14ac:dyDescent="0.2">
      <c r="J1923" s="29">
        <f t="shared" si="124"/>
        <v>0</v>
      </c>
      <c r="K1923" s="29">
        <f t="shared" si="125"/>
        <v>0</v>
      </c>
      <c r="L1923" s="24">
        <f t="shared" si="126"/>
        <v>1</v>
      </c>
      <c r="M1923" s="24" t="str">
        <f>VLOOKUP(L1923,mês!A:B,2,0)</f>
        <v>Janeiro</v>
      </c>
      <c r="N1923" s="24" t="e">
        <f t="shared" si="127"/>
        <v>#VALUE!</v>
      </c>
    </row>
    <row r="1924" spans="10:14" ht="57" customHeight="1" x14ac:dyDescent="0.2">
      <c r="J1924" s="29">
        <f t="shared" si="124"/>
        <v>0</v>
      </c>
      <c r="K1924" s="29">
        <f t="shared" si="125"/>
        <v>0</v>
      </c>
      <c r="L1924" s="24">
        <f t="shared" si="126"/>
        <v>1</v>
      </c>
      <c r="M1924" s="24" t="str">
        <f>VLOOKUP(L1924,mês!A:B,2,0)</f>
        <v>Janeiro</v>
      </c>
      <c r="N1924" s="24" t="e">
        <f t="shared" si="127"/>
        <v>#VALUE!</v>
      </c>
    </row>
    <row r="1925" spans="10:14" ht="57" customHeight="1" x14ac:dyDescent="0.2">
      <c r="J1925" s="29">
        <f t="shared" si="124"/>
        <v>0</v>
      </c>
      <c r="K1925" s="29">
        <f t="shared" si="125"/>
        <v>0</v>
      </c>
      <c r="L1925" s="24">
        <f t="shared" si="126"/>
        <v>1</v>
      </c>
      <c r="M1925" s="24" t="str">
        <f>VLOOKUP(L1925,mês!A:B,2,0)</f>
        <v>Janeiro</v>
      </c>
      <c r="N1925" s="24" t="e">
        <f t="shared" si="127"/>
        <v>#VALUE!</v>
      </c>
    </row>
    <row r="1926" spans="10:14" ht="57" customHeight="1" x14ac:dyDescent="0.2">
      <c r="J1926" s="29">
        <f t="shared" si="124"/>
        <v>0</v>
      </c>
      <c r="K1926" s="29">
        <f t="shared" si="125"/>
        <v>0</v>
      </c>
      <c r="L1926" s="24">
        <f t="shared" si="126"/>
        <v>1</v>
      </c>
      <c r="M1926" s="24" t="str">
        <f>VLOOKUP(L1926,mês!A:B,2,0)</f>
        <v>Janeiro</v>
      </c>
      <c r="N1926" s="24" t="e">
        <f t="shared" si="127"/>
        <v>#VALUE!</v>
      </c>
    </row>
    <row r="1927" spans="10:14" ht="57" customHeight="1" x14ac:dyDescent="0.2">
      <c r="J1927" s="29">
        <f t="shared" si="124"/>
        <v>0</v>
      </c>
      <c r="K1927" s="29">
        <f t="shared" si="125"/>
        <v>0</v>
      </c>
      <c r="L1927" s="24">
        <f t="shared" si="126"/>
        <v>1</v>
      </c>
      <c r="M1927" s="24" t="str">
        <f>VLOOKUP(L1927,mês!A:B,2,0)</f>
        <v>Janeiro</v>
      </c>
      <c r="N1927" s="24" t="e">
        <f t="shared" si="127"/>
        <v>#VALUE!</v>
      </c>
    </row>
    <row r="1928" spans="10:14" ht="57" customHeight="1" x14ac:dyDescent="0.2">
      <c r="J1928" s="29">
        <f t="shared" si="124"/>
        <v>0</v>
      </c>
      <c r="K1928" s="29">
        <f t="shared" si="125"/>
        <v>0</v>
      </c>
      <c r="L1928" s="24">
        <f t="shared" si="126"/>
        <v>1</v>
      </c>
      <c r="M1928" s="24" t="str">
        <f>VLOOKUP(L1928,mês!A:B,2,0)</f>
        <v>Janeiro</v>
      </c>
      <c r="N1928" s="24" t="e">
        <f t="shared" si="127"/>
        <v>#VALUE!</v>
      </c>
    </row>
    <row r="1929" spans="10:14" ht="57" customHeight="1" x14ac:dyDescent="0.2">
      <c r="J1929" s="29">
        <f t="shared" si="124"/>
        <v>0</v>
      </c>
      <c r="K1929" s="29">
        <f t="shared" si="125"/>
        <v>0</v>
      </c>
      <c r="L1929" s="24">
        <f t="shared" si="126"/>
        <v>1</v>
      </c>
      <c r="M1929" s="24" t="str">
        <f>VLOOKUP(L1929,mês!A:B,2,0)</f>
        <v>Janeiro</v>
      </c>
      <c r="N1929" s="24" t="e">
        <f t="shared" si="127"/>
        <v>#VALUE!</v>
      </c>
    </row>
    <row r="1930" spans="10:14" ht="57" customHeight="1" x14ac:dyDescent="0.2">
      <c r="J1930" s="29">
        <f t="shared" ref="J1930:J1993" si="128">IF(G1930="Não",0,H1930)</f>
        <v>0</v>
      </c>
      <c r="K1930" s="29">
        <f t="shared" ref="K1930:K1993" si="129">IF(G1930="Não",H1930,0)</f>
        <v>0</v>
      </c>
      <c r="L1930" s="24">
        <f t="shared" ref="L1930:L1993" si="130">MONTH(B1930)</f>
        <v>1</v>
      </c>
      <c r="M1930" s="24" t="str">
        <f>VLOOKUP(L1930,mês!A:B,2,0)</f>
        <v>Janeiro</v>
      </c>
      <c r="N1930" s="24" t="e">
        <f t="shared" ref="N1930:N1993" si="131">LEFT(A1930,SEARCH("-",A1930)-1)</f>
        <v>#VALUE!</v>
      </c>
    </row>
    <row r="1931" spans="10:14" ht="57" customHeight="1" x14ac:dyDescent="0.2">
      <c r="J1931" s="29">
        <f t="shared" si="128"/>
        <v>0</v>
      </c>
      <c r="K1931" s="29">
        <f t="shared" si="129"/>
        <v>0</v>
      </c>
      <c r="L1931" s="24">
        <f t="shared" si="130"/>
        <v>1</v>
      </c>
      <c r="M1931" s="24" t="str">
        <f>VLOOKUP(L1931,mês!A:B,2,0)</f>
        <v>Janeiro</v>
      </c>
      <c r="N1931" s="24" t="e">
        <f t="shared" si="131"/>
        <v>#VALUE!</v>
      </c>
    </row>
    <row r="1932" spans="10:14" ht="57" customHeight="1" x14ac:dyDescent="0.2">
      <c r="J1932" s="29">
        <f t="shared" si="128"/>
        <v>0</v>
      </c>
      <c r="K1932" s="29">
        <f t="shared" si="129"/>
        <v>0</v>
      </c>
      <c r="L1932" s="24">
        <f t="shared" si="130"/>
        <v>1</v>
      </c>
      <c r="M1932" s="24" t="str">
        <f>VLOOKUP(L1932,mês!A:B,2,0)</f>
        <v>Janeiro</v>
      </c>
      <c r="N1932" s="24" t="e">
        <f t="shared" si="131"/>
        <v>#VALUE!</v>
      </c>
    </row>
    <row r="1933" spans="10:14" ht="57" customHeight="1" x14ac:dyDescent="0.2">
      <c r="J1933" s="29">
        <f t="shared" si="128"/>
        <v>0</v>
      </c>
      <c r="K1933" s="29">
        <f t="shared" si="129"/>
        <v>0</v>
      </c>
      <c r="L1933" s="24">
        <f t="shared" si="130"/>
        <v>1</v>
      </c>
      <c r="M1933" s="24" t="str">
        <f>VLOOKUP(L1933,mês!A:B,2,0)</f>
        <v>Janeiro</v>
      </c>
      <c r="N1933" s="24" t="e">
        <f t="shared" si="131"/>
        <v>#VALUE!</v>
      </c>
    </row>
    <row r="1934" spans="10:14" ht="57" customHeight="1" x14ac:dyDescent="0.2">
      <c r="J1934" s="29">
        <f t="shared" si="128"/>
        <v>0</v>
      </c>
      <c r="K1934" s="29">
        <f t="shared" si="129"/>
        <v>0</v>
      </c>
      <c r="L1934" s="24">
        <f t="shared" si="130"/>
        <v>1</v>
      </c>
      <c r="M1934" s="24" t="str">
        <f>VLOOKUP(L1934,mês!A:B,2,0)</f>
        <v>Janeiro</v>
      </c>
      <c r="N1934" s="24" t="e">
        <f t="shared" si="131"/>
        <v>#VALUE!</v>
      </c>
    </row>
    <row r="1935" spans="10:14" ht="57" customHeight="1" x14ac:dyDescent="0.2">
      <c r="J1935" s="29">
        <f t="shared" si="128"/>
        <v>0</v>
      </c>
      <c r="K1935" s="29">
        <f t="shared" si="129"/>
        <v>0</v>
      </c>
      <c r="L1935" s="24">
        <f t="shared" si="130"/>
        <v>1</v>
      </c>
      <c r="M1935" s="24" t="str">
        <f>VLOOKUP(L1935,mês!A:B,2,0)</f>
        <v>Janeiro</v>
      </c>
      <c r="N1935" s="24" t="e">
        <f t="shared" si="131"/>
        <v>#VALUE!</v>
      </c>
    </row>
    <row r="1936" spans="10:14" ht="57" customHeight="1" x14ac:dyDescent="0.2">
      <c r="J1936" s="29">
        <f t="shared" si="128"/>
        <v>0</v>
      </c>
      <c r="K1936" s="29">
        <f t="shared" si="129"/>
        <v>0</v>
      </c>
      <c r="L1936" s="24">
        <f t="shared" si="130"/>
        <v>1</v>
      </c>
      <c r="M1936" s="24" t="str">
        <f>VLOOKUP(L1936,mês!A:B,2,0)</f>
        <v>Janeiro</v>
      </c>
      <c r="N1936" s="24" t="e">
        <f t="shared" si="131"/>
        <v>#VALUE!</v>
      </c>
    </row>
    <row r="1937" spans="10:14" ht="57" customHeight="1" x14ac:dyDescent="0.2">
      <c r="J1937" s="29">
        <f t="shared" si="128"/>
        <v>0</v>
      </c>
      <c r="K1937" s="29">
        <f t="shared" si="129"/>
        <v>0</v>
      </c>
      <c r="L1937" s="24">
        <f t="shared" si="130"/>
        <v>1</v>
      </c>
      <c r="M1937" s="24" t="str">
        <f>VLOOKUP(L1937,mês!A:B,2,0)</f>
        <v>Janeiro</v>
      </c>
      <c r="N1937" s="24" t="e">
        <f t="shared" si="131"/>
        <v>#VALUE!</v>
      </c>
    </row>
    <row r="1938" spans="10:14" ht="57" customHeight="1" x14ac:dyDescent="0.2">
      <c r="J1938" s="29">
        <f t="shared" si="128"/>
        <v>0</v>
      </c>
      <c r="K1938" s="29">
        <f t="shared" si="129"/>
        <v>0</v>
      </c>
      <c r="L1938" s="24">
        <f t="shared" si="130"/>
        <v>1</v>
      </c>
      <c r="M1938" s="24" t="str">
        <f>VLOOKUP(L1938,mês!A:B,2,0)</f>
        <v>Janeiro</v>
      </c>
      <c r="N1938" s="24" t="e">
        <f t="shared" si="131"/>
        <v>#VALUE!</v>
      </c>
    </row>
    <row r="1939" spans="10:14" ht="57" customHeight="1" x14ac:dyDescent="0.2">
      <c r="J1939" s="29">
        <f t="shared" si="128"/>
        <v>0</v>
      </c>
      <c r="K1939" s="29">
        <f t="shared" si="129"/>
        <v>0</v>
      </c>
      <c r="L1939" s="24">
        <f t="shared" si="130"/>
        <v>1</v>
      </c>
      <c r="M1939" s="24" t="str">
        <f>VLOOKUP(L1939,mês!A:B,2,0)</f>
        <v>Janeiro</v>
      </c>
      <c r="N1939" s="24" t="e">
        <f t="shared" si="131"/>
        <v>#VALUE!</v>
      </c>
    </row>
    <row r="1940" spans="10:14" ht="57" customHeight="1" x14ac:dyDescent="0.2">
      <c r="J1940" s="29">
        <f t="shared" si="128"/>
        <v>0</v>
      </c>
      <c r="K1940" s="29">
        <f t="shared" si="129"/>
        <v>0</v>
      </c>
      <c r="L1940" s="24">
        <f t="shared" si="130"/>
        <v>1</v>
      </c>
      <c r="M1940" s="24" t="str">
        <f>VLOOKUP(L1940,mês!A:B,2,0)</f>
        <v>Janeiro</v>
      </c>
      <c r="N1940" s="24" t="e">
        <f t="shared" si="131"/>
        <v>#VALUE!</v>
      </c>
    </row>
    <row r="1941" spans="10:14" ht="57" customHeight="1" x14ac:dyDescent="0.2">
      <c r="J1941" s="29">
        <f t="shared" si="128"/>
        <v>0</v>
      </c>
      <c r="K1941" s="29">
        <f t="shared" si="129"/>
        <v>0</v>
      </c>
      <c r="L1941" s="24">
        <f t="shared" si="130"/>
        <v>1</v>
      </c>
      <c r="M1941" s="24" t="str">
        <f>VLOOKUP(L1941,mês!A:B,2,0)</f>
        <v>Janeiro</v>
      </c>
      <c r="N1941" s="24" t="e">
        <f t="shared" si="131"/>
        <v>#VALUE!</v>
      </c>
    </row>
    <row r="1942" spans="10:14" ht="57" customHeight="1" x14ac:dyDescent="0.2">
      <c r="J1942" s="29">
        <f t="shared" si="128"/>
        <v>0</v>
      </c>
      <c r="K1942" s="29">
        <f t="shared" si="129"/>
        <v>0</v>
      </c>
      <c r="L1942" s="24">
        <f t="shared" si="130"/>
        <v>1</v>
      </c>
      <c r="M1942" s="24" t="str">
        <f>VLOOKUP(L1942,mês!A:B,2,0)</f>
        <v>Janeiro</v>
      </c>
      <c r="N1942" s="24" t="e">
        <f t="shared" si="131"/>
        <v>#VALUE!</v>
      </c>
    </row>
    <row r="1943" spans="10:14" ht="57" customHeight="1" x14ac:dyDescent="0.2">
      <c r="J1943" s="29">
        <f t="shared" si="128"/>
        <v>0</v>
      </c>
      <c r="K1943" s="29">
        <f t="shared" si="129"/>
        <v>0</v>
      </c>
      <c r="L1943" s="24">
        <f t="shared" si="130"/>
        <v>1</v>
      </c>
      <c r="M1943" s="24" t="str">
        <f>VLOOKUP(L1943,mês!A:B,2,0)</f>
        <v>Janeiro</v>
      </c>
      <c r="N1943" s="24" t="e">
        <f t="shared" si="131"/>
        <v>#VALUE!</v>
      </c>
    </row>
    <row r="1944" spans="10:14" ht="57" customHeight="1" x14ac:dyDescent="0.2">
      <c r="J1944" s="29">
        <f t="shared" si="128"/>
        <v>0</v>
      </c>
      <c r="K1944" s="29">
        <f t="shared" si="129"/>
        <v>0</v>
      </c>
      <c r="L1944" s="24">
        <f t="shared" si="130"/>
        <v>1</v>
      </c>
      <c r="M1944" s="24" t="str">
        <f>VLOOKUP(L1944,mês!A:B,2,0)</f>
        <v>Janeiro</v>
      </c>
      <c r="N1944" s="24" t="e">
        <f t="shared" si="131"/>
        <v>#VALUE!</v>
      </c>
    </row>
    <row r="1945" spans="10:14" ht="57" customHeight="1" x14ac:dyDescent="0.2">
      <c r="J1945" s="29">
        <f t="shared" si="128"/>
        <v>0</v>
      </c>
      <c r="K1945" s="29">
        <f t="shared" si="129"/>
        <v>0</v>
      </c>
      <c r="L1945" s="24">
        <f t="shared" si="130"/>
        <v>1</v>
      </c>
      <c r="M1945" s="24" t="str">
        <f>VLOOKUP(L1945,mês!A:B,2,0)</f>
        <v>Janeiro</v>
      </c>
      <c r="N1945" s="24" t="e">
        <f t="shared" si="131"/>
        <v>#VALUE!</v>
      </c>
    </row>
    <row r="1946" spans="10:14" ht="57" customHeight="1" x14ac:dyDescent="0.2">
      <c r="J1946" s="29">
        <f t="shared" si="128"/>
        <v>0</v>
      </c>
      <c r="K1946" s="29">
        <f t="shared" si="129"/>
        <v>0</v>
      </c>
      <c r="L1946" s="24">
        <f t="shared" si="130"/>
        <v>1</v>
      </c>
      <c r="M1946" s="24" t="str">
        <f>VLOOKUP(L1946,mês!A:B,2,0)</f>
        <v>Janeiro</v>
      </c>
      <c r="N1946" s="24" t="e">
        <f t="shared" si="131"/>
        <v>#VALUE!</v>
      </c>
    </row>
    <row r="1947" spans="10:14" ht="57" customHeight="1" x14ac:dyDescent="0.2">
      <c r="J1947" s="29">
        <f t="shared" si="128"/>
        <v>0</v>
      </c>
      <c r="K1947" s="29">
        <f t="shared" si="129"/>
        <v>0</v>
      </c>
      <c r="L1947" s="24">
        <f t="shared" si="130"/>
        <v>1</v>
      </c>
      <c r="M1947" s="24" t="str">
        <f>VLOOKUP(L1947,mês!A:B,2,0)</f>
        <v>Janeiro</v>
      </c>
      <c r="N1947" s="24" t="e">
        <f t="shared" si="131"/>
        <v>#VALUE!</v>
      </c>
    </row>
    <row r="1948" spans="10:14" ht="57" customHeight="1" x14ac:dyDescent="0.2">
      <c r="J1948" s="29">
        <f t="shared" si="128"/>
        <v>0</v>
      </c>
      <c r="K1948" s="29">
        <f t="shared" si="129"/>
        <v>0</v>
      </c>
      <c r="L1948" s="24">
        <f t="shared" si="130"/>
        <v>1</v>
      </c>
      <c r="M1948" s="24" t="str">
        <f>VLOOKUP(L1948,mês!A:B,2,0)</f>
        <v>Janeiro</v>
      </c>
      <c r="N1948" s="24" t="e">
        <f t="shared" si="131"/>
        <v>#VALUE!</v>
      </c>
    </row>
    <row r="1949" spans="10:14" ht="57" customHeight="1" x14ac:dyDescent="0.2">
      <c r="J1949" s="29">
        <f t="shared" si="128"/>
        <v>0</v>
      </c>
      <c r="K1949" s="29">
        <f t="shared" si="129"/>
        <v>0</v>
      </c>
      <c r="L1949" s="24">
        <f t="shared" si="130"/>
        <v>1</v>
      </c>
      <c r="M1949" s="24" t="str">
        <f>VLOOKUP(L1949,mês!A:B,2,0)</f>
        <v>Janeiro</v>
      </c>
      <c r="N1949" s="24" t="e">
        <f t="shared" si="131"/>
        <v>#VALUE!</v>
      </c>
    </row>
    <row r="1950" spans="10:14" ht="57" customHeight="1" x14ac:dyDescent="0.2">
      <c r="J1950" s="29">
        <f t="shared" si="128"/>
        <v>0</v>
      </c>
      <c r="K1950" s="29">
        <f t="shared" si="129"/>
        <v>0</v>
      </c>
      <c r="L1950" s="24">
        <f t="shared" si="130"/>
        <v>1</v>
      </c>
      <c r="M1950" s="24" t="str">
        <f>VLOOKUP(L1950,mês!A:B,2,0)</f>
        <v>Janeiro</v>
      </c>
      <c r="N1950" s="24" t="e">
        <f t="shared" si="131"/>
        <v>#VALUE!</v>
      </c>
    </row>
    <row r="1951" spans="10:14" ht="57" customHeight="1" x14ac:dyDescent="0.2">
      <c r="J1951" s="29">
        <f t="shared" si="128"/>
        <v>0</v>
      </c>
      <c r="K1951" s="29">
        <f t="shared" si="129"/>
        <v>0</v>
      </c>
      <c r="L1951" s="24">
        <f t="shared" si="130"/>
        <v>1</v>
      </c>
      <c r="M1951" s="24" t="str">
        <f>VLOOKUP(L1951,mês!A:B,2,0)</f>
        <v>Janeiro</v>
      </c>
      <c r="N1951" s="24" t="e">
        <f t="shared" si="131"/>
        <v>#VALUE!</v>
      </c>
    </row>
    <row r="1952" spans="10:14" ht="57" customHeight="1" x14ac:dyDescent="0.2">
      <c r="J1952" s="29">
        <f t="shared" si="128"/>
        <v>0</v>
      </c>
      <c r="K1952" s="29">
        <f t="shared" si="129"/>
        <v>0</v>
      </c>
      <c r="L1952" s="24">
        <f t="shared" si="130"/>
        <v>1</v>
      </c>
      <c r="M1952" s="24" t="str">
        <f>VLOOKUP(L1952,mês!A:B,2,0)</f>
        <v>Janeiro</v>
      </c>
      <c r="N1952" s="24" t="e">
        <f t="shared" si="131"/>
        <v>#VALUE!</v>
      </c>
    </row>
    <row r="1953" spans="10:14" ht="57" customHeight="1" x14ac:dyDescent="0.2">
      <c r="J1953" s="29">
        <f t="shared" si="128"/>
        <v>0</v>
      </c>
      <c r="K1953" s="29">
        <f t="shared" si="129"/>
        <v>0</v>
      </c>
      <c r="L1953" s="24">
        <f t="shared" si="130"/>
        <v>1</v>
      </c>
      <c r="M1953" s="24" t="str">
        <f>VLOOKUP(L1953,mês!A:B,2,0)</f>
        <v>Janeiro</v>
      </c>
      <c r="N1953" s="24" t="e">
        <f t="shared" si="131"/>
        <v>#VALUE!</v>
      </c>
    </row>
    <row r="1954" spans="10:14" ht="57" customHeight="1" x14ac:dyDescent="0.2">
      <c r="J1954" s="29">
        <f t="shared" si="128"/>
        <v>0</v>
      </c>
      <c r="K1954" s="29">
        <f t="shared" si="129"/>
        <v>0</v>
      </c>
      <c r="L1954" s="24">
        <f t="shared" si="130"/>
        <v>1</v>
      </c>
      <c r="M1954" s="24" t="str">
        <f>VLOOKUP(L1954,mês!A:B,2,0)</f>
        <v>Janeiro</v>
      </c>
      <c r="N1954" s="24" t="e">
        <f t="shared" si="131"/>
        <v>#VALUE!</v>
      </c>
    </row>
    <row r="1955" spans="10:14" ht="57" customHeight="1" x14ac:dyDescent="0.2">
      <c r="J1955" s="29">
        <f t="shared" si="128"/>
        <v>0</v>
      </c>
      <c r="K1955" s="29">
        <f t="shared" si="129"/>
        <v>0</v>
      </c>
      <c r="L1955" s="24">
        <f t="shared" si="130"/>
        <v>1</v>
      </c>
      <c r="M1955" s="24" t="str">
        <f>VLOOKUP(L1955,mês!A:B,2,0)</f>
        <v>Janeiro</v>
      </c>
      <c r="N1955" s="24" t="e">
        <f t="shared" si="131"/>
        <v>#VALUE!</v>
      </c>
    </row>
    <row r="1956" spans="10:14" ht="57" customHeight="1" x14ac:dyDescent="0.2">
      <c r="J1956" s="29">
        <f t="shared" si="128"/>
        <v>0</v>
      </c>
      <c r="K1956" s="29">
        <f t="shared" si="129"/>
        <v>0</v>
      </c>
      <c r="L1956" s="24">
        <f t="shared" si="130"/>
        <v>1</v>
      </c>
      <c r="M1956" s="24" t="str">
        <f>VLOOKUP(L1956,mês!A:B,2,0)</f>
        <v>Janeiro</v>
      </c>
      <c r="N1956" s="24" t="e">
        <f t="shared" si="131"/>
        <v>#VALUE!</v>
      </c>
    </row>
    <row r="1957" spans="10:14" ht="57" customHeight="1" x14ac:dyDescent="0.2">
      <c r="J1957" s="29">
        <f t="shared" si="128"/>
        <v>0</v>
      </c>
      <c r="K1957" s="29">
        <f t="shared" si="129"/>
        <v>0</v>
      </c>
      <c r="L1957" s="24">
        <f t="shared" si="130"/>
        <v>1</v>
      </c>
      <c r="M1957" s="24" t="str">
        <f>VLOOKUP(L1957,mês!A:B,2,0)</f>
        <v>Janeiro</v>
      </c>
      <c r="N1957" s="24" t="e">
        <f t="shared" si="131"/>
        <v>#VALUE!</v>
      </c>
    </row>
    <row r="1958" spans="10:14" ht="57" customHeight="1" x14ac:dyDescent="0.2">
      <c r="J1958" s="29">
        <f t="shared" si="128"/>
        <v>0</v>
      </c>
      <c r="K1958" s="29">
        <f t="shared" si="129"/>
        <v>0</v>
      </c>
      <c r="L1958" s="24">
        <f t="shared" si="130"/>
        <v>1</v>
      </c>
      <c r="M1958" s="24" t="str">
        <f>VLOOKUP(L1958,mês!A:B,2,0)</f>
        <v>Janeiro</v>
      </c>
      <c r="N1958" s="24" t="e">
        <f t="shared" si="131"/>
        <v>#VALUE!</v>
      </c>
    </row>
    <row r="1959" spans="10:14" ht="57" customHeight="1" x14ac:dyDescent="0.2">
      <c r="J1959" s="29">
        <f t="shared" si="128"/>
        <v>0</v>
      </c>
      <c r="K1959" s="29">
        <f t="shared" si="129"/>
        <v>0</v>
      </c>
      <c r="L1959" s="24">
        <f t="shared" si="130"/>
        <v>1</v>
      </c>
      <c r="M1959" s="24" t="str">
        <f>VLOOKUP(L1959,mês!A:B,2,0)</f>
        <v>Janeiro</v>
      </c>
      <c r="N1959" s="24" t="e">
        <f t="shared" si="131"/>
        <v>#VALUE!</v>
      </c>
    </row>
    <row r="1960" spans="10:14" ht="57" customHeight="1" x14ac:dyDescent="0.2">
      <c r="J1960" s="29">
        <f t="shared" si="128"/>
        <v>0</v>
      </c>
      <c r="K1960" s="29">
        <f t="shared" si="129"/>
        <v>0</v>
      </c>
      <c r="L1960" s="24">
        <f t="shared" si="130"/>
        <v>1</v>
      </c>
      <c r="M1960" s="24" t="str">
        <f>VLOOKUP(L1960,mês!A:B,2,0)</f>
        <v>Janeiro</v>
      </c>
      <c r="N1960" s="24" t="e">
        <f t="shared" si="131"/>
        <v>#VALUE!</v>
      </c>
    </row>
    <row r="1961" spans="10:14" ht="57" customHeight="1" x14ac:dyDescent="0.2">
      <c r="J1961" s="29">
        <f t="shared" si="128"/>
        <v>0</v>
      </c>
      <c r="K1961" s="29">
        <f t="shared" si="129"/>
        <v>0</v>
      </c>
      <c r="L1961" s="24">
        <f t="shared" si="130"/>
        <v>1</v>
      </c>
      <c r="M1961" s="24" t="str">
        <f>VLOOKUP(L1961,mês!A:B,2,0)</f>
        <v>Janeiro</v>
      </c>
      <c r="N1961" s="24" t="e">
        <f t="shared" si="131"/>
        <v>#VALUE!</v>
      </c>
    </row>
    <row r="1962" spans="10:14" ht="57" customHeight="1" x14ac:dyDescent="0.2">
      <c r="J1962" s="29">
        <f t="shared" si="128"/>
        <v>0</v>
      </c>
      <c r="K1962" s="29">
        <f t="shared" si="129"/>
        <v>0</v>
      </c>
      <c r="L1962" s="24">
        <f t="shared" si="130"/>
        <v>1</v>
      </c>
      <c r="M1962" s="24" t="str">
        <f>VLOOKUP(L1962,mês!A:B,2,0)</f>
        <v>Janeiro</v>
      </c>
      <c r="N1962" s="24" t="e">
        <f t="shared" si="131"/>
        <v>#VALUE!</v>
      </c>
    </row>
    <row r="1963" spans="10:14" ht="57" customHeight="1" x14ac:dyDescent="0.2">
      <c r="J1963" s="29">
        <f t="shared" si="128"/>
        <v>0</v>
      </c>
      <c r="K1963" s="29">
        <f t="shared" si="129"/>
        <v>0</v>
      </c>
      <c r="L1963" s="24">
        <f t="shared" si="130"/>
        <v>1</v>
      </c>
      <c r="M1963" s="24" t="str">
        <f>VLOOKUP(L1963,mês!A:B,2,0)</f>
        <v>Janeiro</v>
      </c>
      <c r="N1963" s="24" t="e">
        <f t="shared" si="131"/>
        <v>#VALUE!</v>
      </c>
    </row>
    <row r="1964" spans="10:14" ht="57" customHeight="1" x14ac:dyDescent="0.2">
      <c r="J1964" s="29">
        <f t="shared" si="128"/>
        <v>0</v>
      </c>
      <c r="K1964" s="29">
        <f t="shared" si="129"/>
        <v>0</v>
      </c>
      <c r="L1964" s="24">
        <f t="shared" si="130"/>
        <v>1</v>
      </c>
      <c r="M1964" s="24" t="str">
        <f>VLOOKUP(L1964,mês!A:B,2,0)</f>
        <v>Janeiro</v>
      </c>
      <c r="N1964" s="24" t="e">
        <f t="shared" si="131"/>
        <v>#VALUE!</v>
      </c>
    </row>
    <row r="1965" spans="10:14" ht="57" customHeight="1" x14ac:dyDescent="0.2">
      <c r="J1965" s="29">
        <f t="shared" si="128"/>
        <v>0</v>
      </c>
      <c r="K1965" s="29">
        <f t="shared" si="129"/>
        <v>0</v>
      </c>
      <c r="L1965" s="24">
        <f t="shared" si="130"/>
        <v>1</v>
      </c>
      <c r="M1965" s="24" t="str">
        <f>VLOOKUP(L1965,mês!A:B,2,0)</f>
        <v>Janeiro</v>
      </c>
      <c r="N1965" s="24" t="e">
        <f t="shared" si="131"/>
        <v>#VALUE!</v>
      </c>
    </row>
    <row r="1966" spans="10:14" ht="57" customHeight="1" x14ac:dyDescent="0.2">
      <c r="J1966" s="29">
        <f t="shared" si="128"/>
        <v>0</v>
      </c>
      <c r="K1966" s="29">
        <f t="shared" si="129"/>
        <v>0</v>
      </c>
      <c r="L1966" s="24">
        <f t="shared" si="130"/>
        <v>1</v>
      </c>
      <c r="M1966" s="24" t="str">
        <f>VLOOKUP(L1966,mês!A:B,2,0)</f>
        <v>Janeiro</v>
      </c>
      <c r="N1966" s="24" t="e">
        <f t="shared" si="131"/>
        <v>#VALUE!</v>
      </c>
    </row>
    <row r="1967" spans="10:14" ht="57" customHeight="1" x14ac:dyDescent="0.2">
      <c r="J1967" s="29">
        <f t="shared" si="128"/>
        <v>0</v>
      </c>
      <c r="K1967" s="29">
        <f t="shared" si="129"/>
        <v>0</v>
      </c>
      <c r="L1967" s="24">
        <f t="shared" si="130"/>
        <v>1</v>
      </c>
      <c r="M1967" s="24" t="str">
        <f>VLOOKUP(L1967,mês!A:B,2,0)</f>
        <v>Janeiro</v>
      </c>
      <c r="N1967" s="24" t="e">
        <f t="shared" si="131"/>
        <v>#VALUE!</v>
      </c>
    </row>
    <row r="1968" spans="10:14" ht="57" customHeight="1" x14ac:dyDescent="0.2">
      <c r="J1968" s="29">
        <f t="shared" si="128"/>
        <v>0</v>
      </c>
      <c r="K1968" s="29">
        <f t="shared" si="129"/>
        <v>0</v>
      </c>
      <c r="L1968" s="24">
        <f t="shared" si="130"/>
        <v>1</v>
      </c>
      <c r="M1968" s="24" t="str">
        <f>VLOOKUP(L1968,mês!A:B,2,0)</f>
        <v>Janeiro</v>
      </c>
      <c r="N1968" s="24" t="e">
        <f t="shared" si="131"/>
        <v>#VALUE!</v>
      </c>
    </row>
    <row r="1969" spans="10:14" ht="57" customHeight="1" x14ac:dyDescent="0.2">
      <c r="J1969" s="29">
        <f t="shared" si="128"/>
        <v>0</v>
      </c>
      <c r="K1969" s="29">
        <f t="shared" si="129"/>
        <v>0</v>
      </c>
      <c r="L1969" s="24">
        <f t="shared" si="130"/>
        <v>1</v>
      </c>
      <c r="M1969" s="24" t="str">
        <f>VLOOKUP(L1969,mês!A:B,2,0)</f>
        <v>Janeiro</v>
      </c>
      <c r="N1969" s="24" t="e">
        <f t="shared" si="131"/>
        <v>#VALUE!</v>
      </c>
    </row>
    <row r="1970" spans="10:14" ht="57" customHeight="1" x14ac:dyDescent="0.2">
      <c r="J1970" s="29">
        <f t="shared" si="128"/>
        <v>0</v>
      </c>
      <c r="K1970" s="29">
        <f t="shared" si="129"/>
        <v>0</v>
      </c>
      <c r="L1970" s="24">
        <f t="shared" si="130"/>
        <v>1</v>
      </c>
      <c r="M1970" s="24" t="str">
        <f>VLOOKUP(L1970,mês!A:B,2,0)</f>
        <v>Janeiro</v>
      </c>
      <c r="N1970" s="24" t="e">
        <f t="shared" si="131"/>
        <v>#VALUE!</v>
      </c>
    </row>
    <row r="1971" spans="10:14" ht="57" customHeight="1" x14ac:dyDescent="0.2">
      <c r="J1971" s="29">
        <f t="shared" si="128"/>
        <v>0</v>
      </c>
      <c r="K1971" s="29">
        <f t="shared" si="129"/>
        <v>0</v>
      </c>
      <c r="L1971" s="24">
        <f t="shared" si="130"/>
        <v>1</v>
      </c>
      <c r="M1971" s="24" t="str">
        <f>VLOOKUP(L1971,mês!A:B,2,0)</f>
        <v>Janeiro</v>
      </c>
      <c r="N1971" s="24" t="e">
        <f t="shared" si="131"/>
        <v>#VALUE!</v>
      </c>
    </row>
    <row r="1972" spans="10:14" ht="57" customHeight="1" x14ac:dyDescent="0.2">
      <c r="J1972" s="29">
        <f t="shared" si="128"/>
        <v>0</v>
      </c>
      <c r="K1972" s="29">
        <f t="shared" si="129"/>
        <v>0</v>
      </c>
      <c r="L1972" s="24">
        <f t="shared" si="130"/>
        <v>1</v>
      </c>
      <c r="M1972" s="24" t="str">
        <f>VLOOKUP(L1972,mês!A:B,2,0)</f>
        <v>Janeiro</v>
      </c>
      <c r="N1972" s="24" t="e">
        <f t="shared" si="131"/>
        <v>#VALUE!</v>
      </c>
    </row>
    <row r="1973" spans="10:14" ht="57" customHeight="1" x14ac:dyDescent="0.2">
      <c r="J1973" s="29">
        <f t="shared" si="128"/>
        <v>0</v>
      </c>
      <c r="K1973" s="29">
        <f t="shared" si="129"/>
        <v>0</v>
      </c>
      <c r="L1973" s="24">
        <f t="shared" si="130"/>
        <v>1</v>
      </c>
      <c r="M1973" s="24" t="str">
        <f>VLOOKUP(L1973,mês!A:B,2,0)</f>
        <v>Janeiro</v>
      </c>
      <c r="N1973" s="24" t="e">
        <f t="shared" si="131"/>
        <v>#VALUE!</v>
      </c>
    </row>
    <row r="1974" spans="10:14" ht="57" customHeight="1" x14ac:dyDescent="0.2">
      <c r="J1974" s="29">
        <f t="shared" si="128"/>
        <v>0</v>
      </c>
      <c r="K1974" s="29">
        <f t="shared" si="129"/>
        <v>0</v>
      </c>
      <c r="L1974" s="24">
        <f t="shared" si="130"/>
        <v>1</v>
      </c>
      <c r="M1974" s="24" t="str">
        <f>VLOOKUP(L1974,mês!A:B,2,0)</f>
        <v>Janeiro</v>
      </c>
      <c r="N1974" s="24" t="e">
        <f t="shared" si="131"/>
        <v>#VALUE!</v>
      </c>
    </row>
    <row r="1975" spans="10:14" ht="57" customHeight="1" x14ac:dyDescent="0.2">
      <c r="J1975" s="29">
        <f t="shared" si="128"/>
        <v>0</v>
      </c>
      <c r="K1975" s="29">
        <f t="shared" si="129"/>
        <v>0</v>
      </c>
      <c r="L1975" s="24">
        <f t="shared" si="130"/>
        <v>1</v>
      </c>
      <c r="M1975" s="24" t="str">
        <f>VLOOKUP(L1975,mês!A:B,2,0)</f>
        <v>Janeiro</v>
      </c>
      <c r="N1975" s="24" t="e">
        <f t="shared" si="131"/>
        <v>#VALUE!</v>
      </c>
    </row>
    <row r="1976" spans="10:14" ht="57" customHeight="1" x14ac:dyDescent="0.2">
      <c r="J1976" s="29">
        <f t="shared" si="128"/>
        <v>0</v>
      </c>
      <c r="K1976" s="29">
        <f t="shared" si="129"/>
        <v>0</v>
      </c>
      <c r="L1976" s="24">
        <f t="shared" si="130"/>
        <v>1</v>
      </c>
      <c r="M1976" s="24" t="str">
        <f>VLOOKUP(L1976,mês!A:B,2,0)</f>
        <v>Janeiro</v>
      </c>
      <c r="N1976" s="24" t="e">
        <f t="shared" si="131"/>
        <v>#VALUE!</v>
      </c>
    </row>
    <row r="1977" spans="10:14" ht="57" customHeight="1" x14ac:dyDescent="0.2">
      <c r="J1977" s="29">
        <f t="shared" si="128"/>
        <v>0</v>
      </c>
      <c r="K1977" s="29">
        <f t="shared" si="129"/>
        <v>0</v>
      </c>
      <c r="L1977" s="24">
        <f t="shared" si="130"/>
        <v>1</v>
      </c>
      <c r="M1977" s="24" t="str">
        <f>VLOOKUP(L1977,mês!A:B,2,0)</f>
        <v>Janeiro</v>
      </c>
      <c r="N1977" s="24" t="e">
        <f t="shared" si="131"/>
        <v>#VALUE!</v>
      </c>
    </row>
    <row r="1978" spans="10:14" ht="57" customHeight="1" x14ac:dyDescent="0.2">
      <c r="J1978" s="29">
        <f t="shared" si="128"/>
        <v>0</v>
      </c>
      <c r="K1978" s="29">
        <f t="shared" si="129"/>
        <v>0</v>
      </c>
      <c r="L1978" s="24">
        <f t="shared" si="130"/>
        <v>1</v>
      </c>
      <c r="M1978" s="24" t="str">
        <f>VLOOKUP(L1978,mês!A:B,2,0)</f>
        <v>Janeiro</v>
      </c>
      <c r="N1978" s="24" t="e">
        <f t="shared" si="131"/>
        <v>#VALUE!</v>
      </c>
    </row>
    <row r="1979" spans="10:14" ht="57" customHeight="1" x14ac:dyDescent="0.2">
      <c r="J1979" s="29">
        <f t="shared" si="128"/>
        <v>0</v>
      </c>
      <c r="K1979" s="29">
        <f t="shared" si="129"/>
        <v>0</v>
      </c>
      <c r="L1979" s="24">
        <f t="shared" si="130"/>
        <v>1</v>
      </c>
      <c r="M1979" s="24" t="str">
        <f>VLOOKUP(L1979,mês!A:B,2,0)</f>
        <v>Janeiro</v>
      </c>
      <c r="N1979" s="24" t="e">
        <f t="shared" si="131"/>
        <v>#VALUE!</v>
      </c>
    </row>
    <row r="1980" spans="10:14" ht="57" customHeight="1" x14ac:dyDescent="0.2">
      <c r="J1980" s="29">
        <f t="shared" si="128"/>
        <v>0</v>
      </c>
      <c r="K1980" s="29">
        <f t="shared" si="129"/>
        <v>0</v>
      </c>
      <c r="L1980" s="24">
        <f t="shared" si="130"/>
        <v>1</v>
      </c>
      <c r="M1980" s="24" t="str">
        <f>VLOOKUP(L1980,mês!A:B,2,0)</f>
        <v>Janeiro</v>
      </c>
      <c r="N1980" s="24" t="e">
        <f t="shared" si="131"/>
        <v>#VALUE!</v>
      </c>
    </row>
    <row r="1981" spans="10:14" ht="57" customHeight="1" x14ac:dyDescent="0.2">
      <c r="J1981" s="29">
        <f t="shared" si="128"/>
        <v>0</v>
      </c>
      <c r="K1981" s="29">
        <f t="shared" si="129"/>
        <v>0</v>
      </c>
      <c r="L1981" s="24">
        <f t="shared" si="130"/>
        <v>1</v>
      </c>
      <c r="M1981" s="24" t="str">
        <f>VLOOKUP(L1981,mês!A:B,2,0)</f>
        <v>Janeiro</v>
      </c>
      <c r="N1981" s="24" t="e">
        <f t="shared" si="131"/>
        <v>#VALUE!</v>
      </c>
    </row>
    <row r="1982" spans="10:14" ht="57" customHeight="1" x14ac:dyDescent="0.2">
      <c r="J1982" s="29">
        <f t="shared" si="128"/>
        <v>0</v>
      </c>
      <c r="K1982" s="29">
        <f t="shared" si="129"/>
        <v>0</v>
      </c>
      <c r="L1982" s="24">
        <f t="shared" si="130"/>
        <v>1</v>
      </c>
      <c r="M1982" s="24" t="str">
        <f>VLOOKUP(L1982,mês!A:B,2,0)</f>
        <v>Janeiro</v>
      </c>
      <c r="N1982" s="24" t="e">
        <f t="shared" si="131"/>
        <v>#VALUE!</v>
      </c>
    </row>
    <row r="1983" spans="10:14" ht="57" customHeight="1" x14ac:dyDescent="0.2">
      <c r="J1983" s="29">
        <f t="shared" si="128"/>
        <v>0</v>
      </c>
      <c r="K1983" s="29">
        <f t="shared" si="129"/>
        <v>0</v>
      </c>
      <c r="L1983" s="24">
        <f t="shared" si="130"/>
        <v>1</v>
      </c>
      <c r="M1983" s="24" t="str">
        <f>VLOOKUP(L1983,mês!A:B,2,0)</f>
        <v>Janeiro</v>
      </c>
      <c r="N1983" s="24" t="e">
        <f t="shared" si="131"/>
        <v>#VALUE!</v>
      </c>
    </row>
    <row r="1984" spans="10:14" ht="57" customHeight="1" x14ac:dyDescent="0.2">
      <c r="J1984" s="29">
        <f t="shared" si="128"/>
        <v>0</v>
      </c>
      <c r="K1984" s="29">
        <f t="shared" si="129"/>
        <v>0</v>
      </c>
      <c r="L1984" s="24">
        <f t="shared" si="130"/>
        <v>1</v>
      </c>
      <c r="M1984" s="24" t="str">
        <f>VLOOKUP(L1984,mês!A:B,2,0)</f>
        <v>Janeiro</v>
      </c>
      <c r="N1984" s="24" t="e">
        <f t="shared" si="131"/>
        <v>#VALUE!</v>
      </c>
    </row>
    <row r="1985" spans="10:14" ht="57" customHeight="1" x14ac:dyDescent="0.2">
      <c r="J1985" s="29">
        <f t="shared" si="128"/>
        <v>0</v>
      </c>
      <c r="K1985" s="29">
        <f t="shared" si="129"/>
        <v>0</v>
      </c>
      <c r="L1985" s="24">
        <f t="shared" si="130"/>
        <v>1</v>
      </c>
      <c r="M1985" s="24" t="str">
        <f>VLOOKUP(L1985,mês!A:B,2,0)</f>
        <v>Janeiro</v>
      </c>
      <c r="N1985" s="24" t="e">
        <f t="shared" si="131"/>
        <v>#VALUE!</v>
      </c>
    </row>
    <row r="1986" spans="10:14" ht="57" customHeight="1" x14ac:dyDescent="0.2">
      <c r="J1986" s="29">
        <f t="shared" si="128"/>
        <v>0</v>
      </c>
      <c r="K1986" s="29">
        <f t="shared" si="129"/>
        <v>0</v>
      </c>
      <c r="L1986" s="24">
        <f t="shared" si="130"/>
        <v>1</v>
      </c>
      <c r="M1986" s="24" t="str">
        <f>VLOOKUP(L1986,mês!A:B,2,0)</f>
        <v>Janeiro</v>
      </c>
      <c r="N1986" s="24" t="e">
        <f t="shared" si="131"/>
        <v>#VALUE!</v>
      </c>
    </row>
    <row r="1987" spans="10:14" ht="57" customHeight="1" x14ac:dyDescent="0.2">
      <c r="J1987" s="29">
        <f t="shared" si="128"/>
        <v>0</v>
      </c>
      <c r="K1987" s="29">
        <f t="shared" si="129"/>
        <v>0</v>
      </c>
      <c r="L1987" s="24">
        <f t="shared" si="130"/>
        <v>1</v>
      </c>
      <c r="M1987" s="24" t="str">
        <f>VLOOKUP(L1987,mês!A:B,2,0)</f>
        <v>Janeiro</v>
      </c>
      <c r="N1987" s="24" t="e">
        <f t="shared" si="131"/>
        <v>#VALUE!</v>
      </c>
    </row>
    <row r="1988" spans="10:14" ht="57" customHeight="1" x14ac:dyDescent="0.2">
      <c r="J1988" s="29">
        <f t="shared" si="128"/>
        <v>0</v>
      </c>
      <c r="K1988" s="29">
        <f t="shared" si="129"/>
        <v>0</v>
      </c>
      <c r="L1988" s="24">
        <f t="shared" si="130"/>
        <v>1</v>
      </c>
      <c r="M1988" s="24" t="str">
        <f>VLOOKUP(L1988,mês!A:B,2,0)</f>
        <v>Janeiro</v>
      </c>
      <c r="N1988" s="24" t="e">
        <f t="shared" si="131"/>
        <v>#VALUE!</v>
      </c>
    </row>
    <row r="1989" spans="10:14" ht="57" customHeight="1" x14ac:dyDescent="0.2">
      <c r="J1989" s="29">
        <f t="shared" si="128"/>
        <v>0</v>
      </c>
      <c r="K1989" s="29">
        <f t="shared" si="129"/>
        <v>0</v>
      </c>
      <c r="L1989" s="24">
        <f t="shared" si="130"/>
        <v>1</v>
      </c>
      <c r="M1989" s="24" t="str">
        <f>VLOOKUP(L1989,mês!A:B,2,0)</f>
        <v>Janeiro</v>
      </c>
      <c r="N1989" s="24" t="e">
        <f t="shared" si="131"/>
        <v>#VALUE!</v>
      </c>
    </row>
    <row r="1990" spans="10:14" ht="57" customHeight="1" x14ac:dyDescent="0.2">
      <c r="J1990" s="29">
        <f t="shared" si="128"/>
        <v>0</v>
      </c>
      <c r="K1990" s="29">
        <f t="shared" si="129"/>
        <v>0</v>
      </c>
      <c r="L1990" s="24">
        <f t="shared" si="130"/>
        <v>1</v>
      </c>
      <c r="M1990" s="24" t="str">
        <f>VLOOKUP(L1990,mês!A:B,2,0)</f>
        <v>Janeiro</v>
      </c>
      <c r="N1990" s="24" t="e">
        <f t="shared" si="131"/>
        <v>#VALUE!</v>
      </c>
    </row>
    <row r="1991" spans="10:14" ht="57" customHeight="1" x14ac:dyDescent="0.2">
      <c r="J1991" s="29">
        <f t="shared" si="128"/>
        <v>0</v>
      </c>
      <c r="K1991" s="29">
        <f t="shared" si="129"/>
        <v>0</v>
      </c>
      <c r="L1991" s="24">
        <f t="shared" si="130"/>
        <v>1</v>
      </c>
      <c r="M1991" s="24" t="str">
        <f>VLOOKUP(L1991,mês!A:B,2,0)</f>
        <v>Janeiro</v>
      </c>
      <c r="N1991" s="24" t="e">
        <f t="shared" si="131"/>
        <v>#VALUE!</v>
      </c>
    </row>
    <row r="1992" spans="10:14" ht="57" customHeight="1" x14ac:dyDescent="0.2">
      <c r="J1992" s="29">
        <f t="shared" si="128"/>
        <v>0</v>
      </c>
      <c r="K1992" s="29">
        <f t="shared" si="129"/>
        <v>0</v>
      </c>
      <c r="L1992" s="24">
        <f t="shared" si="130"/>
        <v>1</v>
      </c>
      <c r="M1992" s="24" t="str">
        <f>VLOOKUP(L1992,mês!A:B,2,0)</f>
        <v>Janeiro</v>
      </c>
      <c r="N1992" s="24" t="e">
        <f t="shared" si="131"/>
        <v>#VALUE!</v>
      </c>
    </row>
    <row r="1993" spans="10:14" ht="57" customHeight="1" x14ac:dyDescent="0.2">
      <c r="J1993" s="29">
        <f t="shared" si="128"/>
        <v>0</v>
      </c>
      <c r="K1993" s="29">
        <f t="shared" si="129"/>
        <v>0</v>
      </c>
      <c r="L1993" s="24">
        <f t="shared" si="130"/>
        <v>1</v>
      </c>
      <c r="M1993" s="24" t="str">
        <f>VLOOKUP(L1993,mês!A:B,2,0)</f>
        <v>Janeiro</v>
      </c>
      <c r="N1993" s="24" t="e">
        <f t="shared" si="131"/>
        <v>#VALUE!</v>
      </c>
    </row>
    <row r="1994" spans="10:14" ht="57" customHeight="1" x14ac:dyDescent="0.2">
      <c r="J1994" s="29">
        <f t="shared" ref="J1994:J2057" si="132">IF(G1994="Não",0,H1994)</f>
        <v>0</v>
      </c>
      <c r="K1994" s="29">
        <f t="shared" ref="K1994:K2057" si="133">IF(G1994="Não",H1994,0)</f>
        <v>0</v>
      </c>
      <c r="L1994" s="24">
        <f t="shared" ref="L1994:L2057" si="134">MONTH(B1994)</f>
        <v>1</v>
      </c>
      <c r="M1994" s="24" t="str">
        <f>VLOOKUP(L1994,mês!A:B,2,0)</f>
        <v>Janeiro</v>
      </c>
      <c r="N1994" s="24" t="e">
        <f t="shared" ref="N1994:N2057" si="135">LEFT(A1994,SEARCH("-",A1994)-1)</f>
        <v>#VALUE!</v>
      </c>
    </row>
    <row r="1995" spans="10:14" ht="57" customHeight="1" x14ac:dyDescent="0.2">
      <c r="J1995" s="29">
        <f t="shared" si="132"/>
        <v>0</v>
      </c>
      <c r="K1995" s="29">
        <f t="shared" si="133"/>
        <v>0</v>
      </c>
      <c r="L1995" s="24">
        <f t="shared" si="134"/>
        <v>1</v>
      </c>
      <c r="M1995" s="24" t="str">
        <f>VLOOKUP(L1995,mês!A:B,2,0)</f>
        <v>Janeiro</v>
      </c>
      <c r="N1995" s="24" t="e">
        <f t="shared" si="135"/>
        <v>#VALUE!</v>
      </c>
    </row>
    <row r="1996" spans="10:14" ht="57" customHeight="1" x14ac:dyDescent="0.2">
      <c r="J1996" s="29">
        <f t="shared" si="132"/>
        <v>0</v>
      </c>
      <c r="K1996" s="29">
        <f t="shared" si="133"/>
        <v>0</v>
      </c>
      <c r="L1996" s="24">
        <f t="shared" si="134"/>
        <v>1</v>
      </c>
      <c r="M1996" s="24" t="str">
        <f>VLOOKUP(L1996,mês!A:B,2,0)</f>
        <v>Janeiro</v>
      </c>
      <c r="N1996" s="24" t="e">
        <f t="shared" si="135"/>
        <v>#VALUE!</v>
      </c>
    </row>
    <row r="1997" spans="10:14" ht="57" customHeight="1" x14ac:dyDescent="0.2">
      <c r="J1997" s="29">
        <f t="shared" si="132"/>
        <v>0</v>
      </c>
      <c r="K1997" s="29">
        <f t="shared" si="133"/>
        <v>0</v>
      </c>
      <c r="L1997" s="24">
        <f t="shared" si="134"/>
        <v>1</v>
      </c>
      <c r="M1997" s="24" t="str">
        <f>VLOOKUP(L1997,mês!A:B,2,0)</f>
        <v>Janeiro</v>
      </c>
      <c r="N1997" s="24" t="e">
        <f t="shared" si="135"/>
        <v>#VALUE!</v>
      </c>
    </row>
    <row r="1998" spans="10:14" ht="57" customHeight="1" x14ac:dyDescent="0.2">
      <c r="J1998" s="29">
        <f t="shared" si="132"/>
        <v>0</v>
      </c>
      <c r="K1998" s="29">
        <f t="shared" si="133"/>
        <v>0</v>
      </c>
      <c r="L1998" s="24">
        <f t="shared" si="134"/>
        <v>1</v>
      </c>
      <c r="M1998" s="24" t="str">
        <f>VLOOKUP(L1998,mês!A:B,2,0)</f>
        <v>Janeiro</v>
      </c>
      <c r="N1998" s="24" t="e">
        <f t="shared" si="135"/>
        <v>#VALUE!</v>
      </c>
    </row>
    <row r="1999" spans="10:14" ht="57" customHeight="1" x14ac:dyDescent="0.2">
      <c r="J1999" s="29">
        <f t="shared" si="132"/>
        <v>0</v>
      </c>
      <c r="K1999" s="29">
        <f t="shared" si="133"/>
        <v>0</v>
      </c>
      <c r="L1999" s="24">
        <f t="shared" si="134"/>
        <v>1</v>
      </c>
      <c r="M1999" s="24" t="str">
        <f>VLOOKUP(L1999,mês!A:B,2,0)</f>
        <v>Janeiro</v>
      </c>
      <c r="N1999" s="24" t="e">
        <f t="shared" si="135"/>
        <v>#VALUE!</v>
      </c>
    </row>
    <row r="2000" spans="10:14" ht="57" customHeight="1" x14ac:dyDescent="0.2">
      <c r="J2000" s="29">
        <f t="shared" si="132"/>
        <v>0</v>
      </c>
      <c r="K2000" s="29">
        <f t="shared" si="133"/>
        <v>0</v>
      </c>
      <c r="L2000" s="24">
        <f t="shared" si="134"/>
        <v>1</v>
      </c>
      <c r="M2000" s="24" t="str">
        <f>VLOOKUP(L2000,mês!A:B,2,0)</f>
        <v>Janeiro</v>
      </c>
      <c r="N2000" s="24" t="e">
        <f t="shared" si="135"/>
        <v>#VALUE!</v>
      </c>
    </row>
    <row r="2001" spans="10:14" ht="57" customHeight="1" x14ac:dyDescent="0.2">
      <c r="J2001" s="29">
        <f t="shared" si="132"/>
        <v>0</v>
      </c>
      <c r="K2001" s="29">
        <f t="shared" si="133"/>
        <v>0</v>
      </c>
      <c r="L2001" s="24">
        <f t="shared" si="134"/>
        <v>1</v>
      </c>
      <c r="M2001" s="24" t="str">
        <f>VLOOKUP(L2001,mês!A:B,2,0)</f>
        <v>Janeiro</v>
      </c>
      <c r="N2001" s="24" t="e">
        <f t="shared" si="135"/>
        <v>#VALUE!</v>
      </c>
    </row>
    <row r="2002" spans="10:14" ht="57" customHeight="1" x14ac:dyDescent="0.2">
      <c r="J2002" s="29">
        <f t="shared" si="132"/>
        <v>0</v>
      </c>
      <c r="K2002" s="29">
        <f t="shared" si="133"/>
        <v>0</v>
      </c>
      <c r="L2002" s="24">
        <f t="shared" si="134"/>
        <v>1</v>
      </c>
      <c r="M2002" s="24" t="str">
        <f>VLOOKUP(L2002,mês!A:B,2,0)</f>
        <v>Janeiro</v>
      </c>
      <c r="N2002" s="24" t="e">
        <f t="shared" si="135"/>
        <v>#VALUE!</v>
      </c>
    </row>
    <row r="2003" spans="10:14" ht="57" customHeight="1" x14ac:dyDescent="0.2">
      <c r="J2003" s="29">
        <f t="shared" si="132"/>
        <v>0</v>
      </c>
      <c r="K2003" s="29">
        <f t="shared" si="133"/>
        <v>0</v>
      </c>
      <c r="L2003" s="24">
        <f t="shared" si="134"/>
        <v>1</v>
      </c>
      <c r="M2003" s="24" t="str">
        <f>VLOOKUP(L2003,mês!A:B,2,0)</f>
        <v>Janeiro</v>
      </c>
      <c r="N2003" s="24" t="e">
        <f t="shared" si="135"/>
        <v>#VALUE!</v>
      </c>
    </row>
    <row r="2004" spans="10:14" ht="57" customHeight="1" x14ac:dyDescent="0.2">
      <c r="J2004" s="29">
        <f t="shared" si="132"/>
        <v>0</v>
      </c>
      <c r="K2004" s="29">
        <f t="shared" si="133"/>
        <v>0</v>
      </c>
      <c r="L2004" s="24">
        <f t="shared" si="134"/>
        <v>1</v>
      </c>
      <c r="M2004" s="24" t="str">
        <f>VLOOKUP(L2004,mês!A:B,2,0)</f>
        <v>Janeiro</v>
      </c>
      <c r="N2004" s="24" t="e">
        <f t="shared" si="135"/>
        <v>#VALUE!</v>
      </c>
    </row>
    <row r="2005" spans="10:14" ht="57" customHeight="1" x14ac:dyDescent="0.2">
      <c r="J2005" s="29">
        <f t="shared" si="132"/>
        <v>0</v>
      </c>
      <c r="K2005" s="29">
        <f t="shared" si="133"/>
        <v>0</v>
      </c>
      <c r="L2005" s="24">
        <f t="shared" si="134"/>
        <v>1</v>
      </c>
      <c r="M2005" s="24" t="str">
        <f>VLOOKUP(L2005,mês!A:B,2,0)</f>
        <v>Janeiro</v>
      </c>
      <c r="N2005" s="24" t="e">
        <f t="shared" si="135"/>
        <v>#VALUE!</v>
      </c>
    </row>
    <row r="2006" spans="10:14" ht="57" customHeight="1" x14ac:dyDescent="0.2">
      <c r="J2006" s="29">
        <f t="shared" si="132"/>
        <v>0</v>
      </c>
      <c r="K2006" s="29">
        <f t="shared" si="133"/>
        <v>0</v>
      </c>
      <c r="L2006" s="24">
        <f t="shared" si="134"/>
        <v>1</v>
      </c>
      <c r="M2006" s="24" t="str">
        <f>VLOOKUP(L2006,mês!A:B,2,0)</f>
        <v>Janeiro</v>
      </c>
      <c r="N2006" s="24" t="e">
        <f t="shared" si="135"/>
        <v>#VALUE!</v>
      </c>
    </row>
    <row r="2007" spans="10:14" ht="57" customHeight="1" x14ac:dyDescent="0.2">
      <c r="J2007" s="29">
        <f t="shared" si="132"/>
        <v>0</v>
      </c>
      <c r="K2007" s="29">
        <f t="shared" si="133"/>
        <v>0</v>
      </c>
      <c r="L2007" s="24">
        <f t="shared" si="134"/>
        <v>1</v>
      </c>
      <c r="M2007" s="24" t="str">
        <f>VLOOKUP(L2007,mês!A:B,2,0)</f>
        <v>Janeiro</v>
      </c>
      <c r="N2007" s="24" t="e">
        <f t="shared" si="135"/>
        <v>#VALUE!</v>
      </c>
    </row>
    <row r="2008" spans="10:14" ht="57" customHeight="1" x14ac:dyDescent="0.2">
      <c r="J2008" s="29">
        <f t="shared" si="132"/>
        <v>0</v>
      </c>
      <c r="K2008" s="29">
        <f t="shared" si="133"/>
        <v>0</v>
      </c>
      <c r="L2008" s="24">
        <f t="shared" si="134"/>
        <v>1</v>
      </c>
      <c r="M2008" s="24" t="str">
        <f>VLOOKUP(L2008,mês!A:B,2,0)</f>
        <v>Janeiro</v>
      </c>
      <c r="N2008" s="24" t="e">
        <f t="shared" si="135"/>
        <v>#VALUE!</v>
      </c>
    </row>
    <row r="2009" spans="10:14" ht="57" customHeight="1" x14ac:dyDescent="0.2">
      <c r="J2009" s="29">
        <f t="shared" si="132"/>
        <v>0</v>
      </c>
      <c r="K2009" s="29">
        <f t="shared" si="133"/>
        <v>0</v>
      </c>
      <c r="L2009" s="24">
        <f t="shared" si="134"/>
        <v>1</v>
      </c>
      <c r="M2009" s="24" t="str">
        <f>VLOOKUP(L2009,mês!A:B,2,0)</f>
        <v>Janeiro</v>
      </c>
      <c r="N2009" s="24" t="e">
        <f t="shared" si="135"/>
        <v>#VALUE!</v>
      </c>
    </row>
    <row r="2010" spans="10:14" ht="57" customHeight="1" x14ac:dyDescent="0.2">
      <c r="J2010" s="29">
        <f t="shared" si="132"/>
        <v>0</v>
      </c>
      <c r="K2010" s="29">
        <f t="shared" si="133"/>
        <v>0</v>
      </c>
      <c r="L2010" s="24">
        <f t="shared" si="134"/>
        <v>1</v>
      </c>
      <c r="M2010" s="24" t="str">
        <f>VLOOKUP(L2010,mês!A:B,2,0)</f>
        <v>Janeiro</v>
      </c>
      <c r="N2010" s="24" t="e">
        <f t="shared" si="135"/>
        <v>#VALUE!</v>
      </c>
    </row>
    <row r="2011" spans="10:14" ht="57" customHeight="1" x14ac:dyDescent="0.2">
      <c r="J2011" s="29">
        <f t="shared" si="132"/>
        <v>0</v>
      </c>
      <c r="K2011" s="29">
        <f t="shared" si="133"/>
        <v>0</v>
      </c>
      <c r="L2011" s="24">
        <f t="shared" si="134"/>
        <v>1</v>
      </c>
      <c r="M2011" s="24" t="str">
        <f>VLOOKUP(L2011,mês!A:B,2,0)</f>
        <v>Janeiro</v>
      </c>
      <c r="N2011" s="24" t="e">
        <f t="shared" si="135"/>
        <v>#VALUE!</v>
      </c>
    </row>
    <row r="2012" spans="10:14" ht="57" customHeight="1" x14ac:dyDescent="0.2">
      <c r="J2012" s="29">
        <f t="shared" si="132"/>
        <v>0</v>
      </c>
      <c r="K2012" s="29">
        <f t="shared" si="133"/>
        <v>0</v>
      </c>
      <c r="L2012" s="24">
        <f t="shared" si="134"/>
        <v>1</v>
      </c>
      <c r="M2012" s="24" t="str">
        <f>VLOOKUP(L2012,mês!A:B,2,0)</f>
        <v>Janeiro</v>
      </c>
      <c r="N2012" s="24" t="e">
        <f t="shared" si="135"/>
        <v>#VALUE!</v>
      </c>
    </row>
    <row r="2013" spans="10:14" ht="57" customHeight="1" x14ac:dyDescent="0.2">
      <c r="J2013" s="29">
        <f t="shared" si="132"/>
        <v>0</v>
      </c>
      <c r="K2013" s="29">
        <f t="shared" si="133"/>
        <v>0</v>
      </c>
      <c r="L2013" s="24">
        <f t="shared" si="134"/>
        <v>1</v>
      </c>
      <c r="M2013" s="24" t="str">
        <f>VLOOKUP(L2013,mês!A:B,2,0)</f>
        <v>Janeiro</v>
      </c>
      <c r="N2013" s="24" t="e">
        <f t="shared" si="135"/>
        <v>#VALUE!</v>
      </c>
    </row>
    <row r="2014" spans="10:14" ht="57" customHeight="1" x14ac:dyDescent="0.2">
      <c r="J2014" s="29">
        <f t="shared" si="132"/>
        <v>0</v>
      </c>
      <c r="K2014" s="29">
        <f t="shared" si="133"/>
        <v>0</v>
      </c>
      <c r="L2014" s="24">
        <f t="shared" si="134"/>
        <v>1</v>
      </c>
      <c r="M2014" s="24" t="str">
        <f>VLOOKUP(L2014,mês!A:B,2,0)</f>
        <v>Janeiro</v>
      </c>
      <c r="N2014" s="24" t="e">
        <f t="shared" si="135"/>
        <v>#VALUE!</v>
      </c>
    </row>
    <row r="2015" spans="10:14" ht="57" customHeight="1" x14ac:dyDescent="0.2">
      <c r="J2015" s="29">
        <f t="shared" si="132"/>
        <v>0</v>
      </c>
      <c r="K2015" s="29">
        <f t="shared" si="133"/>
        <v>0</v>
      </c>
      <c r="L2015" s="24">
        <f t="shared" si="134"/>
        <v>1</v>
      </c>
      <c r="M2015" s="24" t="str">
        <f>VLOOKUP(L2015,mês!A:B,2,0)</f>
        <v>Janeiro</v>
      </c>
      <c r="N2015" s="24" t="e">
        <f t="shared" si="135"/>
        <v>#VALUE!</v>
      </c>
    </row>
    <row r="2016" spans="10:14" ht="57" customHeight="1" x14ac:dyDescent="0.2">
      <c r="J2016" s="29">
        <f t="shared" si="132"/>
        <v>0</v>
      </c>
      <c r="K2016" s="29">
        <f t="shared" si="133"/>
        <v>0</v>
      </c>
      <c r="L2016" s="24">
        <f t="shared" si="134"/>
        <v>1</v>
      </c>
      <c r="M2016" s="24" t="str">
        <f>VLOOKUP(L2016,mês!A:B,2,0)</f>
        <v>Janeiro</v>
      </c>
      <c r="N2016" s="24" t="e">
        <f t="shared" si="135"/>
        <v>#VALUE!</v>
      </c>
    </row>
    <row r="2017" spans="10:14" ht="57" customHeight="1" x14ac:dyDescent="0.2">
      <c r="J2017" s="29">
        <f t="shared" si="132"/>
        <v>0</v>
      </c>
      <c r="K2017" s="29">
        <f t="shared" si="133"/>
        <v>0</v>
      </c>
      <c r="L2017" s="24">
        <f t="shared" si="134"/>
        <v>1</v>
      </c>
      <c r="M2017" s="24" t="str">
        <f>VLOOKUP(L2017,mês!A:B,2,0)</f>
        <v>Janeiro</v>
      </c>
      <c r="N2017" s="24" t="e">
        <f t="shared" si="135"/>
        <v>#VALUE!</v>
      </c>
    </row>
    <row r="2018" spans="10:14" ht="57" customHeight="1" x14ac:dyDescent="0.2">
      <c r="J2018" s="29">
        <f t="shared" si="132"/>
        <v>0</v>
      </c>
      <c r="K2018" s="29">
        <f t="shared" si="133"/>
        <v>0</v>
      </c>
      <c r="L2018" s="24">
        <f t="shared" si="134"/>
        <v>1</v>
      </c>
      <c r="M2018" s="24" t="str">
        <f>VLOOKUP(L2018,mês!A:B,2,0)</f>
        <v>Janeiro</v>
      </c>
      <c r="N2018" s="24" t="e">
        <f t="shared" si="135"/>
        <v>#VALUE!</v>
      </c>
    </row>
    <row r="2019" spans="10:14" ht="57" customHeight="1" x14ac:dyDescent="0.2">
      <c r="J2019" s="29">
        <f t="shared" si="132"/>
        <v>0</v>
      </c>
      <c r="K2019" s="29">
        <f t="shared" si="133"/>
        <v>0</v>
      </c>
      <c r="L2019" s="24">
        <f t="shared" si="134"/>
        <v>1</v>
      </c>
      <c r="M2019" s="24" t="str">
        <f>VLOOKUP(L2019,mês!A:B,2,0)</f>
        <v>Janeiro</v>
      </c>
      <c r="N2019" s="24" t="e">
        <f t="shared" si="135"/>
        <v>#VALUE!</v>
      </c>
    </row>
    <row r="2020" spans="10:14" ht="57" customHeight="1" x14ac:dyDescent="0.2">
      <c r="J2020" s="29">
        <f t="shared" si="132"/>
        <v>0</v>
      </c>
      <c r="K2020" s="29">
        <f t="shared" si="133"/>
        <v>0</v>
      </c>
      <c r="L2020" s="24">
        <f t="shared" si="134"/>
        <v>1</v>
      </c>
      <c r="M2020" s="24" t="str">
        <f>VLOOKUP(L2020,mês!A:B,2,0)</f>
        <v>Janeiro</v>
      </c>
      <c r="N2020" s="24" t="e">
        <f t="shared" si="135"/>
        <v>#VALUE!</v>
      </c>
    </row>
    <row r="2021" spans="10:14" ht="57" customHeight="1" x14ac:dyDescent="0.2">
      <c r="J2021" s="29">
        <f t="shared" si="132"/>
        <v>0</v>
      </c>
      <c r="K2021" s="29">
        <f t="shared" si="133"/>
        <v>0</v>
      </c>
      <c r="L2021" s="24">
        <f t="shared" si="134"/>
        <v>1</v>
      </c>
      <c r="M2021" s="24" t="str">
        <f>VLOOKUP(L2021,mês!A:B,2,0)</f>
        <v>Janeiro</v>
      </c>
      <c r="N2021" s="24" t="e">
        <f t="shared" si="135"/>
        <v>#VALUE!</v>
      </c>
    </row>
    <row r="2022" spans="10:14" ht="57" customHeight="1" x14ac:dyDescent="0.2">
      <c r="J2022" s="29">
        <f t="shared" si="132"/>
        <v>0</v>
      </c>
      <c r="K2022" s="29">
        <f t="shared" si="133"/>
        <v>0</v>
      </c>
      <c r="L2022" s="24">
        <f t="shared" si="134"/>
        <v>1</v>
      </c>
      <c r="M2022" s="24" t="str">
        <f>VLOOKUP(L2022,mês!A:B,2,0)</f>
        <v>Janeiro</v>
      </c>
      <c r="N2022" s="24" t="e">
        <f t="shared" si="135"/>
        <v>#VALUE!</v>
      </c>
    </row>
    <row r="2023" spans="10:14" ht="57" customHeight="1" x14ac:dyDescent="0.2">
      <c r="J2023" s="29">
        <f t="shared" si="132"/>
        <v>0</v>
      </c>
      <c r="K2023" s="29">
        <f t="shared" si="133"/>
        <v>0</v>
      </c>
      <c r="L2023" s="24">
        <f t="shared" si="134"/>
        <v>1</v>
      </c>
      <c r="M2023" s="24" t="str">
        <f>VLOOKUP(L2023,mês!A:B,2,0)</f>
        <v>Janeiro</v>
      </c>
      <c r="N2023" s="24" t="e">
        <f t="shared" si="135"/>
        <v>#VALUE!</v>
      </c>
    </row>
    <row r="2024" spans="10:14" ht="57" customHeight="1" x14ac:dyDescent="0.2">
      <c r="J2024" s="29">
        <f t="shared" si="132"/>
        <v>0</v>
      </c>
      <c r="K2024" s="29">
        <f t="shared" si="133"/>
        <v>0</v>
      </c>
      <c r="L2024" s="24">
        <f t="shared" si="134"/>
        <v>1</v>
      </c>
      <c r="M2024" s="24" t="str">
        <f>VLOOKUP(L2024,mês!A:B,2,0)</f>
        <v>Janeiro</v>
      </c>
      <c r="N2024" s="24" t="e">
        <f t="shared" si="135"/>
        <v>#VALUE!</v>
      </c>
    </row>
    <row r="2025" spans="10:14" ht="57" customHeight="1" x14ac:dyDescent="0.2">
      <c r="J2025" s="29">
        <f t="shared" si="132"/>
        <v>0</v>
      </c>
      <c r="K2025" s="29">
        <f t="shared" si="133"/>
        <v>0</v>
      </c>
      <c r="L2025" s="24">
        <f t="shared" si="134"/>
        <v>1</v>
      </c>
      <c r="M2025" s="24" t="str">
        <f>VLOOKUP(L2025,mês!A:B,2,0)</f>
        <v>Janeiro</v>
      </c>
      <c r="N2025" s="24" t="e">
        <f t="shared" si="135"/>
        <v>#VALUE!</v>
      </c>
    </row>
    <row r="2026" spans="10:14" ht="57" customHeight="1" x14ac:dyDescent="0.2">
      <c r="J2026" s="29">
        <f t="shared" si="132"/>
        <v>0</v>
      </c>
      <c r="K2026" s="29">
        <f t="shared" si="133"/>
        <v>0</v>
      </c>
      <c r="L2026" s="24">
        <f t="shared" si="134"/>
        <v>1</v>
      </c>
      <c r="M2026" s="24" t="str">
        <f>VLOOKUP(L2026,mês!A:B,2,0)</f>
        <v>Janeiro</v>
      </c>
      <c r="N2026" s="24" t="e">
        <f t="shared" si="135"/>
        <v>#VALUE!</v>
      </c>
    </row>
    <row r="2027" spans="10:14" ht="57" customHeight="1" x14ac:dyDescent="0.2">
      <c r="J2027" s="29">
        <f t="shared" si="132"/>
        <v>0</v>
      </c>
      <c r="K2027" s="29">
        <f t="shared" si="133"/>
        <v>0</v>
      </c>
      <c r="L2027" s="24">
        <f t="shared" si="134"/>
        <v>1</v>
      </c>
      <c r="M2027" s="24" t="str">
        <f>VLOOKUP(L2027,mês!A:B,2,0)</f>
        <v>Janeiro</v>
      </c>
      <c r="N2027" s="24" t="e">
        <f t="shared" si="135"/>
        <v>#VALUE!</v>
      </c>
    </row>
    <row r="2028" spans="10:14" ht="57" customHeight="1" x14ac:dyDescent="0.2">
      <c r="J2028" s="29">
        <f t="shared" si="132"/>
        <v>0</v>
      </c>
      <c r="K2028" s="29">
        <f t="shared" si="133"/>
        <v>0</v>
      </c>
      <c r="L2028" s="24">
        <f t="shared" si="134"/>
        <v>1</v>
      </c>
      <c r="M2028" s="24" t="str">
        <f>VLOOKUP(L2028,mês!A:B,2,0)</f>
        <v>Janeiro</v>
      </c>
      <c r="N2028" s="24" t="e">
        <f t="shared" si="135"/>
        <v>#VALUE!</v>
      </c>
    </row>
    <row r="2029" spans="10:14" ht="57" customHeight="1" x14ac:dyDescent="0.2">
      <c r="J2029" s="29">
        <f t="shared" si="132"/>
        <v>0</v>
      </c>
      <c r="K2029" s="29">
        <f t="shared" si="133"/>
        <v>0</v>
      </c>
      <c r="L2029" s="24">
        <f t="shared" si="134"/>
        <v>1</v>
      </c>
      <c r="M2029" s="24" t="str">
        <f>VLOOKUP(L2029,mês!A:B,2,0)</f>
        <v>Janeiro</v>
      </c>
      <c r="N2029" s="24" t="e">
        <f t="shared" si="135"/>
        <v>#VALUE!</v>
      </c>
    </row>
    <row r="2030" spans="10:14" ht="57" customHeight="1" x14ac:dyDescent="0.2">
      <c r="J2030" s="29">
        <f t="shared" si="132"/>
        <v>0</v>
      </c>
      <c r="K2030" s="29">
        <f t="shared" si="133"/>
        <v>0</v>
      </c>
      <c r="L2030" s="24">
        <f t="shared" si="134"/>
        <v>1</v>
      </c>
      <c r="M2030" s="24" t="str">
        <f>VLOOKUP(L2030,mês!A:B,2,0)</f>
        <v>Janeiro</v>
      </c>
      <c r="N2030" s="24" t="e">
        <f t="shared" si="135"/>
        <v>#VALUE!</v>
      </c>
    </row>
    <row r="2031" spans="10:14" ht="57" customHeight="1" x14ac:dyDescent="0.2">
      <c r="J2031" s="29">
        <f t="shared" si="132"/>
        <v>0</v>
      </c>
      <c r="K2031" s="29">
        <f t="shared" si="133"/>
        <v>0</v>
      </c>
      <c r="L2031" s="24">
        <f t="shared" si="134"/>
        <v>1</v>
      </c>
      <c r="M2031" s="24" t="str">
        <f>VLOOKUP(L2031,mês!A:B,2,0)</f>
        <v>Janeiro</v>
      </c>
      <c r="N2031" s="24" t="e">
        <f t="shared" si="135"/>
        <v>#VALUE!</v>
      </c>
    </row>
    <row r="2032" spans="10:14" ht="57" customHeight="1" x14ac:dyDescent="0.2">
      <c r="J2032" s="29">
        <f t="shared" si="132"/>
        <v>0</v>
      </c>
      <c r="K2032" s="29">
        <f t="shared" si="133"/>
        <v>0</v>
      </c>
      <c r="L2032" s="24">
        <f t="shared" si="134"/>
        <v>1</v>
      </c>
      <c r="M2032" s="24" t="str">
        <f>VLOOKUP(L2032,mês!A:B,2,0)</f>
        <v>Janeiro</v>
      </c>
      <c r="N2032" s="24" t="e">
        <f t="shared" si="135"/>
        <v>#VALUE!</v>
      </c>
    </row>
    <row r="2033" spans="10:14" ht="57" customHeight="1" x14ac:dyDescent="0.2">
      <c r="J2033" s="29">
        <f t="shared" si="132"/>
        <v>0</v>
      </c>
      <c r="K2033" s="29">
        <f t="shared" si="133"/>
        <v>0</v>
      </c>
      <c r="L2033" s="24">
        <f t="shared" si="134"/>
        <v>1</v>
      </c>
      <c r="M2033" s="24" t="str">
        <f>VLOOKUP(L2033,mês!A:B,2,0)</f>
        <v>Janeiro</v>
      </c>
      <c r="N2033" s="24" t="e">
        <f t="shared" si="135"/>
        <v>#VALUE!</v>
      </c>
    </row>
    <row r="2034" spans="10:14" ht="57" customHeight="1" x14ac:dyDescent="0.2">
      <c r="J2034" s="29">
        <f t="shared" si="132"/>
        <v>0</v>
      </c>
      <c r="K2034" s="29">
        <f t="shared" si="133"/>
        <v>0</v>
      </c>
      <c r="L2034" s="24">
        <f t="shared" si="134"/>
        <v>1</v>
      </c>
      <c r="M2034" s="24" t="str">
        <f>VLOOKUP(L2034,mês!A:B,2,0)</f>
        <v>Janeiro</v>
      </c>
      <c r="N2034" s="24" t="e">
        <f t="shared" si="135"/>
        <v>#VALUE!</v>
      </c>
    </row>
    <row r="2035" spans="10:14" ht="57" customHeight="1" x14ac:dyDescent="0.2">
      <c r="J2035" s="29">
        <f t="shared" si="132"/>
        <v>0</v>
      </c>
      <c r="K2035" s="29">
        <f t="shared" si="133"/>
        <v>0</v>
      </c>
      <c r="L2035" s="24">
        <f t="shared" si="134"/>
        <v>1</v>
      </c>
      <c r="M2035" s="24" t="str">
        <f>VLOOKUP(L2035,mês!A:B,2,0)</f>
        <v>Janeiro</v>
      </c>
      <c r="N2035" s="24" t="e">
        <f t="shared" si="135"/>
        <v>#VALUE!</v>
      </c>
    </row>
    <row r="2036" spans="10:14" ht="57" customHeight="1" x14ac:dyDescent="0.2">
      <c r="J2036" s="29">
        <f t="shared" si="132"/>
        <v>0</v>
      </c>
      <c r="K2036" s="29">
        <f t="shared" si="133"/>
        <v>0</v>
      </c>
      <c r="L2036" s="24">
        <f t="shared" si="134"/>
        <v>1</v>
      </c>
      <c r="M2036" s="24" t="str">
        <f>VLOOKUP(L2036,mês!A:B,2,0)</f>
        <v>Janeiro</v>
      </c>
      <c r="N2036" s="24" t="e">
        <f t="shared" si="135"/>
        <v>#VALUE!</v>
      </c>
    </row>
    <row r="2037" spans="10:14" ht="57" customHeight="1" x14ac:dyDescent="0.2">
      <c r="J2037" s="29">
        <f t="shared" si="132"/>
        <v>0</v>
      </c>
      <c r="K2037" s="29">
        <f t="shared" si="133"/>
        <v>0</v>
      </c>
      <c r="L2037" s="24">
        <f t="shared" si="134"/>
        <v>1</v>
      </c>
      <c r="M2037" s="24" t="str">
        <f>VLOOKUP(L2037,mês!A:B,2,0)</f>
        <v>Janeiro</v>
      </c>
      <c r="N2037" s="24" t="e">
        <f t="shared" si="135"/>
        <v>#VALUE!</v>
      </c>
    </row>
    <row r="2038" spans="10:14" ht="57" customHeight="1" x14ac:dyDescent="0.2">
      <c r="J2038" s="29">
        <f t="shared" si="132"/>
        <v>0</v>
      </c>
      <c r="K2038" s="29">
        <f t="shared" si="133"/>
        <v>0</v>
      </c>
      <c r="L2038" s="24">
        <f t="shared" si="134"/>
        <v>1</v>
      </c>
      <c r="M2038" s="24" t="str">
        <f>VLOOKUP(L2038,mês!A:B,2,0)</f>
        <v>Janeiro</v>
      </c>
      <c r="N2038" s="24" t="e">
        <f t="shared" si="135"/>
        <v>#VALUE!</v>
      </c>
    </row>
    <row r="2039" spans="10:14" ht="57" customHeight="1" x14ac:dyDescent="0.2">
      <c r="J2039" s="29">
        <f t="shared" si="132"/>
        <v>0</v>
      </c>
      <c r="K2039" s="29">
        <f t="shared" si="133"/>
        <v>0</v>
      </c>
      <c r="L2039" s="24">
        <f t="shared" si="134"/>
        <v>1</v>
      </c>
      <c r="M2039" s="24" t="str">
        <f>VLOOKUP(L2039,mês!A:B,2,0)</f>
        <v>Janeiro</v>
      </c>
      <c r="N2039" s="24" t="e">
        <f t="shared" si="135"/>
        <v>#VALUE!</v>
      </c>
    </row>
    <row r="2040" spans="10:14" ht="57" customHeight="1" x14ac:dyDescent="0.2">
      <c r="J2040" s="29">
        <f t="shared" si="132"/>
        <v>0</v>
      </c>
      <c r="K2040" s="29">
        <f t="shared" si="133"/>
        <v>0</v>
      </c>
      <c r="L2040" s="24">
        <f t="shared" si="134"/>
        <v>1</v>
      </c>
      <c r="M2040" s="24" t="str">
        <f>VLOOKUP(L2040,mês!A:B,2,0)</f>
        <v>Janeiro</v>
      </c>
      <c r="N2040" s="24" t="e">
        <f t="shared" si="135"/>
        <v>#VALUE!</v>
      </c>
    </row>
    <row r="2041" spans="10:14" ht="57" customHeight="1" x14ac:dyDescent="0.2">
      <c r="J2041" s="29">
        <f t="shared" si="132"/>
        <v>0</v>
      </c>
      <c r="K2041" s="29">
        <f t="shared" si="133"/>
        <v>0</v>
      </c>
      <c r="L2041" s="24">
        <f t="shared" si="134"/>
        <v>1</v>
      </c>
      <c r="M2041" s="24" t="str">
        <f>VLOOKUP(L2041,mês!A:B,2,0)</f>
        <v>Janeiro</v>
      </c>
      <c r="N2041" s="24" t="e">
        <f t="shared" si="135"/>
        <v>#VALUE!</v>
      </c>
    </row>
    <row r="2042" spans="10:14" ht="57" customHeight="1" x14ac:dyDescent="0.2">
      <c r="J2042" s="29">
        <f t="shared" si="132"/>
        <v>0</v>
      </c>
      <c r="K2042" s="29">
        <f t="shared" si="133"/>
        <v>0</v>
      </c>
      <c r="L2042" s="24">
        <f t="shared" si="134"/>
        <v>1</v>
      </c>
      <c r="M2042" s="24" t="str">
        <f>VLOOKUP(L2042,mês!A:B,2,0)</f>
        <v>Janeiro</v>
      </c>
      <c r="N2042" s="24" t="e">
        <f t="shared" si="135"/>
        <v>#VALUE!</v>
      </c>
    </row>
    <row r="2043" spans="10:14" ht="57" customHeight="1" x14ac:dyDescent="0.2">
      <c r="J2043" s="29">
        <f t="shared" si="132"/>
        <v>0</v>
      </c>
      <c r="K2043" s="29">
        <f t="shared" si="133"/>
        <v>0</v>
      </c>
      <c r="L2043" s="24">
        <f t="shared" si="134"/>
        <v>1</v>
      </c>
      <c r="M2043" s="24" t="str">
        <f>VLOOKUP(L2043,mês!A:B,2,0)</f>
        <v>Janeiro</v>
      </c>
      <c r="N2043" s="24" t="e">
        <f t="shared" si="135"/>
        <v>#VALUE!</v>
      </c>
    </row>
    <row r="2044" spans="10:14" ht="57" customHeight="1" x14ac:dyDescent="0.2">
      <c r="J2044" s="29">
        <f t="shared" si="132"/>
        <v>0</v>
      </c>
      <c r="K2044" s="29">
        <f t="shared" si="133"/>
        <v>0</v>
      </c>
      <c r="L2044" s="24">
        <f t="shared" si="134"/>
        <v>1</v>
      </c>
      <c r="M2044" s="24" t="str">
        <f>VLOOKUP(L2044,mês!A:B,2,0)</f>
        <v>Janeiro</v>
      </c>
      <c r="N2044" s="24" t="e">
        <f t="shared" si="135"/>
        <v>#VALUE!</v>
      </c>
    </row>
    <row r="2045" spans="10:14" ht="57" customHeight="1" x14ac:dyDescent="0.2">
      <c r="J2045" s="29">
        <f t="shared" si="132"/>
        <v>0</v>
      </c>
      <c r="K2045" s="29">
        <f t="shared" si="133"/>
        <v>0</v>
      </c>
      <c r="L2045" s="24">
        <f t="shared" si="134"/>
        <v>1</v>
      </c>
      <c r="M2045" s="24" t="str">
        <f>VLOOKUP(L2045,mês!A:B,2,0)</f>
        <v>Janeiro</v>
      </c>
      <c r="N2045" s="24" t="e">
        <f t="shared" si="135"/>
        <v>#VALUE!</v>
      </c>
    </row>
    <row r="2046" spans="10:14" ht="57" customHeight="1" x14ac:dyDescent="0.2">
      <c r="J2046" s="29">
        <f t="shared" si="132"/>
        <v>0</v>
      </c>
      <c r="K2046" s="29">
        <f t="shared" si="133"/>
        <v>0</v>
      </c>
      <c r="L2046" s="24">
        <f t="shared" si="134"/>
        <v>1</v>
      </c>
      <c r="M2046" s="24" t="str">
        <f>VLOOKUP(L2046,mês!A:B,2,0)</f>
        <v>Janeiro</v>
      </c>
      <c r="N2046" s="24" t="e">
        <f t="shared" si="135"/>
        <v>#VALUE!</v>
      </c>
    </row>
    <row r="2047" spans="10:14" ht="57" customHeight="1" x14ac:dyDescent="0.2">
      <c r="J2047" s="29">
        <f t="shared" si="132"/>
        <v>0</v>
      </c>
      <c r="K2047" s="29">
        <f t="shared" si="133"/>
        <v>0</v>
      </c>
      <c r="L2047" s="24">
        <f t="shared" si="134"/>
        <v>1</v>
      </c>
      <c r="M2047" s="24" t="str">
        <f>VLOOKUP(L2047,mês!A:B,2,0)</f>
        <v>Janeiro</v>
      </c>
      <c r="N2047" s="24" t="e">
        <f t="shared" si="135"/>
        <v>#VALUE!</v>
      </c>
    </row>
    <row r="2048" spans="10:14" ht="57" customHeight="1" x14ac:dyDescent="0.2">
      <c r="J2048" s="29">
        <f t="shared" si="132"/>
        <v>0</v>
      </c>
      <c r="K2048" s="29">
        <f t="shared" si="133"/>
        <v>0</v>
      </c>
      <c r="L2048" s="24">
        <f t="shared" si="134"/>
        <v>1</v>
      </c>
      <c r="M2048" s="24" t="str">
        <f>VLOOKUP(L2048,mês!A:B,2,0)</f>
        <v>Janeiro</v>
      </c>
      <c r="N2048" s="24" t="e">
        <f t="shared" si="135"/>
        <v>#VALUE!</v>
      </c>
    </row>
    <row r="2049" spans="10:14" ht="57" customHeight="1" x14ac:dyDescent="0.2">
      <c r="J2049" s="29">
        <f t="shared" si="132"/>
        <v>0</v>
      </c>
      <c r="K2049" s="29">
        <f t="shared" si="133"/>
        <v>0</v>
      </c>
      <c r="L2049" s="24">
        <f t="shared" si="134"/>
        <v>1</v>
      </c>
      <c r="M2049" s="24" t="str">
        <f>VLOOKUP(L2049,mês!A:B,2,0)</f>
        <v>Janeiro</v>
      </c>
      <c r="N2049" s="24" t="e">
        <f t="shared" si="135"/>
        <v>#VALUE!</v>
      </c>
    </row>
    <row r="2050" spans="10:14" ht="57" customHeight="1" x14ac:dyDescent="0.2">
      <c r="J2050" s="29">
        <f t="shared" si="132"/>
        <v>0</v>
      </c>
      <c r="K2050" s="29">
        <f t="shared" si="133"/>
        <v>0</v>
      </c>
      <c r="L2050" s="24">
        <f t="shared" si="134"/>
        <v>1</v>
      </c>
      <c r="M2050" s="24" t="str">
        <f>VLOOKUP(L2050,mês!A:B,2,0)</f>
        <v>Janeiro</v>
      </c>
      <c r="N2050" s="24" t="e">
        <f t="shared" si="135"/>
        <v>#VALUE!</v>
      </c>
    </row>
    <row r="2051" spans="10:14" ht="57" customHeight="1" x14ac:dyDescent="0.2">
      <c r="J2051" s="29">
        <f t="shared" si="132"/>
        <v>0</v>
      </c>
      <c r="K2051" s="29">
        <f t="shared" si="133"/>
        <v>0</v>
      </c>
      <c r="L2051" s="24">
        <f t="shared" si="134"/>
        <v>1</v>
      </c>
      <c r="M2051" s="24" t="str">
        <f>VLOOKUP(L2051,mês!A:B,2,0)</f>
        <v>Janeiro</v>
      </c>
      <c r="N2051" s="24" t="e">
        <f t="shared" si="135"/>
        <v>#VALUE!</v>
      </c>
    </row>
    <row r="2052" spans="10:14" ht="57" customHeight="1" x14ac:dyDescent="0.2">
      <c r="J2052" s="29">
        <f t="shared" si="132"/>
        <v>0</v>
      </c>
      <c r="K2052" s="29">
        <f t="shared" si="133"/>
        <v>0</v>
      </c>
      <c r="L2052" s="24">
        <f t="shared" si="134"/>
        <v>1</v>
      </c>
      <c r="M2052" s="24" t="str">
        <f>VLOOKUP(L2052,mês!A:B,2,0)</f>
        <v>Janeiro</v>
      </c>
      <c r="N2052" s="24" t="e">
        <f t="shared" si="135"/>
        <v>#VALUE!</v>
      </c>
    </row>
    <row r="2053" spans="10:14" ht="57" customHeight="1" x14ac:dyDescent="0.2">
      <c r="J2053" s="29">
        <f t="shared" si="132"/>
        <v>0</v>
      </c>
      <c r="K2053" s="29">
        <f t="shared" si="133"/>
        <v>0</v>
      </c>
      <c r="L2053" s="24">
        <f t="shared" si="134"/>
        <v>1</v>
      </c>
      <c r="M2053" s="24" t="str">
        <f>VLOOKUP(L2053,mês!A:B,2,0)</f>
        <v>Janeiro</v>
      </c>
      <c r="N2053" s="24" t="e">
        <f t="shared" si="135"/>
        <v>#VALUE!</v>
      </c>
    </row>
    <row r="2054" spans="10:14" ht="57" customHeight="1" x14ac:dyDescent="0.2">
      <c r="J2054" s="29">
        <f t="shared" si="132"/>
        <v>0</v>
      </c>
      <c r="K2054" s="29">
        <f t="shared" si="133"/>
        <v>0</v>
      </c>
      <c r="L2054" s="24">
        <f t="shared" si="134"/>
        <v>1</v>
      </c>
      <c r="M2054" s="24" t="str">
        <f>VLOOKUP(L2054,mês!A:B,2,0)</f>
        <v>Janeiro</v>
      </c>
      <c r="N2054" s="24" t="e">
        <f t="shared" si="135"/>
        <v>#VALUE!</v>
      </c>
    </row>
    <row r="2055" spans="10:14" ht="57" customHeight="1" x14ac:dyDescent="0.2">
      <c r="J2055" s="29">
        <f t="shared" si="132"/>
        <v>0</v>
      </c>
      <c r="K2055" s="29">
        <f t="shared" si="133"/>
        <v>0</v>
      </c>
      <c r="L2055" s="24">
        <f t="shared" si="134"/>
        <v>1</v>
      </c>
      <c r="M2055" s="24" t="str">
        <f>VLOOKUP(L2055,mês!A:B,2,0)</f>
        <v>Janeiro</v>
      </c>
      <c r="N2055" s="24" t="e">
        <f t="shared" si="135"/>
        <v>#VALUE!</v>
      </c>
    </row>
    <row r="2056" spans="10:14" ht="57" customHeight="1" x14ac:dyDescent="0.2">
      <c r="J2056" s="29">
        <f t="shared" si="132"/>
        <v>0</v>
      </c>
      <c r="K2056" s="29">
        <f t="shared" si="133"/>
        <v>0</v>
      </c>
      <c r="L2056" s="24">
        <f t="shared" si="134"/>
        <v>1</v>
      </c>
      <c r="M2056" s="24" t="str">
        <f>VLOOKUP(L2056,mês!A:B,2,0)</f>
        <v>Janeiro</v>
      </c>
      <c r="N2056" s="24" t="e">
        <f t="shared" si="135"/>
        <v>#VALUE!</v>
      </c>
    </row>
    <row r="2057" spans="10:14" ht="57" customHeight="1" x14ac:dyDescent="0.2">
      <c r="J2057" s="29">
        <f t="shared" si="132"/>
        <v>0</v>
      </c>
      <c r="K2057" s="29">
        <f t="shared" si="133"/>
        <v>0</v>
      </c>
      <c r="L2057" s="24">
        <f t="shared" si="134"/>
        <v>1</v>
      </c>
      <c r="M2057" s="24" t="str">
        <f>VLOOKUP(L2057,mês!A:B,2,0)</f>
        <v>Janeiro</v>
      </c>
      <c r="N2057" s="24" t="e">
        <f t="shared" si="135"/>
        <v>#VALUE!</v>
      </c>
    </row>
    <row r="2058" spans="10:14" ht="57" customHeight="1" x14ac:dyDescent="0.2">
      <c r="J2058" s="29">
        <f t="shared" ref="J2058:J2121" si="136">IF(G2058="Não",0,H2058)</f>
        <v>0</v>
      </c>
      <c r="K2058" s="29">
        <f t="shared" ref="K2058:K2121" si="137">IF(G2058="Não",H2058,0)</f>
        <v>0</v>
      </c>
      <c r="L2058" s="24">
        <f t="shared" ref="L2058:L2121" si="138">MONTH(B2058)</f>
        <v>1</v>
      </c>
      <c r="M2058" s="24" t="str">
        <f>VLOOKUP(L2058,mês!A:B,2,0)</f>
        <v>Janeiro</v>
      </c>
      <c r="N2058" s="24" t="e">
        <f t="shared" ref="N2058:N2121" si="139">LEFT(A2058,SEARCH("-",A2058)-1)</f>
        <v>#VALUE!</v>
      </c>
    </row>
    <row r="2059" spans="10:14" ht="57" customHeight="1" x14ac:dyDescent="0.2">
      <c r="J2059" s="29">
        <f t="shared" si="136"/>
        <v>0</v>
      </c>
      <c r="K2059" s="29">
        <f t="shared" si="137"/>
        <v>0</v>
      </c>
      <c r="L2059" s="24">
        <f t="shared" si="138"/>
        <v>1</v>
      </c>
      <c r="M2059" s="24" t="str">
        <f>VLOOKUP(L2059,mês!A:B,2,0)</f>
        <v>Janeiro</v>
      </c>
      <c r="N2059" s="24" t="e">
        <f t="shared" si="139"/>
        <v>#VALUE!</v>
      </c>
    </row>
    <row r="2060" spans="10:14" ht="57" customHeight="1" x14ac:dyDescent="0.2">
      <c r="J2060" s="29">
        <f t="shared" si="136"/>
        <v>0</v>
      </c>
      <c r="K2060" s="29">
        <f t="shared" si="137"/>
        <v>0</v>
      </c>
      <c r="L2060" s="24">
        <f t="shared" si="138"/>
        <v>1</v>
      </c>
      <c r="M2060" s="24" t="str">
        <f>VLOOKUP(L2060,mês!A:B,2,0)</f>
        <v>Janeiro</v>
      </c>
      <c r="N2060" s="24" t="e">
        <f t="shared" si="139"/>
        <v>#VALUE!</v>
      </c>
    </row>
    <row r="2061" spans="10:14" ht="57" customHeight="1" x14ac:dyDescent="0.2">
      <c r="J2061" s="29">
        <f t="shared" si="136"/>
        <v>0</v>
      </c>
      <c r="K2061" s="29">
        <f t="shared" si="137"/>
        <v>0</v>
      </c>
      <c r="L2061" s="24">
        <f t="shared" si="138"/>
        <v>1</v>
      </c>
      <c r="M2061" s="24" t="str">
        <f>VLOOKUP(L2061,mês!A:B,2,0)</f>
        <v>Janeiro</v>
      </c>
      <c r="N2061" s="24" t="e">
        <f t="shared" si="139"/>
        <v>#VALUE!</v>
      </c>
    </row>
    <row r="2062" spans="10:14" ht="57" customHeight="1" x14ac:dyDescent="0.2">
      <c r="J2062" s="29">
        <f t="shared" si="136"/>
        <v>0</v>
      </c>
      <c r="K2062" s="29">
        <f t="shared" si="137"/>
        <v>0</v>
      </c>
      <c r="L2062" s="24">
        <f t="shared" si="138"/>
        <v>1</v>
      </c>
      <c r="M2062" s="24" t="str">
        <f>VLOOKUP(L2062,mês!A:B,2,0)</f>
        <v>Janeiro</v>
      </c>
      <c r="N2062" s="24" t="e">
        <f t="shared" si="139"/>
        <v>#VALUE!</v>
      </c>
    </row>
    <row r="2063" spans="10:14" ht="57" customHeight="1" x14ac:dyDescent="0.2">
      <c r="J2063" s="29">
        <f t="shared" si="136"/>
        <v>0</v>
      </c>
      <c r="K2063" s="29">
        <f t="shared" si="137"/>
        <v>0</v>
      </c>
      <c r="L2063" s="24">
        <f t="shared" si="138"/>
        <v>1</v>
      </c>
      <c r="M2063" s="24" t="str">
        <f>VLOOKUP(L2063,mês!A:B,2,0)</f>
        <v>Janeiro</v>
      </c>
      <c r="N2063" s="24" t="e">
        <f t="shared" si="139"/>
        <v>#VALUE!</v>
      </c>
    </row>
    <row r="2064" spans="10:14" ht="57" customHeight="1" x14ac:dyDescent="0.2">
      <c r="J2064" s="29">
        <f t="shared" si="136"/>
        <v>0</v>
      </c>
      <c r="K2064" s="29">
        <f t="shared" si="137"/>
        <v>0</v>
      </c>
      <c r="L2064" s="24">
        <f t="shared" si="138"/>
        <v>1</v>
      </c>
      <c r="M2064" s="24" t="str">
        <f>VLOOKUP(L2064,mês!A:B,2,0)</f>
        <v>Janeiro</v>
      </c>
      <c r="N2064" s="24" t="e">
        <f t="shared" si="139"/>
        <v>#VALUE!</v>
      </c>
    </row>
    <row r="2065" spans="10:14" ht="57" customHeight="1" x14ac:dyDescent="0.2">
      <c r="J2065" s="29">
        <f t="shared" si="136"/>
        <v>0</v>
      </c>
      <c r="K2065" s="29">
        <f t="shared" si="137"/>
        <v>0</v>
      </c>
      <c r="L2065" s="24">
        <f t="shared" si="138"/>
        <v>1</v>
      </c>
      <c r="M2065" s="24" t="str">
        <f>VLOOKUP(L2065,mês!A:B,2,0)</f>
        <v>Janeiro</v>
      </c>
      <c r="N2065" s="24" t="e">
        <f t="shared" si="139"/>
        <v>#VALUE!</v>
      </c>
    </row>
    <row r="2066" spans="10:14" ht="57" customHeight="1" x14ac:dyDescent="0.2">
      <c r="J2066" s="29">
        <f t="shared" si="136"/>
        <v>0</v>
      </c>
      <c r="K2066" s="29">
        <f t="shared" si="137"/>
        <v>0</v>
      </c>
      <c r="L2066" s="24">
        <f t="shared" si="138"/>
        <v>1</v>
      </c>
      <c r="M2066" s="24" t="str">
        <f>VLOOKUP(L2066,mês!A:B,2,0)</f>
        <v>Janeiro</v>
      </c>
      <c r="N2066" s="24" t="e">
        <f t="shared" si="139"/>
        <v>#VALUE!</v>
      </c>
    </row>
    <row r="2067" spans="10:14" ht="57" customHeight="1" x14ac:dyDescent="0.2">
      <c r="J2067" s="29">
        <f t="shared" si="136"/>
        <v>0</v>
      </c>
      <c r="K2067" s="29">
        <f t="shared" si="137"/>
        <v>0</v>
      </c>
      <c r="L2067" s="24">
        <f t="shared" si="138"/>
        <v>1</v>
      </c>
      <c r="M2067" s="24" t="str">
        <f>VLOOKUP(L2067,mês!A:B,2,0)</f>
        <v>Janeiro</v>
      </c>
      <c r="N2067" s="24" t="e">
        <f t="shared" si="139"/>
        <v>#VALUE!</v>
      </c>
    </row>
    <row r="2068" spans="10:14" ht="57" customHeight="1" x14ac:dyDescent="0.2">
      <c r="J2068" s="29">
        <f t="shared" si="136"/>
        <v>0</v>
      </c>
      <c r="K2068" s="29">
        <f t="shared" si="137"/>
        <v>0</v>
      </c>
      <c r="L2068" s="24">
        <f t="shared" si="138"/>
        <v>1</v>
      </c>
      <c r="M2068" s="24" t="str">
        <f>VLOOKUP(L2068,mês!A:B,2,0)</f>
        <v>Janeiro</v>
      </c>
      <c r="N2068" s="24" t="e">
        <f t="shared" si="139"/>
        <v>#VALUE!</v>
      </c>
    </row>
    <row r="2069" spans="10:14" ht="57" customHeight="1" x14ac:dyDescent="0.2">
      <c r="J2069" s="29">
        <f t="shared" si="136"/>
        <v>0</v>
      </c>
      <c r="K2069" s="29">
        <f t="shared" si="137"/>
        <v>0</v>
      </c>
      <c r="L2069" s="24">
        <f t="shared" si="138"/>
        <v>1</v>
      </c>
      <c r="M2069" s="24" t="str">
        <f>VLOOKUP(L2069,mês!A:B,2,0)</f>
        <v>Janeiro</v>
      </c>
      <c r="N2069" s="24" t="e">
        <f t="shared" si="139"/>
        <v>#VALUE!</v>
      </c>
    </row>
    <row r="2070" spans="10:14" ht="57" customHeight="1" x14ac:dyDescent="0.2">
      <c r="J2070" s="29">
        <f t="shared" si="136"/>
        <v>0</v>
      </c>
      <c r="K2070" s="29">
        <f t="shared" si="137"/>
        <v>0</v>
      </c>
      <c r="L2070" s="24">
        <f t="shared" si="138"/>
        <v>1</v>
      </c>
      <c r="M2070" s="24" t="str">
        <f>VLOOKUP(L2070,mês!A:B,2,0)</f>
        <v>Janeiro</v>
      </c>
      <c r="N2070" s="24" t="e">
        <f t="shared" si="139"/>
        <v>#VALUE!</v>
      </c>
    </row>
    <row r="2071" spans="10:14" ht="57" customHeight="1" x14ac:dyDescent="0.2">
      <c r="J2071" s="29">
        <f t="shared" si="136"/>
        <v>0</v>
      </c>
      <c r="K2071" s="29">
        <f t="shared" si="137"/>
        <v>0</v>
      </c>
      <c r="L2071" s="24">
        <f t="shared" si="138"/>
        <v>1</v>
      </c>
      <c r="M2071" s="24" t="str">
        <f>VLOOKUP(L2071,mês!A:B,2,0)</f>
        <v>Janeiro</v>
      </c>
      <c r="N2071" s="24" t="e">
        <f t="shared" si="139"/>
        <v>#VALUE!</v>
      </c>
    </row>
    <row r="2072" spans="10:14" ht="57" customHeight="1" x14ac:dyDescent="0.2">
      <c r="J2072" s="29">
        <f t="shared" si="136"/>
        <v>0</v>
      </c>
      <c r="K2072" s="29">
        <f t="shared" si="137"/>
        <v>0</v>
      </c>
      <c r="L2072" s="24">
        <f t="shared" si="138"/>
        <v>1</v>
      </c>
      <c r="M2072" s="24" t="str">
        <f>VLOOKUP(L2072,mês!A:B,2,0)</f>
        <v>Janeiro</v>
      </c>
      <c r="N2072" s="24" t="e">
        <f t="shared" si="139"/>
        <v>#VALUE!</v>
      </c>
    </row>
    <row r="2073" spans="10:14" ht="57" customHeight="1" x14ac:dyDescent="0.2">
      <c r="J2073" s="29">
        <f t="shared" si="136"/>
        <v>0</v>
      </c>
      <c r="K2073" s="29">
        <f t="shared" si="137"/>
        <v>0</v>
      </c>
      <c r="L2073" s="24">
        <f t="shared" si="138"/>
        <v>1</v>
      </c>
      <c r="M2073" s="24" t="str">
        <f>VLOOKUP(L2073,mês!A:B,2,0)</f>
        <v>Janeiro</v>
      </c>
      <c r="N2073" s="24" t="e">
        <f t="shared" si="139"/>
        <v>#VALUE!</v>
      </c>
    </row>
    <row r="2074" spans="10:14" ht="57" customHeight="1" x14ac:dyDescent="0.2">
      <c r="J2074" s="29">
        <f t="shared" si="136"/>
        <v>0</v>
      </c>
      <c r="K2074" s="29">
        <f t="shared" si="137"/>
        <v>0</v>
      </c>
      <c r="L2074" s="24">
        <f t="shared" si="138"/>
        <v>1</v>
      </c>
      <c r="M2074" s="24" t="str">
        <f>VLOOKUP(L2074,mês!A:B,2,0)</f>
        <v>Janeiro</v>
      </c>
      <c r="N2074" s="24" t="e">
        <f t="shared" si="139"/>
        <v>#VALUE!</v>
      </c>
    </row>
    <row r="2075" spans="10:14" ht="57" customHeight="1" x14ac:dyDescent="0.2">
      <c r="J2075" s="29">
        <f t="shared" si="136"/>
        <v>0</v>
      </c>
      <c r="K2075" s="29">
        <f t="shared" si="137"/>
        <v>0</v>
      </c>
      <c r="L2075" s="24">
        <f t="shared" si="138"/>
        <v>1</v>
      </c>
      <c r="M2075" s="24" t="str">
        <f>VLOOKUP(L2075,mês!A:B,2,0)</f>
        <v>Janeiro</v>
      </c>
      <c r="N2075" s="24" t="e">
        <f t="shared" si="139"/>
        <v>#VALUE!</v>
      </c>
    </row>
    <row r="2076" spans="10:14" ht="57" customHeight="1" x14ac:dyDescent="0.2">
      <c r="J2076" s="29">
        <f t="shared" si="136"/>
        <v>0</v>
      </c>
      <c r="K2076" s="29">
        <f t="shared" si="137"/>
        <v>0</v>
      </c>
      <c r="L2076" s="24">
        <f t="shared" si="138"/>
        <v>1</v>
      </c>
      <c r="M2076" s="24" t="str">
        <f>VLOOKUP(L2076,mês!A:B,2,0)</f>
        <v>Janeiro</v>
      </c>
      <c r="N2076" s="24" t="e">
        <f t="shared" si="139"/>
        <v>#VALUE!</v>
      </c>
    </row>
    <row r="2077" spans="10:14" ht="57" customHeight="1" x14ac:dyDescent="0.2">
      <c r="J2077" s="29">
        <f t="shared" si="136"/>
        <v>0</v>
      </c>
      <c r="K2077" s="29">
        <f t="shared" si="137"/>
        <v>0</v>
      </c>
      <c r="L2077" s="24">
        <f t="shared" si="138"/>
        <v>1</v>
      </c>
      <c r="M2077" s="24" t="str">
        <f>VLOOKUP(L2077,mês!A:B,2,0)</f>
        <v>Janeiro</v>
      </c>
      <c r="N2077" s="24" t="e">
        <f t="shared" si="139"/>
        <v>#VALUE!</v>
      </c>
    </row>
    <row r="2078" spans="10:14" ht="57" customHeight="1" x14ac:dyDescent="0.2">
      <c r="J2078" s="29">
        <f t="shared" si="136"/>
        <v>0</v>
      </c>
      <c r="K2078" s="29">
        <f t="shared" si="137"/>
        <v>0</v>
      </c>
      <c r="L2078" s="24">
        <f t="shared" si="138"/>
        <v>1</v>
      </c>
      <c r="M2078" s="24" t="str">
        <f>VLOOKUP(L2078,mês!A:B,2,0)</f>
        <v>Janeiro</v>
      </c>
      <c r="N2078" s="24" t="e">
        <f t="shared" si="139"/>
        <v>#VALUE!</v>
      </c>
    </row>
    <row r="2079" spans="10:14" ht="57" customHeight="1" x14ac:dyDescent="0.2">
      <c r="J2079" s="29">
        <f t="shared" si="136"/>
        <v>0</v>
      </c>
      <c r="K2079" s="29">
        <f t="shared" si="137"/>
        <v>0</v>
      </c>
      <c r="L2079" s="24">
        <f t="shared" si="138"/>
        <v>1</v>
      </c>
      <c r="M2079" s="24" t="str">
        <f>VLOOKUP(L2079,mês!A:B,2,0)</f>
        <v>Janeiro</v>
      </c>
      <c r="N2079" s="24" t="e">
        <f t="shared" si="139"/>
        <v>#VALUE!</v>
      </c>
    </row>
    <row r="2080" spans="10:14" ht="57" customHeight="1" x14ac:dyDescent="0.2">
      <c r="J2080" s="29">
        <f t="shared" si="136"/>
        <v>0</v>
      </c>
      <c r="K2080" s="29">
        <f t="shared" si="137"/>
        <v>0</v>
      </c>
      <c r="L2080" s="24">
        <f t="shared" si="138"/>
        <v>1</v>
      </c>
      <c r="M2080" s="24" t="str">
        <f>VLOOKUP(L2080,mês!A:B,2,0)</f>
        <v>Janeiro</v>
      </c>
      <c r="N2080" s="24" t="e">
        <f t="shared" si="139"/>
        <v>#VALUE!</v>
      </c>
    </row>
    <row r="2081" spans="10:14" ht="57" customHeight="1" x14ac:dyDescent="0.2">
      <c r="J2081" s="29">
        <f t="shared" si="136"/>
        <v>0</v>
      </c>
      <c r="K2081" s="29">
        <f t="shared" si="137"/>
        <v>0</v>
      </c>
      <c r="L2081" s="24">
        <f t="shared" si="138"/>
        <v>1</v>
      </c>
      <c r="M2081" s="24" t="str">
        <f>VLOOKUP(L2081,mês!A:B,2,0)</f>
        <v>Janeiro</v>
      </c>
      <c r="N2081" s="24" t="e">
        <f t="shared" si="139"/>
        <v>#VALUE!</v>
      </c>
    </row>
    <row r="2082" spans="10:14" ht="57" customHeight="1" x14ac:dyDescent="0.2">
      <c r="J2082" s="29">
        <f t="shared" si="136"/>
        <v>0</v>
      </c>
      <c r="K2082" s="29">
        <f t="shared" si="137"/>
        <v>0</v>
      </c>
      <c r="L2082" s="24">
        <f t="shared" si="138"/>
        <v>1</v>
      </c>
      <c r="M2082" s="24" t="str">
        <f>VLOOKUP(L2082,mês!A:B,2,0)</f>
        <v>Janeiro</v>
      </c>
      <c r="N2082" s="24" t="e">
        <f t="shared" si="139"/>
        <v>#VALUE!</v>
      </c>
    </row>
    <row r="2083" spans="10:14" ht="57" customHeight="1" x14ac:dyDescent="0.2">
      <c r="J2083" s="29">
        <f t="shared" si="136"/>
        <v>0</v>
      </c>
      <c r="K2083" s="29">
        <f t="shared" si="137"/>
        <v>0</v>
      </c>
      <c r="L2083" s="24">
        <f t="shared" si="138"/>
        <v>1</v>
      </c>
      <c r="M2083" s="24" t="str">
        <f>VLOOKUP(L2083,mês!A:B,2,0)</f>
        <v>Janeiro</v>
      </c>
      <c r="N2083" s="24" t="e">
        <f t="shared" si="139"/>
        <v>#VALUE!</v>
      </c>
    </row>
    <row r="2084" spans="10:14" ht="57" customHeight="1" x14ac:dyDescent="0.2">
      <c r="J2084" s="29">
        <f t="shared" si="136"/>
        <v>0</v>
      </c>
      <c r="K2084" s="29">
        <f t="shared" si="137"/>
        <v>0</v>
      </c>
      <c r="L2084" s="24">
        <f t="shared" si="138"/>
        <v>1</v>
      </c>
      <c r="M2084" s="24" t="str">
        <f>VLOOKUP(L2084,mês!A:B,2,0)</f>
        <v>Janeiro</v>
      </c>
      <c r="N2084" s="24" t="e">
        <f t="shared" si="139"/>
        <v>#VALUE!</v>
      </c>
    </row>
    <row r="2085" spans="10:14" ht="57" customHeight="1" x14ac:dyDescent="0.2">
      <c r="J2085" s="29">
        <f t="shared" si="136"/>
        <v>0</v>
      </c>
      <c r="K2085" s="29">
        <f t="shared" si="137"/>
        <v>0</v>
      </c>
      <c r="L2085" s="24">
        <f t="shared" si="138"/>
        <v>1</v>
      </c>
      <c r="M2085" s="24" t="str">
        <f>VLOOKUP(L2085,mês!A:B,2,0)</f>
        <v>Janeiro</v>
      </c>
      <c r="N2085" s="24" t="e">
        <f t="shared" si="139"/>
        <v>#VALUE!</v>
      </c>
    </row>
    <row r="2086" spans="10:14" ht="57" customHeight="1" x14ac:dyDescent="0.2">
      <c r="J2086" s="29">
        <f t="shared" si="136"/>
        <v>0</v>
      </c>
      <c r="K2086" s="29">
        <f t="shared" si="137"/>
        <v>0</v>
      </c>
      <c r="L2086" s="24">
        <f t="shared" si="138"/>
        <v>1</v>
      </c>
      <c r="M2086" s="24" t="str">
        <f>VLOOKUP(L2086,mês!A:B,2,0)</f>
        <v>Janeiro</v>
      </c>
      <c r="N2086" s="24" t="e">
        <f t="shared" si="139"/>
        <v>#VALUE!</v>
      </c>
    </row>
    <row r="2087" spans="10:14" ht="57" customHeight="1" x14ac:dyDescent="0.2">
      <c r="J2087" s="29">
        <f t="shared" si="136"/>
        <v>0</v>
      </c>
      <c r="K2087" s="29">
        <f t="shared" si="137"/>
        <v>0</v>
      </c>
      <c r="L2087" s="24">
        <f t="shared" si="138"/>
        <v>1</v>
      </c>
      <c r="M2087" s="24" t="str">
        <f>VLOOKUP(L2087,mês!A:B,2,0)</f>
        <v>Janeiro</v>
      </c>
      <c r="N2087" s="24" t="e">
        <f t="shared" si="139"/>
        <v>#VALUE!</v>
      </c>
    </row>
    <row r="2088" spans="10:14" ht="57" customHeight="1" x14ac:dyDescent="0.2">
      <c r="J2088" s="29">
        <f t="shared" si="136"/>
        <v>0</v>
      </c>
      <c r="K2088" s="29">
        <f t="shared" si="137"/>
        <v>0</v>
      </c>
      <c r="L2088" s="24">
        <f t="shared" si="138"/>
        <v>1</v>
      </c>
      <c r="M2088" s="24" t="str">
        <f>VLOOKUP(L2088,mês!A:B,2,0)</f>
        <v>Janeiro</v>
      </c>
      <c r="N2088" s="24" t="e">
        <f t="shared" si="139"/>
        <v>#VALUE!</v>
      </c>
    </row>
    <row r="2089" spans="10:14" ht="57" customHeight="1" x14ac:dyDescent="0.2">
      <c r="J2089" s="29">
        <f t="shared" si="136"/>
        <v>0</v>
      </c>
      <c r="K2089" s="29">
        <f t="shared" si="137"/>
        <v>0</v>
      </c>
      <c r="L2089" s="24">
        <f t="shared" si="138"/>
        <v>1</v>
      </c>
      <c r="M2089" s="24" t="str">
        <f>VLOOKUP(L2089,mês!A:B,2,0)</f>
        <v>Janeiro</v>
      </c>
      <c r="N2089" s="24" t="e">
        <f t="shared" si="139"/>
        <v>#VALUE!</v>
      </c>
    </row>
    <row r="2090" spans="10:14" ht="57" customHeight="1" x14ac:dyDescent="0.2">
      <c r="J2090" s="29">
        <f t="shared" si="136"/>
        <v>0</v>
      </c>
      <c r="K2090" s="29">
        <f t="shared" si="137"/>
        <v>0</v>
      </c>
      <c r="L2090" s="24">
        <f t="shared" si="138"/>
        <v>1</v>
      </c>
      <c r="M2090" s="24" t="str">
        <f>VLOOKUP(L2090,mês!A:B,2,0)</f>
        <v>Janeiro</v>
      </c>
      <c r="N2090" s="24" t="e">
        <f t="shared" si="139"/>
        <v>#VALUE!</v>
      </c>
    </row>
    <row r="2091" spans="10:14" ht="57" customHeight="1" x14ac:dyDescent="0.2">
      <c r="J2091" s="29">
        <f t="shared" si="136"/>
        <v>0</v>
      </c>
      <c r="K2091" s="29">
        <f t="shared" si="137"/>
        <v>0</v>
      </c>
      <c r="L2091" s="24">
        <f t="shared" si="138"/>
        <v>1</v>
      </c>
      <c r="M2091" s="24" t="str">
        <f>VLOOKUP(L2091,mês!A:B,2,0)</f>
        <v>Janeiro</v>
      </c>
      <c r="N2091" s="24" t="e">
        <f t="shared" si="139"/>
        <v>#VALUE!</v>
      </c>
    </row>
    <row r="2092" spans="10:14" ht="57" customHeight="1" x14ac:dyDescent="0.2">
      <c r="J2092" s="29">
        <f t="shared" si="136"/>
        <v>0</v>
      </c>
      <c r="K2092" s="29">
        <f t="shared" si="137"/>
        <v>0</v>
      </c>
      <c r="L2092" s="24">
        <f t="shared" si="138"/>
        <v>1</v>
      </c>
      <c r="M2092" s="24" t="str">
        <f>VLOOKUP(L2092,mês!A:B,2,0)</f>
        <v>Janeiro</v>
      </c>
      <c r="N2092" s="24" t="e">
        <f t="shared" si="139"/>
        <v>#VALUE!</v>
      </c>
    </row>
    <row r="2093" spans="10:14" ht="57" customHeight="1" x14ac:dyDescent="0.2">
      <c r="J2093" s="29">
        <f t="shared" si="136"/>
        <v>0</v>
      </c>
      <c r="K2093" s="29">
        <f t="shared" si="137"/>
        <v>0</v>
      </c>
      <c r="L2093" s="24">
        <f t="shared" si="138"/>
        <v>1</v>
      </c>
      <c r="M2093" s="24" t="str">
        <f>VLOOKUP(L2093,mês!A:B,2,0)</f>
        <v>Janeiro</v>
      </c>
      <c r="N2093" s="24" t="e">
        <f t="shared" si="139"/>
        <v>#VALUE!</v>
      </c>
    </row>
    <row r="2094" spans="10:14" ht="57" customHeight="1" x14ac:dyDescent="0.2">
      <c r="J2094" s="29">
        <f t="shared" si="136"/>
        <v>0</v>
      </c>
      <c r="K2094" s="29">
        <f t="shared" si="137"/>
        <v>0</v>
      </c>
      <c r="L2094" s="24">
        <f t="shared" si="138"/>
        <v>1</v>
      </c>
      <c r="M2094" s="24" t="str">
        <f>VLOOKUP(L2094,mês!A:B,2,0)</f>
        <v>Janeiro</v>
      </c>
      <c r="N2094" s="24" t="e">
        <f t="shared" si="139"/>
        <v>#VALUE!</v>
      </c>
    </row>
    <row r="2095" spans="10:14" ht="57" customHeight="1" x14ac:dyDescent="0.2">
      <c r="J2095" s="29">
        <f t="shared" si="136"/>
        <v>0</v>
      </c>
      <c r="K2095" s="29">
        <f t="shared" si="137"/>
        <v>0</v>
      </c>
      <c r="L2095" s="24">
        <f t="shared" si="138"/>
        <v>1</v>
      </c>
      <c r="M2095" s="24" t="str">
        <f>VLOOKUP(L2095,mês!A:B,2,0)</f>
        <v>Janeiro</v>
      </c>
      <c r="N2095" s="24" t="e">
        <f t="shared" si="139"/>
        <v>#VALUE!</v>
      </c>
    </row>
    <row r="2096" spans="10:14" ht="57" customHeight="1" x14ac:dyDescent="0.2">
      <c r="J2096" s="29">
        <f t="shared" si="136"/>
        <v>0</v>
      </c>
      <c r="K2096" s="29">
        <f t="shared" si="137"/>
        <v>0</v>
      </c>
      <c r="L2096" s="24">
        <f t="shared" si="138"/>
        <v>1</v>
      </c>
      <c r="M2096" s="24" t="str">
        <f>VLOOKUP(L2096,mês!A:B,2,0)</f>
        <v>Janeiro</v>
      </c>
      <c r="N2096" s="24" t="e">
        <f t="shared" si="139"/>
        <v>#VALUE!</v>
      </c>
    </row>
    <row r="2097" spans="10:14" ht="57" customHeight="1" x14ac:dyDescent="0.2">
      <c r="J2097" s="29">
        <f t="shared" si="136"/>
        <v>0</v>
      </c>
      <c r="K2097" s="29">
        <f t="shared" si="137"/>
        <v>0</v>
      </c>
      <c r="L2097" s="24">
        <f t="shared" si="138"/>
        <v>1</v>
      </c>
      <c r="M2097" s="24" t="str">
        <f>VLOOKUP(L2097,mês!A:B,2,0)</f>
        <v>Janeiro</v>
      </c>
      <c r="N2097" s="24" t="e">
        <f t="shared" si="139"/>
        <v>#VALUE!</v>
      </c>
    </row>
    <row r="2098" spans="10:14" ht="57" customHeight="1" x14ac:dyDescent="0.2">
      <c r="J2098" s="29">
        <f t="shared" si="136"/>
        <v>0</v>
      </c>
      <c r="K2098" s="29">
        <f t="shared" si="137"/>
        <v>0</v>
      </c>
      <c r="L2098" s="24">
        <f t="shared" si="138"/>
        <v>1</v>
      </c>
      <c r="M2098" s="24" t="str">
        <f>VLOOKUP(L2098,mês!A:B,2,0)</f>
        <v>Janeiro</v>
      </c>
      <c r="N2098" s="24" t="e">
        <f t="shared" si="139"/>
        <v>#VALUE!</v>
      </c>
    </row>
    <row r="2099" spans="10:14" ht="57" customHeight="1" x14ac:dyDescent="0.2">
      <c r="J2099" s="29">
        <f t="shared" si="136"/>
        <v>0</v>
      </c>
      <c r="K2099" s="29">
        <f t="shared" si="137"/>
        <v>0</v>
      </c>
      <c r="L2099" s="24">
        <f t="shared" si="138"/>
        <v>1</v>
      </c>
      <c r="M2099" s="24" t="str">
        <f>VLOOKUP(L2099,mês!A:B,2,0)</f>
        <v>Janeiro</v>
      </c>
      <c r="N2099" s="24" t="e">
        <f t="shared" si="139"/>
        <v>#VALUE!</v>
      </c>
    </row>
    <row r="2100" spans="10:14" ht="57" customHeight="1" x14ac:dyDescent="0.2">
      <c r="J2100" s="29">
        <f t="shared" si="136"/>
        <v>0</v>
      </c>
      <c r="K2100" s="29">
        <f t="shared" si="137"/>
        <v>0</v>
      </c>
      <c r="L2100" s="24">
        <f t="shared" si="138"/>
        <v>1</v>
      </c>
      <c r="M2100" s="24" t="str">
        <f>VLOOKUP(L2100,mês!A:B,2,0)</f>
        <v>Janeiro</v>
      </c>
      <c r="N2100" s="24" t="e">
        <f t="shared" si="139"/>
        <v>#VALUE!</v>
      </c>
    </row>
    <row r="2101" spans="10:14" ht="57" customHeight="1" x14ac:dyDescent="0.2">
      <c r="J2101" s="29">
        <f t="shared" si="136"/>
        <v>0</v>
      </c>
      <c r="K2101" s="29">
        <f t="shared" si="137"/>
        <v>0</v>
      </c>
      <c r="L2101" s="24">
        <f t="shared" si="138"/>
        <v>1</v>
      </c>
      <c r="M2101" s="24" t="str">
        <f>VLOOKUP(L2101,mês!A:B,2,0)</f>
        <v>Janeiro</v>
      </c>
      <c r="N2101" s="24" t="e">
        <f t="shared" si="139"/>
        <v>#VALUE!</v>
      </c>
    </row>
    <row r="2102" spans="10:14" ht="57" customHeight="1" x14ac:dyDescent="0.2">
      <c r="J2102" s="29">
        <f t="shared" si="136"/>
        <v>0</v>
      </c>
      <c r="K2102" s="29">
        <f t="shared" si="137"/>
        <v>0</v>
      </c>
      <c r="L2102" s="24">
        <f t="shared" si="138"/>
        <v>1</v>
      </c>
      <c r="M2102" s="24" t="str">
        <f>VLOOKUP(L2102,mês!A:B,2,0)</f>
        <v>Janeiro</v>
      </c>
      <c r="N2102" s="24" t="e">
        <f t="shared" si="139"/>
        <v>#VALUE!</v>
      </c>
    </row>
    <row r="2103" spans="10:14" ht="57" customHeight="1" x14ac:dyDescent="0.2">
      <c r="J2103" s="29">
        <f t="shared" si="136"/>
        <v>0</v>
      </c>
      <c r="K2103" s="29">
        <f t="shared" si="137"/>
        <v>0</v>
      </c>
      <c r="L2103" s="24">
        <f t="shared" si="138"/>
        <v>1</v>
      </c>
      <c r="M2103" s="24" t="str">
        <f>VLOOKUP(L2103,mês!A:B,2,0)</f>
        <v>Janeiro</v>
      </c>
      <c r="N2103" s="24" t="e">
        <f t="shared" si="139"/>
        <v>#VALUE!</v>
      </c>
    </row>
    <row r="2104" spans="10:14" ht="57" customHeight="1" x14ac:dyDescent="0.2">
      <c r="J2104" s="29">
        <f t="shared" si="136"/>
        <v>0</v>
      </c>
      <c r="K2104" s="29">
        <f t="shared" si="137"/>
        <v>0</v>
      </c>
      <c r="L2104" s="24">
        <f t="shared" si="138"/>
        <v>1</v>
      </c>
      <c r="M2104" s="24" t="str">
        <f>VLOOKUP(L2104,mês!A:B,2,0)</f>
        <v>Janeiro</v>
      </c>
      <c r="N2104" s="24" t="e">
        <f t="shared" si="139"/>
        <v>#VALUE!</v>
      </c>
    </row>
    <row r="2105" spans="10:14" ht="57" customHeight="1" x14ac:dyDescent="0.2">
      <c r="J2105" s="29">
        <f t="shared" si="136"/>
        <v>0</v>
      </c>
      <c r="K2105" s="29">
        <f t="shared" si="137"/>
        <v>0</v>
      </c>
      <c r="L2105" s="24">
        <f t="shared" si="138"/>
        <v>1</v>
      </c>
      <c r="M2105" s="24" t="str">
        <f>VLOOKUP(L2105,mês!A:B,2,0)</f>
        <v>Janeiro</v>
      </c>
      <c r="N2105" s="24" t="e">
        <f t="shared" si="139"/>
        <v>#VALUE!</v>
      </c>
    </row>
    <row r="2106" spans="10:14" ht="57" customHeight="1" x14ac:dyDescent="0.2">
      <c r="J2106" s="29">
        <f t="shared" si="136"/>
        <v>0</v>
      </c>
      <c r="K2106" s="29">
        <f t="shared" si="137"/>
        <v>0</v>
      </c>
      <c r="L2106" s="24">
        <f t="shared" si="138"/>
        <v>1</v>
      </c>
      <c r="M2106" s="24" t="str">
        <f>VLOOKUP(L2106,mês!A:B,2,0)</f>
        <v>Janeiro</v>
      </c>
      <c r="N2106" s="24" t="e">
        <f t="shared" si="139"/>
        <v>#VALUE!</v>
      </c>
    </row>
    <row r="2107" spans="10:14" ht="57" customHeight="1" x14ac:dyDescent="0.2">
      <c r="J2107" s="29">
        <f t="shared" si="136"/>
        <v>0</v>
      </c>
      <c r="K2107" s="29">
        <f t="shared" si="137"/>
        <v>0</v>
      </c>
      <c r="L2107" s="24">
        <f t="shared" si="138"/>
        <v>1</v>
      </c>
      <c r="M2107" s="24" t="str">
        <f>VLOOKUP(L2107,mês!A:B,2,0)</f>
        <v>Janeiro</v>
      </c>
      <c r="N2107" s="24" t="e">
        <f t="shared" si="139"/>
        <v>#VALUE!</v>
      </c>
    </row>
    <row r="2108" spans="10:14" ht="57" customHeight="1" x14ac:dyDescent="0.2">
      <c r="J2108" s="29">
        <f t="shared" si="136"/>
        <v>0</v>
      </c>
      <c r="K2108" s="29">
        <f t="shared" si="137"/>
        <v>0</v>
      </c>
      <c r="L2108" s="24">
        <f t="shared" si="138"/>
        <v>1</v>
      </c>
      <c r="M2108" s="24" t="str">
        <f>VLOOKUP(L2108,mês!A:B,2,0)</f>
        <v>Janeiro</v>
      </c>
      <c r="N2108" s="24" t="e">
        <f t="shared" si="139"/>
        <v>#VALUE!</v>
      </c>
    </row>
    <row r="2109" spans="10:14" ht="57" customHeight="1" x14ac:dyDescent="0.2">
      <c r="J2109" s="29">
        <f t="shared" si="136"/>
        <v>0</v>
      </c>
      <c r="K2109" s="29">
        <f t="shared" si="137"/>
        <v>0</v>
      </c>
      <c r="L2109" s="24">
        <f t="shared" si="138"/>
        <v>1</v>
      </c>
      <c r="M2109" s="24" t="str">
        <f>VLOOKUP(L2109,mês!A:B,2,0)</f>
        <v>Janeiro</v>
      </c>
      <c r="N2109" s="24" t="e">
        <f t="shared" si="139"/>
        <v>#VALUE!</v>
      </c>
    </row>
    <row r="2110" spans="10:14" ht="57" customHeight="1" x14ac:dyDescent="0.2">
      <c r="J2110" s="29">
        <f t="shared" si="136"/>
        <v>0</v>
      </c>
      <c r="K2110" s="29">
        <f t="shared" si="137"/>
        <v>0</v>
      </c>
      <c r="L2110" s="24">
        <f t="shared" si="138"/>
        <v>1</v>
      </c>
      <c r="M2110" s="24" t="str">
        <f>VLOOKUP(L2110,mês!A:B,2,0)</f>
        <v>Janeiro</v>
      </c>
      <c r="N2110" s="24" t="e">
        <f t="shared" si="139"/>
        <v>#VALUE!</v>
      </c>
    </row>
    <row r="2111" spans="10:14" ht="57" customHeight="1" x14ac:dyDescent="0.2">
      <c r="J2111" s="29">
        <f t="shared" si="136"/>
        <v>0</v>
      </c>
      <c r="K2111" s="29">
        <f t="shared" si="137"/>
        <v>0</v>
      </c>
      <c r="L2111" s="24">
        <f t="shared" si="138"/>
        <v>1</v>
      </c>
      <c r="M2111" s="24" t="str">
        <f>VLOOKUP(L2111,mês!A:B,2,0)</f>
        <v>Janeiro</v>
      </c>
      <c r="N2111" s="24" t="e">
        <f t="shared" si="139"/>
        <v>#VALUE!</v>
      </c>
    </row>
    <row r="2112" spans="10:14" ht="57" customHeight="1" x14ac:dyDescent="0.2">
      <c r="J2112" s="29">
        <f t="shared" si="136"/>
        <v>0</v>
      </c>
      <c r="K2112" s="29">
        <f t="shared" si="137"/>
        <v>0</v>
      </c>
      <c r="L2112" s="24">
        <f t="shared" si="138"/>
        <v>1</v>
      </c>
      <c r="M2112" s="24" t="str">
        <f>VLOOKUP(L2112,mês!A:B,2,0)</f>
        <v>Janeiro</v>
      </c>
      <c r="N2112" s="24" t="e">
        <f t="shared" si="139"/>
        <v>#VALUE!</v>
      </c>
    </row>
    <row r="2113" spans="10:14" ht="57" customHeight="1" x14ac:dyDescent="0.2">
      <c r="J2113" s="29">
        <f t="shared" si="136"/>
        <v>0</v>
      </c>
      <c r="K2113" s="29">
        <f t="shared" si="137"/>
        <v>0</v>
      </c>
      <c r="L2113" s="24">
        <f t="shared" si="138"/>
        <v>1</v>
      </c>
      <c r="M2113" s="24" t="str">
        <f>VLOOKUP(L2113,mês!A:B,2,0)</f>
        <v>Janeiro</v>
      </c>
      <c r="N2113" s="24" t="e">
        <f t="shared" si="139"/>
        <v>#VALUE!</v>
      </c>
    </row>
    <row r="2114" spans="10:14" ht="57" customHeight="1" x14ac:dyDescent="0.2">
      <c r="J2114" s="29">
        <f t="shared" si="136"/>
        <v>0</v>
      </c>
      <c r="K2114" s="29">
        <f t="shared" si="137"/>
        <v>0</v>
      </c>
      <c r="L2114" s="24">
        <f t="shared" si="138"/>
        <v>1</v>
      </c>
      <c r="M2114" s="24" t="str">
        <f>VLOOKUP(L2114,mês!A:B,2,0)</f>
        <v>Janeiro</v>
      </c>
      <c r="N2114" s="24" t="e">
        <f t="shared" si="139"/>
        <v>#VALUE!</v>
      </c>
    </row>
    <row r="2115" spans="10:14" ht="57" customHeight="1" x14ac:dyDescent="0.2">
      <c r="J2115" s="29">
        <f t="shared" si="136"/>
        <v>0</v>
      </c>
      <c r="K2115" s="29">
        <f t="shared" si="137"/>
        <v>0</v>
      </c>
      <c r="L2115" s="24">
        <f t="shared" si="138"/>
        <v>1</v>
      </c>
      <c r="M2115" s="24" t="str">
        <f>VLOOKUP(L2115,mês!A:B,2,0)</f>
        <v>Janeiro</v>
      </c>
      <c r="N2115" s="24" t="e">
        <f t="shared" si="139"/>
        <v>#VALUE!</v>
      </c>
    </row>
    <row r="2116" spans="10:14" ht="57" customHeight="1" x14ac:dyDescent="0.2">
      <c r="J2116" s="29">
        <f t="shared" si="136"/>
        <v>0</v>
      </c>
      <c r="K2116" s="29">
        <f t="shared" si="137"/>
        <v>0</v>
      </c>
      <c r="L2116" s="24">
        <f t="shared" si="138"/>
        <v>1</v>
      </c>
      <c r="M2116" s="24" t="str">
        <f>VLOOKUP(L2116,mês!A:B,2,0)</f>
        <v>Janeiro</v>
      </c>
      <c r="N2116" s="24" t="e">
        <f t="shared" si="139"/>
        <v>#VALUE!</v>
      </c>
    </row>
    <row r="2117" spans="10:14" ht="57" customHeight="1" x14ac:dyDescent="0.2">
      <c r="J2117" s="29">
        <f t="shared" si="136"/>
        <v>0</v>
      </c>
      <c r="K2117" s="29">
        <f t="shared" si="137"/>
        <v>0</v>
      </c>
      <c r="L2117" s="24">
        <f t="shared" si="138"/>
        <v>1</v>
      </c>
      <c r="M2117" s="24" t="str">
        <f>VLOOKUP(L2117,mês!A:B,2,0)</f>
        <v>Janeiro</v>
      </c>
      <c r="N2117" s="24" t="e">
        <f t="shared" si="139"/>
        <v>#VALUE!</v>
      </c>
    </row>
    <row r="2118" spans="10:14" ht="57" customHeight="1" x14ac:dyDescent="0.2">
      <c r="J2118" s="29">
        <f t="shared" si="136"/>
        <v>0</v>
      </c>
      <c r="K2118" s="29">
        <f t="shared" si="137"/>
        <v>0</v>
      </c>
      <c r="L2118" s="24">
        <f t="shared" si="138"/>
        <v>1</v>
      </c>
      <c r="M2118" s="24" t="str">
        <f>VLOOKUP(L2118,mês!A:B,2,0)</f>
        <v>Janeiro</v>
      </c>
      <c r="N2118" s="24" t="e">
        <f t="shared" si="139"/>
        <v>#VALUE!</v>
      </c>
    </row>
    <row r="2119" spans="10:14" ht="57" customHeight="1" x14ac:dyDescent="0.2">
      <c r="J2119" s="29">
        <f t="shared" si="136"/>
        <v>0</v>
      </c>
      <c r="K2119" s="29">
        <f t="shared" si="137"/>
        <v>0</v>
      </c>
      <c r="L2119" s="24">
        <f t="shared" si="138"/>
        <v>1</v>
      </c>
      <c r="M2119" s="24" t="str">
        <f>VLOOKUP(L2119,mês!A:B,2,0)</f>
        <v>Janeiro</v>
      </c>
      <c r="N2119" s="24" t="e">
        <f t="shared" si="139"/>
        <v>#VALUE!</v>
      </c>
    </row>
    <row r="2120" spans="10:14" ht="57" customHeight="1" x14ac:dyDescent="0.2">
      <c r="J2120" s="29">
        <f t="shared" si="136"/>
        <v>0</v>
      </c>
      <c r="K2120" s="29">
        <f t="shared" si="137"/>
        <v>0</v>
      </c>
      <c r="L2120" s="24">
        <f t="shared" si="138"/>
        <v>1</v>
      </c>
      <c r="M2120" s="24" t="str">
        <f>VLOOKUP(L2120,mês!A:B,2,0)</f>
        <v>Janeiro</v>
      </c>
      <c r="N2120" s="24" t="e">
        <f t="shared" si="139"/>
        <v>#VALUE!</v>
      </c>
    </row>
    <row r="2121" spans="10:14" ht="57" customHeight="1" x14ac:dyDescent="0.2">
      <c r="J2121" s="29">
        <f t="shared" si="136"/>
        <v>0</v>
      </c>
      <c r="K2121" s="29">
        <f t="shared" si="137"/>
        <v>0</v>
      </c>
      <c r="L2121" s="24">
        <f t="shared" si="138"/>
        <v>1</v>
      </c>
      <c r="M2121" s="24" t="str">
        <f>VLOOKUP(L2121,mês!A:B,2,0)</f>
        <v>Janeiro</v>
      </c>
      <c r="N2121" s="24" t="e">
        <f t="shared" si="139"/>
        <v>#VALUE!</v>
      </c>
    </row>
    <row r="2122" spans="10:14" ht="57" customHeight="1" x14ac:dyDescent="0.2">
      <c r="J2122" s="29">
        <f t="shared" ref="J2122:J2185" si="140">IF(G2122="Não",0,H2122)</f>
        <v>0</v>
      </c>
      <c r="K2122" s="29">
        <f t="shared" ref="K2122:K2185" si="141">IF(G2122="Não",H2122,0)</f>
        <v>0</v>
      </c>
      <c r="L2122" s="24">
        <f t="shared" ref="L2122:L2185" si="142">MONTH(B2122)</f>
        <v>1</v>
      </c>
      <c r="M2122" s="24" t="str">
        <f>VLOOKUP(L2122,mês!A:B,2,0)</f>
        <v>Janeiro</v>
      </c>
      <c r="N2122" s="24" t="e">
        <f t="shared" ref="N2122:N2185" si="143">LEFT(A2122,SEARCH("-",A2122)-1)</f>
        <v>#VALUE!</v>
      </c>
    </row>
    <row r="2123" spans="10:14" ht="57" customHeight="1" x14ac:dyDescent="0.2">
      <c r="J2123" s="29">
        <f t="shared" si="140"/>
        <v>0</v>
      </c>
      <c r="K2123" s="29">
        <f t="shared" si="141"/>
        <v>0</v>
      </c>
      <c r="L2123" s="24">
        <f t="shared" si="142"/>
        <v>1</v>
      </c>
      <c r="M2123" s="24" t="str">
        <f>VLOOKUP(L2123,mês!A:B,2,0)</f>
        <v>Janeiro</v>
      </c>
      <c r="N2123" s="24" t="e">
        <f t="shared" si="143"/>
        <v>#VALUE!</v>
      </c>
    </row>
    <row r="2124" spans="10:14" ht="57" customHeight="1" x14ac:dyDescent="0.2">
      <c r="J2124" s="29">
        <f t="shared" si="140"/>
        <v>0</v>
      </c>
      <c r="K2124" s="29">
        <f t="shared" si="141"/>
        <v>0</v>
      </c>
      <c r="L2124" s="24">
        <f t="shared" si="142"/>
        <v>1</v>
      </c>
      <c r="M2124" s="24" t="str">
        <f>VLOOKUP(L2124,mês!A:B,2,0)</f>
        <v>Janeiro</v>
      </c>
      <c r="N2124" s="24" t="e">
        <f t="shared" si="143"/>
        <v>#VALUE!</v>
      </c>
    </row>
    <row r="2125" spans="10:14" ht="57" customHeight="1" x14ac:dyDescent="0.2">
      <c r="J2125" s="29">
        <f t="shared" si="140"/>
        <v>0</v>
      </c>
      <c r="K2125" s="29">
        <f t="shared" si="141"/>
        <v>0</v>
      </c>
      <c r="L2125" s="24">
        <f t="shared" si="142"/>
        <v>1</v>
      </c>
      <c r="M2125" s="24" t="str">
        <f>VLOOKUP(L2125,mês!A:B,2,0)</f>
        <v>Janeiro</v>
      </c>
      <c r="N2125" s="24" t="e">
        <f t="shared" si="143"/>
        <v>#VALUE!</v>
      </c>
    </row>
    <row r="2126" spans="10:14" ht="57" customHeight="1" x14ac:dyDescent="0.2">
      <c r="J2126" s="29">
        <f t="shared" si="140"/>
        <v>0</v>
      </c>
      <c r="K2126" s="29">
        <f t="shared" si="141"/>
        <v>0</v>
      </c>
      <c r="L2126" s="24">
        <f t="shared" si="142"/>
        <v>1</v>
      </c>
      <c r="M2126" s="24" t="str">
        <f>VLOOKUP(L2126,mês!A:B,2,0)</f>
        <v>Janeiro</v>
      </c>
      <c r="N2126" s="24" t="e">
        <f t="shared" si="143"/>
        <v>#VALUE!</v>
      </c>
    </row>
    <row r="2127" spans="10:14" ht="57" customHeight="1" x14ac:dyDescent="0.2">
      <c r="J2127" s="29">
        <f t="shared" si="140"/>
        <v>0</v>
      </c>
      <c r="K2127" s="29">
        <f t="shared" si="141"/>
        <v>0</v>
      </c>
      <c r="L2127" s="24">
        <f t="shared" si="142"/>
        <v>1</v>
      </c>
      <c r="M2127" s="24" t="str">
        <f>VLOOKUP(L2127,mês!A:B,2,0)</f>
        <v>Janeiro</v>
      </c>
      <c r="N2127" s="24" t="e">
        <f t="shared" si="143"/>
        <v>#VALUE!</v>
      </c>
    </row>
    <row r="2128" spans="10:14" ht="57" customHeight="1" x14ac:dyDescent="0.2">
      <c r="J2128" s="29">
        <f t="shared" si="140"/>
        <v>0</v>
      </c>
      <c r="K2128" s="29">
        <f t="shared" si="141"/>
        <v>0</v>
      </c>
      <c r="L2128" s="24">
        <f t="shared" si="142"/>
        <v>1</v>
      </c>
      <c r="M2128" s="24" t="str">
        <f>VLOOKUP(L2128,mês!A:B,2,0)</f>
        <v>Janeiro</v>
      </c>
      <c r="N2128" s="24" t="e">
        <f t="shared" si="143"/>
        <v>#VALUE!</v>
      </c>
    </row>
    <row r="2129" spans="10:14" ht="57" customHeight="1" x14ac:dyDescent="0.2">
      <c r="J2129" s="29">
        <f t="shared" si="140"/>
        <v>0</v>
      </c>
      <c r="K2129" s="29">
        <f t="shared" si="141"/>
        <v>0</v>
      </c>
      <c r="L2129" s="24">
        <f t="shared" si="142"/>
        <v>1</v>
      </c>
      <c r="M2129" s="24" t="str">
        <f>VLOOKUP(L2129,mês!A:B,2,0)</f>
        <v>Janeiro</v>
      </c>
      <c r="N2129" s="24" t="e">
        <f t="shared" si="143"/>
        <v>#VALUE!</v>
      </c>
    </row>
    <row r="2130" spans="10:14" ht="57" customHeight="1" x14ac:dyDescent="0.2">
      <c r="J2130" s="29">
        <f t="shared" si="140"/>
        <v>0</v>
      </c>
      <c r="K2130" s="29">
        <f t="shared" si="141"/>
        <v>0</v>
      </c>
      <c r="L2130" s="24">
        <f t="shared" si="142"/>
        <v>1</v>
      </c>
      <c r="M2130" s="24" t="str">
        <f>VLOOKUP(L2130,mês!A:B,2,0)</f>
        <v>Janeiro</v>
      </c>
      <c r="N2130" s="24" t="e">
        <f t="shared" si="143"/>
        <v>#VALUE!</v>
      </c>
    </row>
    <row r="2131" spans="10:14" ht="57" customHeight="1" x14ac:dyDescent="0.2">
      <c r="J2131" s="29">
        <f t="shared" si="140"/>
        <v>0</v>
      </c>
      <c r="K2131" s="29">
        <f t="shared" si="141"/>
        <v>0</v>
      </c>
      <c r="L2131" s="24">
        <f t="shared" si="142"/>
        <v>1</v>
      </c>
      <c r="M2131" s="24" t="str">
        <f>VLOOKUP(L2131,mês!A:B,2,0)</f>
        <v>Janeiro</v>
      </c>
      <c r="N2131" s="24" t="e">
        <f t="shared" si="143"/>
        <v>#VALUE!</v>
      </c>
    </row>
    <row r="2132" spans="10:14" ht="57" customHeight="1" x14ac:dyDescent="0.2">
      <c r="J2132" s="29">
        <f t="shared" si="140"/>
        <v>0</v>
      </c>
      <c r="K2132" s="29">
        <f t="shared" si="141"/>
        <v>0</v>
      </c>
      <c r="L2132" s="24">
        <f t="shared" si="142"/>
        <v>1</v>
      </c>
      <c r="M2132" s="24" t="str">
        <f>VLOOKUP(L2132,mês!A:B,2,0)</f>
        <v>Janeiro</v>
      </c>
      <c r="N2132" s="24" t="e">
        <f t="shared" si="143"/>
        <v>#VALUE!</v>
      </c>
    </row>
    <row r="2133" spans="10:14" ht="57" customHeight="1" x14ac:dyDescent="0.2">
      <c r="J2133" s="29">
        <f t="shared" si="140"/>
        <v>0</v>
      </c>
      <c r="K2133" s="29">
        <f t="shared" si="141"/>
        <v>0</v>
      </c>
      <c r="L2133" s="24">
        <f t="shared" si="142"/>
        <v>1</v>
      </c>
      <c r="M2133" s="24" t="str">
        <f>VLOOKUP(L2133,mês!A:B,2,0)</f>
        <v>Janeiro</v>
      </c>
      <c r="N2133" s="24" t="e">
        <f t="shared" si="143"/>
        <v>#VALUE!</v>
      </c>
    </row>
    <row r="2134" spans="10:14" ht="57" customHeight="1" x14ac:dyDescent="0.2">
      <c r="J2134" s="29">
        <f t="shared" si="140"/>
        <v>0</v>
      </c>
      <c r="K2134" s="29">
        <f t="shared" si="141"/>
        <v>0</v>
      </c>
      <c r="L2134" s="24">
        <f t="shared" si="142"/>
        <v>1</v>
      </c>
      <c r="M2134" s="24" t="str">
        <f>VLOOKUP(L2134,mês!A:B,2,0)</f>
        <v>Janeiro</v>
      </c>
      <c r="N2134" s="24" t="e">
        <f t="shared" si="143"/>
        <v>#VALUE!</v>
      </c>
    </row>
    <row r="2135" spans="10:14" ht="57" customHeight="1" x14ac:dyDescent="0.2">
      <c r="J2135" s="29">
        <f t="shared" si="140"/>
        <v>0</v>
      </c>
      <c r="K2135" s="29">
        <f t="shared" si="141"/>
        <v>0</v>
      </c>
      <c r="L2135" s="24">
        <f t="shared" si="142"/>
        <v>1</v>
      </c>
      <c r="M2135" s="24" t="str">
        <f>VLOOKUP(L2135,mês!A:B,2,0)</f>
        <v>Janeiro</v>
      </c>
      <c r="N2135" s="24" t="e">
        <f t="shared" si="143"/>
        <v>#VALUE!</v>
      </c>
    </row>
    <row r="2136" spans="10:14" ht="57" customHeight="1" x14ac:dyDescent="0.2">
      <c r="J2136" s="29">
        <f t="shared" si="140"/>
        <v>0</v>
      </c>
      <c r="K2136" s="29">
        <f t="shared" si="141"/>
        <v>0</v>
      </c>
      <c r="L2136" s="24">
        <f t="shared" si="142"/>
        <v>1</v>
      </c>
      <c r="M2136" s="24" t="str">
        <f>VLOOKUP(L2136,mês!A:B,2,0)</f>
        <v>Janeiro</v>
      </c>
      <c r="N2136" s="24" t="e">
        <f t="shared" si="143"/>
        <v>#VALUE!</v>
      </c>
    </row>
    <row r="2137" spans="10:14" ht="57" customHeight="1" x14ac:dyDescent="0.2">
      <c r="J2137" s="29">
        <f t="shared" si="140"/>
        <v>0</v>
      </c>
      <c r="K2137" s="29">
        <f t="shared" si="141"/>
        <v>0</v>
      </c>
      <c r="L2137" s="24">
        <f t="shared" si="142"/>
        <v>1</v>
      </c>
      <c r="M2137" s="24" t="str">
        <f>VLOOKUP(L2137,mês!A:B,2,0)</f>
        <v>Janeiro</v>
      </c>
      <c r="N2137" s="24" t="e">
        <f t="shared" si="143"/>
        <v>#VALUE!</v>
      </c>
    </row>
    <row r="2138" spans="10:14" ht="57" customHeight="1" x14ac:dyDescent="0.2">
      <c r="J2138" s="29">
        <f t="shared" si="140"/>
        <v>0</v>
      </c>
      <c r="K2138" s="29">
        <f t="shared" si="141"/>
        <v>0</v>
      </c>
      <c r="L2138" s="24">
        <f t="shared" si="142"/>
        <v>1</v>
      </c>
      <c r="M2138" s="24" t="str">
        <f>VLOOKUP(L2138,mês!A:B,2,0)</f>
        <v>Janeiro</v>
      </c>
      <c r="N2138" s="24" t="e">
        <f t="shared" si="143"/>
        <v>#VALUE!</v>
      </c>
    </row>
    <row r="2139" spans="10:14" ht="57" customHeight="1" x14ac:dyDescent="0.2">
      <c r="J2139" s="29">
        <f t="shared" si="140"/>
        <v>0</v>
      </c>
      <c r="K2139" s="29">
        <f t="shared" si="141"/>
        <v>0</v>
      </c>
      <c r="L2139" s="24">
        <f t="shared" si="142"/>
        <v>1</v>
      </c>
      <c r="M2139" s="24" t="str">
        <f>VLOOKUP(L2139,mês!A:B,2,0)</f>
        <v>Janeiro</v>
      </c>
      <c r="N2139" s="24" t="e">
        <f t="shared" si="143"/>
        <v>#VALUE!</v>
      </c>
    </row>
    <row r="2140" spans="10:14" ht="57" customHeight="1" x14ac:dyDescent="0.2">
      <c r="J2140" s="29">
        <f t="shared" si="140"/>
        <v>0</v>
      </c>
      <c r="K2140" s="29">
        <f t="shared" si="141"/>
        <v>0</v>
      </c>
      <c r="L2140" s="24">
        <f t="shared" si="142"/>
        <v>1</v>
      </c>
      <c r="M2140" s="24" t="str">
        <f>VLOOKUP(L2140,mês!A:B,2,0)</f>
        <v>Janeiro</v>
      </c>
      <c r="N2140" s="24" t="e">
        <f t="shared" si="143"/>
        <v>#VALUE!</v>
      </c>
    </row>
    <row r="2141" spans="10:14" ht="57" customHeight="1" x14ac:dyDescent="0.2">
      <c r="J2141" s="29">
        <f t="shared" si="140"/>
        <v>0</v>
      </c>
      <c r="K2141" s="29">
        <f t="shared" si="141"/>
        <v>0</v>
      </c>
      <c r="L2141" s="24">
        <f t="shared" si="142"/>
        <v>1</v>
      </c>
      <c r="M2141" s="24" t="str">
        <f>VLOOKUP(L2141,mês!A:B,2,0)</f>
        <v>Janeiro</v>
      </c>
      <c r="N2141" s="24" t="e">
        <f t="shared" si="143"/>
        <v>#VALUE!</v>
      </c>
    </row>
    <row r="2142" spans="10:14" ht="57" customHeight="1" x14ac:dyDescent="0.2">
      <c r="J2142" s="29">
        <f t="shared" si="140"/>
        <v>0</v>
      </c>
      <c r="K2142" s="29">
        <f t="shared" si="141"/>
        <v>0</v>
      </c>
      <c r="L2142" s="24">
        <f t="shared" si="142"/>
        <v>1</v>
      </c>
      <c r="M2142" s="24" t="str">
        <f>VLOOKUP(L2142,mês!A:B,2,0)</f>
        <v>Janeiro</v>
      </c>
      <c r="N2142" s="24" t="e">
        <f t="shared" si="143"/>
        <v>#VALUE!</v>
      </c>
    </row>
    <row r="2143" spans="10:14" ht="57" customHeight="1" x14ac:dyDescent="0.2">
      <c r="J2143" s="29">
        <f t="shared" si="140"/>
        <v>0</v>
      </c>
      <c r="K2143" s="29">
        <f t="shared" si="141"/>
        <v>0</v>
      </c>
      <c r="L2143" s="24">
        <f t="shared" si="142"/>
        <v>1</v>
      </c>
      <c r="M2143" s="24" t="str">
        <f>VLOOKUP(L2143,mês!A:B,2,0)</f>
        <v>Janeiro</v>
      </c>
      <c r="N2143" s="24" t="e">
        <f t="shared" si="143"/>
        <v>#VALUE!</v>
      </c>
    </row>
    <row r="2144" spans="10:14" ht="57" customHeight="1" x14ac:dyDescent="0.2">
      <c r="J2144" s="29">
        <f t="shared" si="140"/>
        <v>0</v>
      </c>
      <c r="K2144" s="29">
        <f t="shared" si="141"/>
        <v>0</v>
      </c>
      <c r="L2144" s="24">
        <f t="shared" si="142"/>
        <v>1</v>
      </c>
      <c r="M2144" s="24" t="str">
        <f>VLOOKUP(L2144,mês!A:B,2,0)</f>
        <v>Janeiro</v>
      </c>
      <c r="N2144" s="24" t="e">
        <f t="shared" si="143"/>
        <v>#VALUE!</v>
      </c>
    </row>
    <row r="2145" spans="10:14" ht="57" customHeight="1" x14ac:dyDescent="0.2">
      <c r="J2145" s="29">
        <f t="shared" si="140"/>
        <v>0</v>
      </c>
      <c r="K2145" s="29">
        <f t="shared" si="141"/>
        <v>0</v>
      </c>
      <c r="L2145" s="24">
        <f t="shared" si="142"/>
        <v>1</v>
      </c>
      <c r="M2145" s="24" t="str">
        <f>VLOOKUP(L2145,mês!A:B,2,0)</f>
        <v>Janeiro</v>
      </c>
      <c r="N2145" s="24" t="e">
        <f t="shared" si="143"/>
        <v>#VALUE!</v>
      </c>
    </row>
    <row r="2146" spans="10:14" ht="57" customHeight="1" x14ac:dyDescent="0.2">
      <c r="J2146" s="29">
        <f t="shared" si="140"/>
        <v>0</v>
      </c>
      <c r="K2146" s="29">
        <f t="shared" si="141"/>
        <v>0</v>
      </c>
      <c r="L2146" s="24">
        <f t="shared" si="142"/>
        <v>1</v>
      </c>
      <c r="M2146" s="24" t="str">
        <f>VLOOKUP(L2146,mês!A:B,2,0)</f>
        <v>Janeiro</v>
      </c>
      <c r="N2146" s="24" t="e">
        <f t="shared" si="143"/>
        <v>#VALUE!</v>
      </c>
    </row>
    <row r="2147" spans="10:14" ht="57" customHeight="1" x14ac:dyDescent="0.2">
      <c r="J2147" s="29">
        <f t="shared" si="140"/>
        <v>0</v>
      </c>
      <c r="K2147" s="29">
        <f t="shared" si="141"/>
        <v>0</v>
      </c>
      <c r="L2147" s="24">
        <f t="shared" si="142"/>
        <v>1</v>
      </c>
      <c r="M2147" s="24" t="str">
        <f>VLOOKUP(L2147,mês!A:B,2,0)</f>
        <v>Janeiro</v>
      </c>
      <c r="N2147" s="24" t="e">
        <f t="shared" si="143"/>
        <v>#VALUE!</v>
      </c>
    </row>
    <row r="2148" spans="10:14" ht="57" customHeight="1" x14ac:dyDescent="0.2">
      <c r="J2148" s="29">
        <f t="shared" si="140"/>
        <v>0</v>
      </c>
      <c r="K2148" s="29">
        <f t="shared" si="141"/>
        <v>0</v>
      </c>
      <c r="L2148" s="24">
        <f t="shared" si="142"/>
        <v>1</v>
      </c>
      <c r="M2148" s="24" t="str">
        <f>VLOOKUP(L2148,mês!A:B,2,0)</f>
        <v>Janeiro</v>
      </c>
      <c r="N2148" s="24" t="e">
        <f t="shared" si="143"/>
        <v>#VALUE!</v>
      </c>
    </row>
    <row r="2149" spans="10:14" ht="57" customHeight="1" x14ac:dyDescent="0.2">
      <c r="J2149" s="29">
        <f t="shared" si="140"/>
        <v>0</v>
      </c>
      <c r="K2149" s="29">
        <f t="shared" si="141"/>
        <v>0</v>
      </c>
      <c r="L2149" s="24">
        <f t="shared" si="142"/>
        <v>1</v>
      </c>
      <c r="M2149" s="24" t="str">
        <f>VLOOKUP(L2149,mês!A:B,2,0)</f>
        <v>Janeiro</v>
      </c>
      <c r="N2149" s="24" t="e">
        <f t="shared" si="143"/>
        <v>#VALUE!</v>
      </c>
    </row>
    <row r="2150" spans="10:14" ht="57" customHeight="1" x14ac:dyDescent="0.2">
      <c r="J2150" s="29">
        <f t="shared" si="140"/>
        <v>0</v>
      </c>
      <c r="K2150" s="29">
        <f t="shared" si="141"/>
        <v>0</v>
      </c>
      <c r="L2150" s="24">
        <f t="shared" si="142"/>
        <v>1</v>
      </c>
      <c r="M2150" s="24" t="str">
        <f>VLOOKUP(L2150,mês!A:B,2,0)</f>
        <v>Janeiro</v>
      </c>
      <c r="N2150" s="24" t="e">
        <f t="shared" si="143"/>
        <v>#VALUE!</v>
      </c>
    </row>
    <row r="2151" spans="10:14" ht="57" customHeight="1" x14ac:dyDescent="0.2">
      <c r="J2151" s="29">
        <f t="shared" si="140"/>
        <v>0</v>
      </c>
      <c r="K2151" s="29">
        <f t="shared" si="141"/>
        <v>0</v>
      </c>
      <c r="L2151" s="24">
        <f t="shared" si="142"/>
        <v>1</v>
      </c>
      <c r="M2151" s="24" t="str">
        <f>VLOOKUP(L2151,mês!A:B,2,0)</f>
        <v>Janeiro</v>
      </c>
      <c r="N2151" s="24" t="e">
        <f t="shared" si="143"/>
        <v>#VALUE!</v>
      </c>
    </row>
    <row r="2152" spans="10:14" ht="57" customHeight="1" x14ac:dyDescent="0.2">
      <c r="J2152" s="29">
        <f t="shared" si="140"/>
        <v>0</v>
      </c>
      <c r="K2152" s="29">
        <f t="shared" si="141"/>
        <v>0</v>
      </c>
      <c r="L2152" s="24">
        <f t="shared" si="142"/>
        <v>1</v>
      </c>
      <c r="M2152" s="24" t="str">
        <f>VLOOKUP(L2152,mês!A:B,2,0)</f>
        <v>Janeiro</v>
      </c>
      <c r="N2152" s="24" t="e">
        <f t="shared" si="143"/>
        <v>#VALUE!</v>
      </c>
    </row>
    <row r="2153" spans="10:14" ht="57" customHeight="1" x14ac:dyDescent="0.2">
      <c r="J2153" s="29">
        <f t="shared" si="140"/>
        <v>0</v>
      </c>
      <c r="K2153" s="29">
        <f t="shared" si="141"/>
        <v>0</v>
      </c>
      <c r="L2153" s="24">
        <f t="shared" si="142"/>
        <v>1</v>
      </c>
      <c r="M2153" s="24" t="str">
        <f>VLOOKUP(L2153,mês!A:B,2,0)</f>
        <v>Janeiro</v>
      </c>
      <c r="N2153" s="24" t="e">
        <f t="shared" si="143"/>
        <v>#VALUE!</v>
      </c>
    </row>
    <row r="2154" spans="10:14" ht="57" customHeight="1" x14ac:dyDescent="0.2">
      <c r="J2154" s="29">
        <f t="shared" si="140"/>
        <v>0</v>
      </c>
      <c r="K2154" s="29">
        <f t="shared" si="141"/>
        <v>0</v>
      </c>
      <c r="L2154" s="24">
        <f t="shared" si="142"/>
        <v>1</v>
      </c>
      <c r="M2154" s="24" t="str">
        <f>VLOOKUP(L2154,mês!A:B,2,0)</f>
        <v>Janeiro</v>
      </c>
      <c r="N2154" s="24" t="e">
        <f t="shared" si="143"/>
        <v>#VALUE!</v>
      </c>
    </row>
    <row r="2155" spans="10:14" ht="57" customHeight="1" x14ac:dyDescent="0.2">
      <c r="J2155" s="29">
        <f t="shared" si="140"/>
        <v>0</v>
      </c>
      <c r="K2155" s="29">
        <f t="shared" si="141"/>
        <v>0</v>
      </c>
      <c r="L2155" s="24">
        <f t="shared" si="142"/>
        <v>1</v>
      </c>
      <c r="M2155" s="24" t="str">
        <f>VLOOKUP(L2155,mês!A:B,2,0)</f>
        <v>Janeiro</v>
      </c>
      <c r="N2155" s="24" t="e">
        <f t="shared" si="143"/>
        <v>#VALUE!</v>
      </c>
    </row>
    <row r="2156" spans="10:14" ht="57" customHeight="1" x14ac:dyDescent="0.2">
      <c r="J2156" s="29">
        <f t="shared" si="140"/>
        <v>0</v>
      </c>
      <c r="K2156" s="29">
        <f t="shared" si="141"/>
        <v>0</v>
      </c>
      <c r="L2156" s="24">
        <f t="shared" si="142"/>
        <v>1</v>
      </c>
      <c r="M2156" s="24" t="str">
        <f>VLOOKUP(L2156,mês!A:B,2,0)</f>
        <v>Janeiro</v>
      </c>
      <c r="N2156" s="24" t="e">
        <f t="shared" si="143"/>
        <v>#VALUE!</v>
      </c>
    </row>
    <row r="2157" spans="10:14" ht="57" customHeight="1" x14ac:dyDescent="0.2">
      <c r="J2157" s="29">
        <f t="shared" si="140"/>
        <v>0</v>
      </c>
      <c r="K2157" s="29">
        <f t="shared" si="141"/>
        <v>0</v>
      </c>
      <c r="L2157" s="24">
        <f t="shared" si="142"/>
        <v>1</v>
      </c>
      <c r="M2157" s="24" t="str">
        <f>VLOOKUP(L2157,mês!A:B,2,0)</f>
        <v>Janeiro</v>
      </c>
      <c r="N2157" s="24" t="e">
        <f t="shared" si="143"/>
        <v>#VALUE!</v>
      </c>
    </row>
    <row r="2158" spans="10:14" ht="57" customHeight="1" x14ac:dyDescent="0.2">
      <c r="J2158" s="29">
        <f t="shared" si="140"/>
        <v>0</v>
      </c>
      <c r="K2158" s="29">
        <f t="shared" si="141"/>
        <v>0</v>
      </c>
      <c r="L2158" s="24">
        <f t="shared" si="142"/>
        <v>1</v>
      </c>
      <c r="M2158" s="24" t="str">
        <f>VLOOKUP(L2158,mês!A:B,2,0)</f>
        <v>Janeiro</v>
      </c>
      <c r="N2158" s="24" t="e">
        <f t="shared" si="143"/>
        <v>#VALUE!</v>
      </c>
    </row>
    <row r="2159" spans="10:14" ht="57" customHeight="1" x14ac:dyDescent="0.2">
      <c r="J2159" s="29">
        <f t="shared" si="140"/>
        <v>0</v>
      </c>
      <c r="K2159" s="29">
        <f t="shared" si="141"/>
        <v>0</v>
      </c>
      <c r="L2159" s="24">
        <f t="shared" si="142"/>
        <v>1</v>
      </c>
      <c r="M2159" s="24" t="str">
        <f>VLOOKUP(L2159,mês!A:B,2,0)</f>
        <v>Janeiro</v>
      </c>
      <c r="N2159" s="24" t="e">
        <f t="shared" si="143"/>
        <v>#VALUE!</v>
      </c>
    </row>
    <row r="2160" spans="10:14" ht="57" customHeight="1" x14ac:dyDescent="0.2">
      <c r="J2160" s="29">
        <f t="shared" si="140"/>
        <v>0</v>
      </c>
      <c r="K2160" s="29">
        <f t="shared" si="141"/>
        <v>0</v>
      </c>
      <c r="L2160" s="24">
        <f t="shared" si="142"/>
        <v>1</v>
      </c>
      <c r="M2160" s="24" t="str">
        <f>VLOOKUP(L2160,mês!A:B,2,0)</f>
        <v>Janeiro</v>
      </c>
      <c r="N2160" s="24" t="e">
        <f t="shared" si="143"/>
        <v>#VALUE!</v>
      </c>
    </row>
    <row r="2161" spans="10:14" ht="57" customHeight="1" x14ac:dyDescent="0.2">
      <c r="J2161" s="29">
        <f t="shared" si="140"/>
        <v>0</v>
      </c>
      <c r="K2161" s="29">
        <f t="shared" si="141"/>
        <v>0</v>
      </c>
      <c r="L2161" s="24">
        <f t="shared" si="142"/>
        <v>1</v>
      </c>
      <c r="M2161" s="24" t="str">
        <f>VLOOKUP(L2161,mês!A:B,2,0)</f>
        <v>Janeiro</v>
      </c>
      <c r="N2161" s="24" t="e">
        <f t="shared" si="143"/>
        <v>#VALUE!</v>
      </c>
    </row>
    <row r="2162" spans="10:14" ht="57" customHeight="1" x14ac:dyDescent="0.2">
      <c r="J2162" s="29">
        <f t="shared" si="140"/>
        <v>0</v>
      </c>
      <c r="K2162" s="29">
        <f t="shared" si="141"/>
        <v>0</v>
      </c>
      <c r="L2162" s="24">
        <f t="shared" si="142"/>
        <v>1</v>
      </c>
      <c r="M2162" s="24" t="str">
        <f>VLOOKUP(L2162,mês!A:B,2,0)</f>
        <v>Janeiro</v>
      </c>
      <c r="N2162" s="24" t="e">
        <f t="shared" si="143"/>
        <v>#VALUE!</v>
      </c>
    </row>
    <row r="2163" spans="10:14" ht="57" customHeight="1" x14ac:dyDescent="0.2">
      <c r="J2163" s="29">
        <f t="shared" si="140"/>
        <v>0</v>
      </c>
      <c r="K2163" s="29">
        <f t="shared" si="141"/>
        <v>0</v>
      </c>
      <c r="L2163" s="24">
        <f t="shared" si="142"/>
        <v>1</v>
      </c>
      <c r="M2163" s="24" t="str">
        <f>VLOOKUP(L2163,mês!A:B,2,0)</f>
        <v>Janeiro</v>
      </c>
      <c r="N2163" s="24" t="e">
        <f t="shared" si="143"/>
        <v>#VALUE!</v>
      </c>
    </row>
    <row r="2164" spans="10:14" ht="57" customHeight="1" x14ac:dyDescent="0.2">
      <c r="J2164" s="29">
        <f t="shared" si="140"/>
        <v>0</v>
      </c>
      <c r="K2164" s="29">
        <f t="shared" si="141"/>
        <v>0</v>
      </c>
      <c r="L2164" s="24">
        <f t="shared" si="142"/>
        <v>1</v>
      </c>
      <c r="M2164" s="24" t="str">
        <f>VLOOKUP(L2164,mês!A:B,2,0)</f>
        <v>Janeiro</v>
      </c>
      <c r="N2164" s="24" t="e">
        <f t="shared" si="143"/>
        <v>#VALUE!</v>
      </c>
    </row>
    <row r="2165" spans="10:14" ht="57" customHeight="1" x14ac:dyDescent="0.2">
      <c r="J2165" s="29">
        <f t="shared" si="140"/>
        <v>0</v>
      </c>
      <c r="K2165" s="29">
        <f t="shared" si="141"/>
        <v>0</v>
      </c>
      <c r="L2165" s="24">
        <f t="shared" si="142"/>
        <v>1</v>
      </c>
      <c r="M2165" s="24" t="str">
        <f>VLOOKUP(L2165,mês!A:B,2,0)</f>
        <v>Janeiro</v>
      </c>
      <c r="N2165" s="24" t="e">
        <f t="shared" si="143"/>
        <v>#VALUE!</v>
      </c>
    </row>
    <row r="2166" spans="10:14" ht="57" customHeight="1" x14ac:dyDescent="0.2">
      <c r="J2166" s="29">
        <f t="shared" si="140"/>
        <v>0</v>
      </c>
      <c r="K2166" s="29">
        <f t="shared" si="141"/>
        <v>0</v>
      </c>
      <c r="L2166" s="24">
        <f t="shared" si="142"/>
        <v>1</v>
      </c>
      <c r="M2166" s="24" t="str">
        <f>VLOOKUP(L2166,mês!A:B,2,0)</f>
        <v>Janeiro</v>
      </c>
      <c r="N2166" s="24" t="e">
        <f t="shared" si="143"/>
        <v>#VALUE!</v>
      </c>
    </row>
    <row r="2167" spans="10:14" ht="57" customHeight="1" x14ac:dyDescent="0.2">
      <c r="J2167" s="29">
        <f t="shared" si="140"/>
        <v>0</v>
      </c>
      <c r="K2167" s="29">
        <f t="shared" si="141"/>
        <v>0</v>
      </c>
      <c r="L2167" s="24">
        <f t="shared" si="142"/>
        <v>1</v>
      </c>
      <c r="M2167" s="24" t="str">
        <f>VLOOKUP(L2167,mês!A:B,2,0)</f>
        <v>Janeiro</v>
      </c>
      <c r="N2167" s="24" t="e">
        <f t="shared" si="143"/>
        <v>#VALUE!</v>
      </c>
    </row>
    <row r="2168" spans="10:14" ht="57" customHeight="1" x14ac:dyDescent="0.2">
      <c r="J2168" s="29">
        <f t="shared" si="140"/>
        <v>0</v>
      </c>
      <c r="K2168" s="29">
        <f t="shared" si="141"/>
        <v>0</v>
      </c>
      <c r="L2168" s="24">
        <f t="shared" si="142"/>
        <v>1</v>
      </c>
      <c r="M2168" s="24" t="str">
        <f>VLOOKUP(L2168,mês!A:B,2,0)</f>
        <v>Janeiro</v>
      </c>
      <c r="N2168" s="24" t="e">
        <f t="shared" si="143"/>
        <v>#VALUE!</v>
      </c>
    </row>
    <row r="2169" spans="10:14" ht="57" customHeight="1" x14ac:dyDescent="0.2">
      <c r="J2169" s="29">
        <f t="shared" si="140"/>
        <v>0</v>
      </c>
      <c r="K2169" s="29">
        <f t="shared" si="141"/>
        <v>0</v>
      </c>
      <c r="L2169" s="24">
        <f t="shared" si="142"/>
        <v>1</v>
      </c>
      <c r="M2169" s="24" t="str">
        <f>VLOOKUP(L2169,mês!A:B,2,0)</f>
        <v>Janeiro</v>
      </c>
      <c r="N2169" s="24" t="e">
        <f t="shared" si="143"/>
        <v>#VALUE!</v>
      </c>
    </row>
    <row r="2170" spans="10:14" ht="57" customHeight="1" x14ac:dyDescent="0.2">
      <c r="J2170" s="29">
        <f t="shared" si="140"/>
        <v>0</v>
      </c>
      <c r="K2170" s="29">
        <f t="shared" si="141"/>
        <v>0</v>
      </c>
      <c r="L2170" s="24">
        <f t="shared" si="142"/>
        <v>1</v>
      </c>
      <c r="M2170" s="24" t="str">
        <f>VLOOKUP(L2170,mês!A:B,2,0)</f>
        <v>Janeiro</v>
      </c>
      <c r="N2170" s="24" t="e">
        <f t="shared" si="143"/>
        <v>#VALUE!</v>
      </c>
    </row>
    <row r="2171" spans="10:14" ht="57" customHeight="1" x14ac:dyDescent="0.2">
      <c r="J2171" s="29">
        <f t="shared" si="140"/>
        <v>0</v>
      </c>
      <c r="K2171" s="29">
        <f t="shared" si="141"/>
        <v>0</v>
      </c>
      <c r="L2171" s="24">
        <f t="shared" si="142"/>
        <v>1</v>
      </c>
      <c r="M2171" s="24" t="str">
        <f>VLOOKUP(L2171,mês!A:B,2,0)</f>
        <v>Janeiro</v>
      </c>
      <c r="N2171" s="24" t="e">
        <f t="shared" si="143"/>
        <v>#VALUE!</v>
      </c>
    </row>
    <row r="2172" spans="10:14" ht="57" customHeight="1" x14ac:dyDescent="0.2">
      <c r="J2172" s="29">
        <f t="shared" si="140"/>
        <v>0</v>
      </c>
      <c r="K2172" s="29">
        <f t="shared" si="141"/>
        <v>0</v>
      </c>
      <c r="L2172" s="24">
        <f t="shared" si="142"/>
        <v>1</v>
      </c>
      <c r="M2172" s="24" t="str">
        <f>VLOOKUP(L2172,mês!A:B,2,0)</f>
        <v>Janeiro</v>
      </c>
      <c r="N2172" s="24" t="e">
        <f t="shared" si="143"/>
        <v>#VALUE!</v>
      </c>
    </row>
    <row r="2173" spans="10:14" ht="57" customHeight="1" x14ac:dyDescent="0.2">
      <c r="J2173" s="29">
        <f t="shared" si="140"/>
        <v>0</v>
      </c>
      <c r="K2173" s="29">
        <f t="shared" si="141"/>
        <v>0</v>
      </c>
      <c r="L2173" s="24">
        <f t="shared" si="142"/>
        <v>1</v>
      </c>
      <c r="M2173" s="24" t="str">
        <f>VLOOKUP(L2173,mês!A:B,2,0)</f>
        <v>Janeiro</v>
      </c>
      <c r="N2173" s="24" t="e">
        <f t="shared" si="143"/>
        <v>#VALUE!</v>
      </c>
    </row>
    <row r="2174" spans="10:14" ht="57" customHeight="1" x14ac:dyDescent="0.2">
      <c r="J2174" s="29">
        <f t="shared" si="140"/>
        <v>0</v>
      </c>
      <c r="K2174" s="29">
        <f t="shared" si="141"/>
        <v>0</v>
      </c>
      <c r="L2174" s="24">
        <f t="shared" si="142"/>
        <v>1</v>
      </c>
      <c r="M2174" s="24" t="str">
        <f>VLOOKUP(L2174,mês!A:B,2,0)</f>
        <v>Janeiro</v>
      </c>
      <c r="N2174" s="24" t="e">
        <f t="shared" si="143"/>
        <v>#VALUE!</v>
      </c>
    </row>
    <row r="2175" spans="10:14" ht="57" customHeight="1" x14ac:dyDescent="0.2">
      <c r="J2175" s="29">
        <f t="shared" si="140"/>
        <v>0</v>
      </c>
      <c r="K2175" s="29">
        <f t="shared" si="141"/>
        <v>0</v>
      </c>
      <c r="L2175" s="24">
        <f t="shared" si="142"/>
        <v>1</v>
      </c>
      <c r="M2175" s="24" t="str">
        <f>VLOOKUP(L2175,mês!A:B,2,0)</f>
        <v>Janeiro</v>
      </c>
      <c r="N2175" s="24" t="e">
        <f t="shared" si="143"/>
        <v>#VALUE!</v>
      </c>
    </row>
    <row r="2176" spans="10:14" ht="57" customHeight="1" x14ac:dyDescent="0.2">
      <c r="J2176" s="29">
        <f t="shared" si="140"/>
        <v>0</v>
      </c>
      <c r="K2176" s="29">
        <f t="shared" si="141"/>
        <v>0</v>
      </c>
      <c r="L2176" s="24">
        <f t="shared" si="142"/>
        <v>1</v>
      </c>
      <c r="M2176" s="24" t="str">
        <f>VLOOKUP(L2176,mês!A:B,2,0)</f>
        <v>Janeiro</v>
      </c>
      <c r="N2176" s="24" t="e">
        <f t="shared" si="143"/>
        <v>#VALUE!</v>
      </c>
    </row>
    <row r="2177" spans="10:14" ht="57" customHeight="1" x14ac:dyDescent="0.2">
      <c r="J2177" s="29">
        <f t="shared" si="140"/>
        <v>0</v>
      </c>
      <c r="K2177" s="29">
        <f t="shared" si="141"/>
        <v>0</v>
      </c>
      <c r="L2177" s="24">
        <f t="shared" si="142"/>
        <v>1</v>
      </c>
      <c r="M2177" s="24" t="str">
        <f>VLOOKUP(L2177,mês!A:B,2,0)</f>
        <v>Janeiro</v>
      </c>
      <c r="N2177" s="24" t="e">
        <f t="shared" si="143"/>
        <v>#VALUE!</v>
      </c>
    </row>
    <row r="2178" spans="10:14" ht="57" customHeight="1" x14ac:dyDescent="0.2">
      <c r="J2178" s="29">
        <f t="shared" si="140"/>
        <v>0</v>
      </c>
      <c r="K2178" s="29">
        <f t="shared" si="141"/>
        <v>0</v>
      </c>
      <c r="L2178" s="24">
        <f t="shared" si="142"/>
        <v>1</v>
      </c>
      <c r="M2178" s="24" t="str">
        <f>VLOOKUP(L2178,mês!A:B,2,0)</f>
        <v>Janeiro</v>
      </c>
      <c r="N2178" s="24" t="e">
        <f t="shared" si="143"/>
        <v>#VALUE!</v>
      </c>
    </row>
    <row r="2179" spans="10:14" ht="57" customHeight="1" x14ac:dyDescent="0.2">
      <c r="J2179" s="29">
        <f t="shared" si="140"/>
        <v>0</v>
      </c>
      <c r="K2179" s="29">
        <f t="shared" si="141"/>
        <v>0</v>
      </c>
      <c r="L2179" s="24">
        <f t="shared" si="142"/>
        <v>1</v>
      </c>
      <c r="M2179" s="24" t="str">
        <f>VLOOKUP(L2179,mês!A:B,2,0)</f>
        <v>Janeiro</v>
      </c>
      <c r="N2179" s="24" t="e">
        <f t="shared" si="143"/>
        <v>#VALUE!</v>
      </c>
    </row>
    <row r="2180" spans="10:14" ht="57" customHeight="1" x14ac:dyDescent="0.2">
      <c r="J2180" s="29">
        <f t="shared" si="140"/>
        <v>0</v>
      </c>
      <c r="K2180" s="29">
        <f t="shared" si="141"/>
        <v>0</v>
      </c>
      <c r="L2180" s="24">
        <f t="shared" si="142"/>
        <v>1</v>
      </c>
      <c r="M2180" s="24" t="str">
        <f>VLOOKUP(L2180,mês!A:B,2,0)</f>
        <v>Janeiro</v>
      </c>
      <c r="N2180" s="24" t="e">
        <f t="shared" si="143"/>
        <v>#VALUE!</v>
      </c>
    </row>
    <row r="2181" spans="10:14" ht="57" customHeight="1" x14ac:dyDescent="0.2">
      <c r="J2181" s="29">
        <f t="shared" si="140"/>
        <v>0</v>
      </c>
      <c r="K2181" s="29">
        <f t="shared" si="141"/>
        <v>0</v>
      </c>
      <c r="L2181" s="24">
        <f t="shared" si="142"/>
        <v>1</v>
      </c>
      <c r="M2181" s="24" t="str">
        <f>VLOOKUP(L2181,mês!A:B,2,0)</f>
        <v>Janeiro</v>
      </c>
      <c r="N2181" s="24" t="e">
        <f t="shared" si="143"/>
        <v>#VALUE!</v>
      </c>
    </row>
    <row r="2182" spans="10:14" ht="57" customHeight="1" x14ac:dyDescent="0.2">
      <c r="J2182" s="29">
        <f t="shared" si="140"/>
        <v>0</v>
      </c>
      <c r="K2182" s="29">
        <f t="shared" si="141"/>
        <v>0</v>
      </c>
      <c r="L2182" s="24">
        <f t="shared" si="142"/>
        <v>1</v>
      </c>
      <c r="M2182" s="24" t="str">
        <f>VLOOKUP(L2182,mês!A:B,2,0)</f>
        <v>Janeiro</v>
      </c>
      <c r="N2182" s="24" t="e">
        <f t="shared" si="143"/>
        <v>#VALUE!</v>
      </c>
    </row>
    <row r="2183" spans="10:14" ht="57" customHeight="1" x14ac:dyDescent="0.2">
      <c r="J2183" s="29">
        <f t="shared" si="140"/>
        <v>0</v>
      </c>
      <c r="K2183" s="29">
        <f t="shared" si="141"/>
        <v>0</v>
      </c>
      <c r="L2183" s="24">
        <f t="shared" si="142"/>
        <v>1</v>
      </c>
      <c r="M2183" s="24" t="str">
        <f>VLOOKUP(L2183,mês!A:B,2,0)</f>
        <v>Janeiro</v>
      </c>
      <c r="N2183" s="24" t="e">
        <f t="shared" si="143"/>
        <v>#VALUE!</v>
      </c>
    </row>
    <row r="2184" spans="10:14" ht="57" customHeight="1" x14ac:dyDescent="0.2">
      <c r="J2184" s="29">
        <f t="shared" si="140"/>
        <v>0</v>
      </c>
      <c r="K2184" s="29">
        <f t="shared" si="141"/>
        <v>0</v>
      </c>
      <c r="L2184" s="24">
        <f t="shared" si="142"/>
        <v>1</v>
      </c>
      <c r="M2184" s="24" t="str">
        <f>VLOOKUP(L2184,mês!A:B,2,0)</f>
        <v>Janeiro</v>
      </c>
      <c r="N2184" s="24" t="e">
        <f t="shared" si="143"/>
        <v>#VALUE!</v>
      </c>
    </row>
    <row r="2185" spans="10:14" ht="57" customHeight="1" x14ac:dyDescent="0.2">
      <c r="J2185" s="29">
        <f t="shared" si="140"/>
        <v>0</v>
      </c>
      <c r="K2185" s="29">
        <f t="shared" si="141"/>
        <v>0</v>
      </c>
      <c r="L2185" s="24">
        <f t="shared" si="142"/>
        <v>1</v>
      </c>
      <c r="M2185" s="24" t="str">
        <f>VLOOKUP(L2185,mês!A:B,2,0)</f>
        <v>Janeiro</v>
      </c>
      <c r="N2185" s="24" t="e">
        <f t="shared" si="143"/>
        <v>#VALUE!</v>
      </c>
    </row>
    <row r="2186" spans="10:14" ht="57" customHeight="1" x14ac:dyDescent="0.2">
      <c r="J2186" s="29">
        <f t="shared" ref="J2186:J2249" si="144">IF(G2186="Não",0,H2186)</f>
        <v>0</v>
      </c>
      <c r="K2186" s="29">
        <f t="shared" ref="K2186:K2249" si="145">IF(G2186="Não",H2186,0)</f>
        <v>0</v>
      </c>
      <c r="L2186" s="24">
        <f t="shared" ref="L2186:L2249" si="146">MONTH(B2186)</f>
        <v>1</v>
      </c>
      <c r="M2186" s="24" t="str">
        <f>VLOOKUP(L2186,mês!A:B,2,0)</f>
        <v>Janeiro</v>
      </c>
      <c r="N2186" s="24" t="e">
        <f t="shared" ref="N2186:N2249" si="147">LEFT(A2186,SEARCH("-",A2186)-1)</f>
        <v>#VALUE!</v>
      </c>
    </row>
    <row r="2187" spans="10:14" ht="57" customHeight="1" x14ac:dyDescent="0.2">
      <c r="J2187" s="29">
        <f t="shared" si="144"/>
        <v>0</v>
      </c>
      <c r="K2187" s="29">
        <f t="shared" si="145"/>
        <v>0</v>
      </c>
      <c r="L2187" s="24">
        <f t="shared" si="146"/>
        <v>1</v>
      </c>
      <c r="M2187" s="24" t="str">
        <f>VLOOKUP(L2187,mês!A:B,2,0)</f>
        <v>Janeiro</v>
      </c>
      <c r="N2187" s="24" t="e">
        <f t="shared" si="147"/>
        <v>#VALUE!</v>
      </c>
    </row>
    <row r="2188" spans="10:14" ht="57" customHeight="1" x14ac:dyDescent="0.2">
      <c r="J2188" s="29">
        <f t="shared" si="144"/>
        <v>0</v>
      </c>
      <c r="K2188" s="29">
        <f t="shared" si="145"/>
        <v>0</v>
      </c>
      <c r="L2188" s="24">
        <f t="shared" si="146"/>
        <v>1</v>
      </c>
      <c r="M2188" s="24" t="str">
        <f>VLOOKUP(L2188,mês!A:B,2,0)</f>
        <v>Janeiro</v>
      </c>
      <c r="N2188" s="24" t="e">
        <f t="shared" si="147"/>
        <v>#VALUE!</v>
      </c>
    </row>
    <row r="2189" spans="10:14" ht="57" customHeight="1" x14ac:dyDescent="0.2">
      <c r="J2189" s="29">
        <f t="shared" si="144"/>
        <v>0</v>
      </c>
      <c r="K2189" s="29">
        <f t="shared" si="145"/>
        <v>0</v>
      </c>
      <c r="L2189" s="24">
        <f t="shared" si="146"/>
        <v>1</v>
      </c>
      <c r="M2189" s="24" t="str">
        <f>VLOOKUP(L2189,mês!A:B,2,0)</f>
        <v>Janeiro</v>
      </c>
      <c r="N2189" s="24" t="e">
        <f t="shared" si="147"/>
        <v>#VALUE!</v>
      </c>
    </row>
    <row r="2190" spans="10:14" ht="57" customHeight="1" x14ac:dyDescent="0.2">
      <c r="J2190" s="29">
        <f t="shared" si="144"/>
        <v>0</v>
      </c>
      <c r="K2190" s="29">
        <f t="shared" si="145"/>
        <v>0</v>
      </c>
      <c r="L2190" s="24">
        <f t="shared" si="146"/>
        <v>1</v>
      </c>
      <c r="M2190" s="24" t="str">
        <f>VLOOKUP(L2190,mês!A:B,2,0)</f>
        <v>Janeiro</v>
      </c>
      <c r="N2190" s="24" t="e">
        <f t="shared" si="147"/>
        <v>#VALUE!</v>
      </c>
    </row>
    <row r="2191" spans="10:14" ht="57" customHeight="1" x14ac:dyDescent="0.2">
      <c r="J2191" s="29">
        <f t="shared" si="144"/>
        <v>0</v>
      </c>
      <c r="K2191" s="29">
        <f t="shared" si="145"/>
        <v>0</v>
      </c>
      <c r="L2191" s="24">
        <f t="shared" si="146"/>
        <v>1</v>
      </c>
      <c r="M2191" s="24" t="str">
        <f>VLOOKUP(L2191,mês!A:B,2,0)</f>
        <v>Janeiro</v>
      </c>
      <c r="N2191" s="24" t="e">
        <f t="shared" si="147"/>
        <v>#VALUE!</v>
      </c>
    </row>
    <row r="2192" spans="10:14" ht="57" customHeight="1" x14ac:dyDescent="0.2">
      <c r="J2192" s="29">
        <f t="shared" si="144"/>
        <v>0</v>
      </c>
      <c r="K2192" s="29">
        <f t="shared" si="145"/>
        <v>0</v>
      </c>
      <c r="L2192" s="24">
        <f t="shared" si="146"/>
        <v>1</v>
      </c>
      <c r="M2192" s="24" t="str">
        <f>VLOOKUP(L2192,mês!A:B,2,0)</f>
        <v>Janeiro</v>
      </c>
      <c r="N2192" s="24" t="e">
        <f t="shared" si="147"/>
        <v>#VALUE!</v>
      </c>
    </row>
    <row r="2193" spans="10:14" ht="57" customHeight="1" x14ac:dyDescent="0.2">
      <c r="J2193" s="29">
        <f t="shared" si="144"/>
        <v>0</v>
      </c>
      <c r="K2193" s="29">
        <f t="shared" si="145"/>
        <v>0</v>
      </c>
      <c r="L2193" s="24">
        <f t="shared" si="146"/>
        <v>1</v>
      </c>
      <c r="M2193" s="24" t="str">
        <f>VLOOKUP(L2193,mês!A:B,2,0)</f>
        <v>Janeiro</v>
      </c>
      <c r="N2193" s="24" t="e">
        <f t="shared" si="147"/>
        <v>#VALUE!</v>
      </c>
    </row>
    <row r="2194" spans="10:14" ht="57" customHeight="1" x14ac:dyDescent="0.2">
      <c r="J2194" s="29">
        <f t="shared" si="144"/>
        <v>0</v>
      </c>
      <c r="K2194" s="29">
        <f t="shared" si="145"/>
        <v>0</v>
      </c>
      <c r="L2194" s="24">
        <f t="shared" si="146"/>
        <v>1</v>
      </c>
      <c r="M2194" s="24" t="str">
        <f>VLOOKUP(L2194,mês!A:B,2,0)</f>
        <v>Janeiro</v>
      </c>
      <c r="N2194" s="24" t="e">
        <f t="shared" si="147"/>
        <v>#VALUE!</v>
      </c>
    </row>
    <row r="2195" spans="10:14" ht="57" customHeight="1" x14ac:dyDescent="0.2">
      <c r="J2195" s="29">
        <f t="shared" si="144"/>
        <v>0</v>
      </c>
      <c r="K2195" s="29">
        <f t="shared" si="145"/>
        <v>0</v>
      </c>
      <c r="L2195" s="24">
        <f t="shared" si="146"/>
        <v>1</v>
      </c>
      <c r="M2195" s="24" t="str">
        <f>VLOOKUP(L2195,mês!A:B,2,0)</f>
        <v>Janeiro</v>
      </c>
      <c r="N2195" s="24" t="e">
        <f t="shared" si="147"/>
        <v>#VALUE!</v>
      </c>
    </row>
    <row r="2196" spans="10:14" ht="57" customHeight="1" x14ac:dyDescent="0.2">
      <c r="J2196" s="29">
        <f t="shared" si="144"/>
        <v>0</v>
      </c>
      <c r="K2196" s="29">
        <f t="shared" si="145"/>
        <v>0</v>
      </c>
      <c r="L2196" s="24">
        <f t="shared" si="146"/>
        <v>1</v>
      </c>
      <c r="M2196" s="24" t="str">
        <f>VLOOKUP(L2196,mês!A:B,2,0)</f>
        <v>Janeiro</v>
      </c>
      <c r="N2196" s="24" t="e">
        <f t="shared" si="147"/>
        <v>#VALUE!</v>
      </c>
    </row>
    <row r="2197" spans="10:14" ht="57" customHeight="1" x14ac:dyDescent="0.2">
      <c r="J2197" s="29">
        <f t="shared" si="144"/>
        <v>0</v>
      </c>
      <c r="K2197" s="29">
        <f t="shared" si="145"/>
        <v>0</v>
      </c>
      <c r="L2197" s="24">
        <f t="shared" si="146"/>
        <v>1</v>
      </c>
      <c r="M2197" s="24" t="str">
        <f>VLOOKUP(L2197,mês!A:B,2,0)</f>
        <v>Janeiro</v>
      </c>
      <c r="N2197" s="24" t="e">
        <f t="shared" si="147"/>
        <v>#VALUE!</v>
      </c>
    </row>
    <row r="2198" spans="10:14" ht="57" customHeight="1" x14ac:dyDescent="0.2">
      <c r="J2198" s="29">
        <f t="shared" si="144"/>
        <v>0</v>
      </c>
      <c r="K2198" s="29">
        <f t="shared" si="145"/>
        <v>0</v>
      </c>
      <c r="L2198" s="24">
        <f t="shared" si="146"/>
        <v>1</v>
      </c>
      <c r="M2198" s="24" t="str">
        <f>VLOOKUP(L2198,mês!A:B,2,0)</f>
        <v>Janeiro</v>
      </c>
      <c r="N2198" s="24" t="e">
        <f t="shared" si="147"/>
        <v>#VALUE!</v>
      </c>
    </row>
    <row r="2199" spans="10:14" ht="57" customHeight="1" x14ac:dyDescent="0.2">
      <c r="J2199" s="29">
        <f t="shared" si="144"/>
        <v>0</v>
      </c>
      <c r="K2199" s="29">
        <f t="shared" si="145"/>
        <v>0</v>
      </c>
      <c r="L2199" s="24">
        <f t="shared" si="146"/>
        <v>1</v>
      </c>
      <c r="M2199" s="24" t="str">
        <f>VLOOKUP(L2199,mês!A:B,2,0)</f>
        <v>Janeiro</v>
      </c>
      <c r="N2199" s="24" t="e">
        <f t="shared" si="147"/>
        <v>#VALUE!</v>
      </c>
    </row>
    <row r="2200" spans="10:14" ht="57" customHeight="1" x14ac:dyDescent="0.2">
      <c r="J2200" s="29">
        <f t="shared" si="144"/>
        <v>0</v>
      </c>
      <c r="K2200" s="29">
        <f t="shared" si="145"/>
        <v>0</v>
      </c>
      <c r="L2200" s="24">
        <f t="shared" si="146"/>
        <v>1</v>
      </c>
      <c r="M2200" s="24" t="str">
        <f>VLOOKUP(L2200,mês!A:B,2,0)</f>
        <v>Janeiro</v>
      </c>
      <c r="N2200" s="24" t="e">
        <f t="shared" si="147"/>
        <v>#VALUE!</v>
      </c>
    </row>
    <row r="2201" spans="10:14" ht="57" customHeight="1" x14ac:dyDescent="0.2">
      <c r="J2201" s="29">
        <f t="shared" si="144"/>
        <v>0</v>
      </c>
      <c r="K2201" s="29">
        <f t="shared" si="145"/>
        <v>0</v>
      </c>
      <c r="L2201" s="24">
        <f t="shared" si="146"/>
        <v>1</v>
      </c>
      <c r="M2201" s="24" t="str">
        <f>VLOOKUP(L2201,mês!A:B,2,0)</f>
        <v>Janeiro</v>
      </c>
      <c r="N2201" s="24" t="e">
        <f t="shared" si="147"/>
        <v>#VALUE!</v>
      </c>
    </row>
    <row r="2202" spans="10:14" ht="57" customHeight="1" x14ac:dyDescent="0.2">
      <c r="J2202" s="29">
        <f t="shared" si="144"/>
        <v>0</v>
      </c>
      <c r="K2202" s="29">
        <f t="shared" si="145"/>
        <v>0</v>
      </c>
      <c r="L2202" s="24">
        <f t="shared" si="146"/>
        <v>1</v>
      </c>
      <c r="M2202" s="24" t="str">
        <f>VLOOKUP(L2202,mês!A:B,2,0)</f>
        <v>Janeiro</v>
      </c>
      <c r="N2202" s="24" t="e">
        <f t="shared" si="147"/>
        <v>#VALUE!</v>
      </c>
    </row>
    <row r="2203" spans="10:14" ht="57" customHeight="1" x14ac:dyDescent="0.2">
      <c r="J2203" s="29">
        <f t="shared" si="144"/>
        <v>0</v>
      </c>
      <c r="K2203" s="29">
        <f t="shared" si="145"/>
        <v>0</v>
      </c>
      <c r="L2203" s="24">
        <f t="shared" si="146"/>
        <v>1</v>
      </c>
      <c r="M2203" s="24" t="str">
        <f>VLOOKUP(L2203,mês!A:B,2,0)</f>
        <v>Janeiro</v>
      </c>
      <c r="N2203" s="24" t="e">
        <f t="shared" si="147"/>
        <v>#VALUE!</v>
      </c>
    </row>
    <row r="2204" spans="10:14" ht="57" customHeight="1" x14ac:dyDescent="0.2">
      <c r="J2204" s="29">
        <f t="shared" si="144"/>
        <v>0</v>
      </c>
      <c r="K2204" s="29">
        <f t="shared" si="145"/>
        <v>0</v>
      </c>
      <c r="L2204" s="24">
        <f t="shared" si="146"/>
        <v>1</v>
      </c>
      <c r="M2204" s="24" t="str">
        <f>VLOOKUP(L2204,mês!A:B,2,0)</f>
        <v>Janeiro</v>
      </c>
      <c r="N2204" s="24" t="e">
        <f t="shared" si="147"/>
        <v>#VALUE!</v>
      </c>
    </row>
    <row r="2205" spans="10:14" ht="57" customHeight="1" x14ac:dyDescent="0.2">
      <c r="J2205" s="29">
        <f t="shared" si="144"/>
        <v>0</v>
      </c>
      <c r="K2205" s="29">
        <f t="shared" si="145"/>
        <v>0</v>
      </c>
      <c r="L2205" s="24">
        <f t="shared" si="146"/>
        <v>1</v>
      </c>
      <c r="M2205" s="24" t="str">
        <f>VLOOKUP(L2205,mês!A:B,2,0)</f>
        <v>Janeiro</v>
      </c>
      <c r="N2205" s="24" t="e">
        <f t="shared" si="147"/>
        <v>#VALUE!</v>
      </c>
    </row>
    <row r="2206" spans="10:14" ht="57" customHeight="1" x14ac:dyDescent="0.2">
      <c r="J2206" s="29">
        <f t="shared" si="144"/>
        <v>0</v>
      </c>
      <c r="K2206" s="29">
        <f t="shared" si="145"/>
        <v>0</v>
      </c>
      <c r="L2206" s="24">
        <f t="shared" si="146"/>
        <v>1</v>
      </c>
      <c r="M2206" s="24" t="str">
        <f>VLOOKUP(L2206,mês!A:B,2,0)</f>
        <v>Janeiro</v>
      </c>
      <c r="N2206" s="24" t="e">
        <f t="shared" si="147"/>
        <v>#VALUE!</v>
      </c>
    </row>
    <row r="2207" spans="10:14" ht="57" customHeight="1" x14ac:dyDescent="0.2">
      <c r="J2207" s="29">
        <f t="shared" si="144"/>
        <v>0</v>
      </c>
      <c r="K2207" s="29">
        <f t="shared" si="145"/>
        <v>0</v>
      </c>
      <c r="L2207" s="24">
        <f t="shared" si="146"/>
        <v>1</v>
      </c>
      <c r="M2207" s="24" t="str">
        <f>VLOOKUP(L2207,mês!A:B,2,0)</f>
        <v>Janeiro</v>
      </c>
      <c r="N2207" s="24" t="e">
        <f t="shared" si="147"/>
        <v>#VALUE!</v>
      </c>
    </row>
    <row r="2208" spans="10:14" ht="57" customHeight="1" x14ac:dyDescent="0.2">
      <c r="J2208" s="29">
        <f t="shared" si="144"/>
        <v>0</v>
      </c>
      <c r="K2208" s="29">
        <f t="shared" si="145"/>
        <v>0</v>
      </c>
      <c r="L2208" s="24">
        <f t="shared" si="146"/>
        <v>1</v>
      </c>
      <c r="M2208" s="24" t="str">
        <f>VLOOKUP(L2208,mês!A:B,2,0)</f>
        <v>Janeiro</v>
      </c>
      <c r="N2208" s="24" t="e">
        <f t="shared" si="147"/>
        <v>#VALUE!</v>
      </c>
    </row>
    <row r="2209" spans="10:14" ht="57" customHeight="1" x14ac:dyDescent="0.2">
      <c r="J2209" s="29">
        <f t="shared" si="144"/>
        <v>0</v>
      </c>
      <c r="K2209" s="29">
        <f t="shared" si="145"/>
        <v>0</v>
      </c>
      <c r="L2209" s="24">
        <f t="shared" si="146"/>
        <v>1</v>
      </c>
      <c r="M2209" s="24" t="str">
        <f>VLOOKUP(L2209,mês!A:B,2,0)</f>
        <v>Janeiro</v>
      </c>
      <c r="N2209" s="24" t="e">
        <f t="shared" si="147"/>
        <v>#VALUE!</v>
      </c>
    </row>
    <row r="2210" spans="10:14" ht="57" customHeight="1" x14ac:dyDescent="0.2">
      <c r="J2210" s="29">
        <f t="shared" si="144"/>
        <v>0</v>
      </c>
      <c r="K2210" s="29">
        <f t="shared" si="145"/>
        <v>0</v>
      </c>
      <c r="L2210" s="24">
        <f t="shared" si="146"/>
        <v>1</v>
      </c>
      <c r="M2210" s="24" t="str">
        <f>VLOOKUP(L2210,mês!A:B,2,0)</f>
        <v>Janeiro</v>
      </c>
      <c r="N2210" s="24" t="e">
        <f t="shared" si="147"/>
        <v>#VALUE!</v>
      </c>
    </row>
    <row r="2211" spans="10:14" ht="57" customHeight="1" x14ac:dyDescent="0.2">
      <c r="J2211" s="29">
        <f t="shared" si="144"/>
        <v>0</v>
      </c>
      <c r="K2211" s="29">
        <f t="shared" si="145"/>
        <v>0</v>
      </c>
      <c r="L2211" s="24">
        <f t="shared" si="146"/>
        <v>1</v>
      </c>
      <c r="M2211" s="24" t="str">
        <f>VLOOKUP(L2211,mês!A:B,2,0)</f>
        <v>Janeiro</v>
      </c>
      <c r="N2211" s="24" t="e">
        <f t="shared" si="147"/>
        <v>#VALUE!</v>
      </c>
    </row>
    <row r="2212" spans="10:14" ht="57" customHeight="1" x14ac:dyDescent="0.2">
      <c r="J2212" s="29">
        <f t="shared" si="144"/>
        <v>0</v>
      </c>
      <c r="K2212" s="29">
        <f t="shared" si="145"/>
        <v>0</v>
      </c>
      <c r="L2212" s="24">
        <f t="shared" si="146"/>
        <v>1</v>
      </c>
      <c r="M2212" s="24" t="str">
        <f>VLOOKUP(L2212,mês!A:B,2,0)</f>
        <v>Janeiro</v>
      </c>
      <c r="N2212" s="24" t="e">
        <f t="shared" si="147"/>
        <v>#VALUE!</v>
      </c>
    </row>
    <row r="2213" spans="10:14" ht="57" customHeight="1" x14ac:dyDescent="0.2">
      <c r="J2213" s="29">
        <f t="shared" si="144"/>
        <v>0</v>
      </c>
      <c r="K2213" s="29">
        <f t="shared" si="145"/>
        <v>0</v>
      </c>
      <c r="L2213" s="24">
        <f t="shared" si="146"/>
        <v>1</v>
      </c>
      <c r="M2213" s="24" t="str">
        <f>VLOOKUP(L2213,mês!A:B,2,0)</f>
        <v>Janeiro</v>
      </c>
      <c r="N2213" s="24" t="e">
        <f t="shared" si="147"/>
        <v>#VALUE!</v>
      </c>
    </row>
    <row r="2214" spans="10:14" ht="57" customHeight="1" x14ac:dyDescent="0.2">
      <c r="J2214" s="29">
        <f t="shared" si="144"/>
        <v>0</v>
      </c>
      <c r="K2214" s="29">
        <f t="shared" si="145"/>
        <v>0</v>
      </c>
      <c r="L2214" s="24">
        <f t="shared" si="146"/>
        <v>1</v>
      </c>
      <c r="M2214" s="24" t="str">
        <f>VLOOKUP(L2214,mês!A:B,2,0)</f>
        <v>Janeiro</v>
      </c>
      <c r="N2214" s="24" t="e">
        <f t="shared" si="147"/>
        <v>#VALUE!</v>
      </c>
    </row>
    <row r="2215" spans="10:14" ht="57" customHeight="1" x14ac:dyDescent="0.2">
      <c r="J2215" s="29">
        <f t="shared" si="144"/>
        <v>0</v>
      </c>
      <c r="K2215" s="29">
        <f t="shared" si="145"/>
        <v>0</v>
      </c>
      <c r="L2215" s="24">
        <f t="shared" si="146"/>
        <v>1</v>
      </c>
      <c r="M2215" s="24" t="str">
        <f>VLOOKUP(L2215,mês!A:B,2,0)</f>
        <v>Janeiro</v>
      </c>
      <c r="N2215" s="24" t="e">
        <f t="shared" si="147"/>
        <v>#VALUE!</v>
      </c>
    </row>
    <row r="2216" spans="10:14" ht="57" customHeight="1" x14ac:dyDescent="0.2">
      <c r="J2216" s="29">
        <f t="shared" si="144"/>
        <v>0</v>
      </c>
      <c r="K2216" s="29">
        <f t="shared" si="145"/>
        <v>0</v>
      </c>
      <c r="L2216" s="24">
        <f t="shared" si="146"/>
        <v>1</v>
      </c>
      <c r="M2216" s="24" t="str">
        <f>VLOOKUP(L2216,mês!A:B,2,0)</f>
        <v>Janeiro</v>
      </c>
      <c r="N2216" s="24" t="e">
        <f t="shared" si="147"/>
        <v>#VALUE!</v>
      </c>
    </row>
    <row r="2217" spans="10:14" ht="57" customHeight="1" x14ac:dyDescent="0.2">
      <c r="J2217" s="29">
        <f t="shared" si="144"/>
        <v>0</v>
      </c>
      <c r="K2217" s="29">
        <f t="shared" si="145"/>
        <v>0</v>
      </c>
      <c r="L2217" s="24">
        <f t="shared" si="146"/>
        <v>1</v>
      </c>
      <c r="M2217" s="24" t="str">
        <f>VLOOKUP(L2217,mês!A:B,2,0)</f>
        <v>Janeiro</v>
      </c>
      <c r="N2217" s="24" t="e">
        <f t="shared" si="147"/>
        <v>#VALUE!</v>
      </c>
    </row>
    <row r="2218" spans="10:14" ht="57" customHeight="1" x14ac:dyDescent="0.2">
      <c r="J2218" s="29">
        <f t="shared" si="144"/>
        <v>0</v>
      </c>
      <c r="K2218" s="29">
        <f t="shared" si="145"/>
        <v>0</v>
      </c>
      <c r="L2218" s="24">
        <f t="shared" si="146"/>
        <v>1</v>
      </c>
      <c r="M2218" s="24" t="str">
        <f>VLOOKUP(L2218,mês!A:B,2,0)</f>
        <v>Janeiro</v>
      </c>
      <c r="N2218" s="24" t="e">
        <f t="shared" si="147"/>
        <v>#VALUE!</v>
      </c>
    </row>
    <row r="2219" spans="10:14" ht="57" customHeight="1" x14ac:dyDescent="0.2">
      <c r="J2219" s="29">
        <f t="shared" si="144"/>
        <v>0</v>
      </c>
      <c r="K2219" s="29">
        <f t="shared" si="145"/>
        <v>0</v>
      </c>
      <c r="L2219" s="24">
        <f t="shared" si="146"/>
        <v>1</v>
      </c>
      <c r="M2219" s="24" t="str">
        <f>VLOOKUP(L2219,mês!A:B,2,0)</f>
        <v>Janeiro</v>
      </c>
      <c r="N2219" s="24" t="e">
        <f t="shared" si="147"/>
        <v>#VALUE!</v>
      </c>
    </row>
    <row r="2220" spans="10:14" ht="57" customHeight="1" x14ac:dyDescent="0.2">
      <c r="J2220" s="29">
        <f t="shared" si="144"/>
        <v>0</v>
      </c>
      <c r="K2220" s="29">
        <f t="shared" si="145"/>
        <v>0</v>
      </c>
      <c r="L2220" s="24">
        <f t="shared" si="146"/>
        <v>1</v>
      </c>
      <c r="M2220" s="24" t="str">
        <f>VLOOKUP(L2220,mês!A:B,2,0)</f>
        <v>Janeiro</v>
      </c>
      <c r="N2220" s="24" t="e">
        <f t="shared" si="147"/>
        <v>#VALUE!</v>
      </c>
    </row>
    <row r="2221" spans="10:14" ht="57" customHeight="1" x14ac:dyDescent="0.2">
      <c r="J2221" s="29">
        <f t="shared" si="144"/>
        <v>0</v>
      </c>
      <c r="K2221" s="29">
        <f t="shared" si="145"/>
        <v>0</v>
      </c>
      <c r="L2221" s="24">
        <f t="shared" si="146"/>
        <v>1</v>
      </c>
      <c r="M2221" s="24" t="str">
        <f>VLOOKUP(L2221,mês!A:B,2,0)</f>
        <v>Janeiro</v>
      </c>
      <c r="N2221" s="24" t="e">
        <f t="shared" si="147"/>
        <v>#VALUE!</v>
      </c>
    </row>
    <row r="2222" spans="10:14" ht="57" customHeight="1" x14ac:dyDescent="0.2">
      <c r="J2222" s="29">
        <f t="shared" si="144"/>
        <v>0</v>
      </c>
      <c r="K2222" s="29">
        <f t="shared" si="145"/>
        <v>0</v>
      </c>
      <c r="L2222" s="24">
        <f t="shared" si="146"/>
        <v>1</v>
      </c>
      <c r="M2222" s="24" t="str">
        <f>VLOOKUP(L2222,mês!A:B,2,0)</f>
        <v>Janeiro</v>
      </c>
      <c r="N2222" s="24" t="e">
        <f t="shared" si="147"/>
        <v>#VALUE!</v>
      </c>
    </row>
    <row r="2223" spans="10:14" ht="57" customHeight="1" x14ac:dyDescent="0.2">
      <c r="J2223" s="29">
        <f t="shared" si="144"/>
        <v>0</v>
      </c>
      <c r="K2223" s="29">
        <f t="shared" si="145"/>
        <v>0</v>
      </c>
      <c r="L2223" s="24">
        <f t="shared" si="146"/>
        <v>1</v>
      </c>
      <c r="M2223" s="24" t="str">
        <f>VLOOKUP(L2223,mês!A:B,2,0)</f>
        <v>Janeiro</v>
      </c>
      <c r="N2223" s="24" t="e">
        <f t="shared" si="147"/>
        <v>#VALUE!</v>
      </c>
    </row>
    <row r="2224" spans="10:14" ht="57" customHeight="1" x14ac:dyDescent="0.2">
      <c r="J2224" s="29">
        <f t="shared" si="144"/>
        <v>0</v>
      </c>
      <c r="K2224" s="29">
        <f t="shared" si="145"/>
        <v>0</v>
      </c>
      <c r="L2224" s="24">
        <f t="shared" si="146"/>
        <v>1</v>
      </c>
      <c r="M2224" s="24" t="str">
        <f>VLOOKUP(L2224,mês!A:B,2,0)</f>
        <v>Janeiro</v>
      </c>
      <c r="N2224" s="24" t="e">
        <f t="shared" si="147"/>
        <v>#VALUE!</v>
      </c>
    </row>
    <row r="2225" spans="10:14" ht="57" customHeight="1" x14ac:dyDescent="0.2">
      <c r="J2225" s="29">
        <f t="shared" si="144"/>
        <v>0</v>
      </c>
      <c r="K2225" s="29">
        <f t="shared" si="145"/>
        <v>0</v>
      </c>
      <c r="L2225" s="24">
        <f t="shared" si="146"/>
        <v>1</v>
      </c>
      <c r="M2225" s="24" t="str">
        <f>VLOOKUP(L2225,mês!A:B,2,0)</f>
        <v>Janeiro</v>
      </c>
      <c r="N2225" s="24" t="e">
        <f t="shared" si="147"/>
        <v>#VALUE!</v>
      </c>
    </row>
    <row r="2226" spans="10:14" ht="57" customHeight="1" x14ac:dyDescent="0.2">
      <c r="J2226" s="29">
        <f t="shared" si="144"/>
        <v>0</v>
      </c>
      <c r="K2226" s="29">
        <f t="shared" si="145"/>
        <v>0</v>
      </c>
      <c r="L2226" s="24">
        <f t="shared" si="146"/>
        <v>1</v>
      </c>
      <c r="M2226" s="24" t="str">
        <f>VLOOKUP(L2226,mês!A:B,2,0)</f>
        <v>Janeiro</v>
      </c>
      <c r="N2226" s="24" t="e">
        <f t="shared" si="147"/>
        <v>#VALUE!</v>
      </c>
    </row>
    <row r="2227" spans="10:14" ht="57" customHeight="1" x14ac:dyDescent="0.2">
      <c r="J2227" s="29">
        <f t="shared" si="144"/>
        <v>0</v>
      </c>
      <c r="K2227" s="29">
        <f t="shared" si="145"/>
        <v>0</v>
      </c>
      <c r="L2227" s="24">
        <f t="shared" si="146"/>
        <v>1</v>
      </c>
      <c r="M2227" s="24" t="str">
        <f>VLOOKUP(L2227,mês!A:B,2,0)</f>
        <v>Janeiro</v>
      </c>
      <c r="N2227" s="24" t="e">
        <f t="shared" si="147"/>
        <v>#VALUE!</v>
      </c>
    </row>
    <row r="2228" spans="10:14" ht="57" customHeight="1" x14ac:dyDescent="0.2">
      <c r="J2228" s="29">
        <f t="shared" si="144"/>
        <v>0</v>
      </c>
      <c r="K2228" s="29">
        <f t="shared" si="145"/>
        <v>0</v>
      </c>
      <c r="L2228" s="24">
        <f t="shared" si="146"/>
        <v>1</v>
      </c>
      <c r="M2228" s="24" t="str">
        <f>VLOOKUP(L2228,mês!A:B,2,0)</f>
        <v>Janeiro</v>
      </c>
      <c r="N2228" s="24" t="e">
        <f t="shared" si="147"/>
        <v>#VALUE!</v>
      </c>
    </row>
    <row r="2229" spans="10:14" ht="57" customHeight="1" x14ac:dyDescent="0.2">
      <c r="J2229" s="29">
        <f t="shared" si="144"/>
        <v>0</v>
      </c>
      <c r="K2229" s="29">
        <f t="shared" si="145"/>
        <v>0</v>
      </c>
      <c r="L2229" s="24">
        <f t="shared" si="146"/>
        <v>1</v>
      </c>
      <c r="M2229" s="24" t="str">
        <f>VLOOKUP(L2229,mês!A:B,2,0)</f>
        <v>Janeiro</v>
      </c>
      <c r="N2229" s="24" t="e">
        <f t="shared" si="147"/>
        <v>#VALUE!</v>
      </c>
    </row>
    <row r="2230" spans="10:14" ht="57" customHeight="1" x14ac:dyDescent="0.2">
      <c r="J2230" s="29">
        <f t="shared" si="144"/>
        <v>0</v>
      </c>
      <c r="K2230" s="29">
        <f t="shared" si="145"/>
        <v>0</v>
      </c>
      <c r="L2230" s="24">
        <f t="shared" si="146"/>
        <v>1</v>
      </c>
      <c r="M2230" s="24" t="str">
        <f>VLOOKUP(L2230,mês!A:B,2,0)</f>
        <v>Janeiro</v>
      </c>
      <c r="N2230" s="24" t="e">
        <f t="shared" si="147"/>
        <v>#VALUE!</v>
      </c>
    </row>
    <row r="2231" spans="10:14" ht="57" customHeight="1" x14ac:dyDescent="0.2">
      <c r="J2231" s="29">
        <f t="shared" si="144"/>
        <v>0</v>
      </c>
      <c r="K2231" s="29">
        <f t="shared" si="145"/>
        <v>0</v>
      </c>
      <c r="L2231" s="24">
        <f t="shared" si="146"/>
        <v>1</v>
      </c>
      <c r="M2231" s="24" t="str">
        <f>VLOOKUP(L2231,mês!A:B,2,0)</f>
        <v>Janeiro</v>
      </c>
      <c r="N2231" s="24" t="e">
        <f t="shared" si="147"/>
        <v>#VALUE!</v>
      </c>
    </row>
    <row r="2232" spans="10:14" ht="57" customHeight="1" x14ac:dyDescent="0.2">
      <c r="J2232" s="29">
        <f t="shared" si="144"/>
        <v>0</v>
      </c>
      <c r="K2232" s="29">
        <f t="shared" si="145"/>
        <v>0</v>
      </c>
      <c r="L2232" s="24">
        <f t="shared" si="146"/>
        <v>1</v>
      </c>
      <c r="M2232" s="24" t="str">
        <f>VLOOKUP(L2232,mês!A:B,2,0)</f>
        <v>Janeiro</v>
      </c>
      <c r="N2232" s="24" t="e">
        <f t="shared" si="147"/>
        <v>#VALUE!</v>
      </c>
    </row>
    <row r="2233" spans="10:14" ht="57" customHeight="1" x14ac:dyDescent="0.2">
      <c r="J2233" s="29">
        <f t="shared" si="144"/>
        <v>0</v>
      </c>
      <c r="K2233" s="29">
        <f t="shared" si="145"/>
        <v>0</v>
      </c>
      <c r="L2233" s="24">
        <f t="shared" si="146"/>
        <v>1</v>
      </c>
      <c r="M2233" s="24" t="str">
        <f>VLOOKUP(L2233,mês!A:B,2,0)</f>
        <v>Janeiro</v>
      </c>
      <c r="N2233" s="24" t="e">
        <f t="shared" si="147"/>
        <v>#VALUE!</v>
      </c>
    </row>
    <row r="2234" spans="10:14" ht="57" customHeight="1" x14ac:dyDescent="0.2">
      <c r="J2234" s="29">
        <f t="shared" si="144"/>
        <v>0</v>
      </c>
      <c r="K2234" s="29">
        <f t="shared" si="145"/>
        <v>0</v>
      </c>
      <c r="L2234" s="24">
        <f t="shared" si="146"/>
        <v>1</v>
      </c>
      <c r="M2234" s="24" t="str">
        <f>VLOOKUP(L2234,mês!A:B,2,0)</f>
        <v>Janeiro</v>
      </c>
      <c r="N2234" s="24" t="e">
        <f t="shared" si="147"/>
        <v>#VALUE!</v>
      </c>
    </row>
    <row r="2235" spans="10:14" ht="57" customHeight="1" x14ac:dyDescent="0.2">
      <c r="J2235" s="29">
        <f t="shared" si="144"/>
        <v>0</v>
      </c>
      <c r="K2235" s="29">
        <f t="shared" si="145"/>
        <v>0</v>
      </c>
      <c r="L2235" s="24">
        <f t="shared" si="146"/>
        <v>1</v>
      </c>
      <c r="M2235" s="24" t="str">
        <f>VLOOKUP(L2235,mês!A:B,2,0)</f>
        <v>Janeiro</v>
      </c>
      <c r="N2235" s="24" t="e">
        <f t="shared" si="147"/>
        <v>#VALUE!</v>
      </c>
    </row>
    <row r="2236" spans="10:14" ht="57" customHeight="1" x14ac:dyDescent="0.2">
      <c r="J2236" s="29">
        <f t="shared" si="144"/>
        <v>0</v>
      </c>
      <c r="K2236" s="29">
        <f t="shared" si="145"/>
        <v>0</v>
      </c>
      <c r="L2236" s="24">
        <f t="shared" si="146"/>
        <v>1</v>
      </c>
      <c r="M2236" s="24" t="str">
        <f>VLOOKUP(L2236,mês!A:B,2,0)</f>
        <v>Janeiro</v>
      </c>
      <c r="N2236" s="24" t="e">
        <f t="shared" si="147"/>
        <v>#VALUE!</v>
      </c>
    </row>
    <row r="2237" spans="10:14" ht="57" customHeight="1" x14ac:dyDescent="0.2">
      <c r="J2237" s="29">
        <f t="shared" si="144"/>
        <v>0</v>
      </c>
      <c r="K2237" s="29">
        <f t="shared" si="145"/>
        <v>0</v>
      </c>
      <c r="L2237" s="24">
        <f t="shared" si="146"/>
        <v>1</v>
      </c>
      <c r="M2237" s="24" t="str">
        <f>VLOOKUP(L2237,mês!A:B,2,0)</f>
        <v>Janeiro</v>
      </c>
      <c r="N2237" s="24" t="e">
        <f t="shared" si="147"/>
        <v>#VALUE!</v>
      </c>
    </row>
    <row r="2238" spans="10:14" ht="57" customHeight="1" x14ac:dyDescent="0.2">
      <c r="J2238" s="29">
        <f t="shared" si="144"/>
        <v>0</v>
      </c>
      <c r="K2238" s="29">
        <f t="shared" si="145"/>
        <v>0</v>
      </c>
      <c r="L2238" s="24">
        <f t="shared" si="146"/>
        <v>1</v>
      </c>
      <c r="M2238" s="24" t="str">
        <f>VLOOKUP(L2238,mês!A:B,2,0)</f>
        <v>Janeiro</v>
      </c>
      <c r="N2238" s="24" t="e">
        <f t="shared" si="147"/>
        <v>#VALUE!</v>
      </c>
    </row>
    <row r="2239" spans="10:14" ht="57" customHeight="1" x14ac:dyDescent="0.2">
      <c r="J2239" s="29">
        <f t="shared" si="144"/>
        <v>0</v>
      </c>
      <c r="K2239" s="29">
        <f t="shared" si="145"/>
        <v>0</v>
      </c>
      <c r="L2239" s="24">
        <f t="shared" si="146"/>
        <v>1</v>
      </c>
      <c r="M2239" s="24" t="str">
        <f>VLOOKUP(L2239,mês!A:B,2,0)</f>
        <v>Janeiro</v>
      </c>
      <c r="N2239" s="24" t="e">
        <f t="shared" si="147"/>
        <v>#VALUE!</v>
      </c>
    </row>
    <row r="2240" spans="10:14" ht="57" customHeight="1" x14ac:dyDescent="0.2">
      <c r="J2240" s="29">
        <f t="shared" si="144"/>
        <v>0</v>
      </c>
      <c r="K2240" s="29">
        <f t="shared" si="145"/>
        <v>0</v>
      </c>
      <c r="L2240" s="24">
        <f t="shared" si="146"/>
        <v>1</v>
      </c>
      <c r="M2240" s="24" t="str">
        <f>VLOOKUP(L2240,mês!A:B,2,0)</f>
        <v>Janeiro</v>
      </c>
      <c r="N2240" s="24" t="e">
        <f t="shared" si="147"/>
        <v>#VALUE!</v>
      </c>
    </row>
    <row r="2241" spans="10:14" ht="57" customHeight="1" x14ac:dyDescent="0.2">
      <c r="J2241" s="29">
        <f t="shared" si="144"/>
        <v>0</v>
      </c>
      <c r="K2241" s="29">
        <f t="shared" si="145"/>
        <v>0</v>
      </c>
      <c r="L2241" s="24">
        <f t="shared" si="146"/>
        <v>1</v>
      </c>
      <c r="M2241" s="24" t="str">
        <f>VLOOKUP(L2241,mês!A:B,2,0)</f>
        <v>Janeiro</v>
      </c>
      <c r="N2241" s="24" t="e">
        <f t="shared" si="147"/>
        <v>#VALUE!</v>
      </c>
    </row>
    <row r="2242" spans="10:14" ht="57" customHeight="1" x14ac:dyDescent="0.2">
      <c r="J2242" s="29">
        <f t="shared" si="144"/>
        <v>0</v>
      </c>
      <c r="K2242" s="29">
        <f t="shared" si="145"/>
        <v>0</v>
      </c>
      <c r="L2242" s="24">
        <f t="shared" si="146"/>
        <v>1</v>
      </c>
      <c r="M2242" s="24" t="str">
        <f>VLOOKUP(L2242,mês!A:B,2,0)</f>
        <v>Janeiro</v>
      </c>
      <c r="N2242" s="24" t="e">
        <f t="shared" si="147"/>
        <v>#VALUE!</v>
      </c>
    </row>
    <row r="2243" spans="10:14" ht="57" customHeight="1" x14ac:dyDescent="0.2">
      <c r="J2243" s="29">
        <f t="shared" si="144"/>
        <v>0</v>
      </c>
      <c r="K2243" s="29">
        <f t="shared" si="145"/>
        <v>0</v>
      </c>
      <c r="L2243" s="24">
        <f t="shared" si="146"/>
        <v>1</v>
      </c>
      <c r="M2243" s="24" t="str">
        <f>VLOOKUP(L2243,mês!A:B,2,0)</f>
        <v>Janeiro</v>
      </c>
      <c r="N2243" s="24" t="e">
        <f t="shared" si="147"/>
        <v>#VALUE!</v>
      </c>
    </row>
    <row r="2244" spans="10:14" ht="57" customHeight="1" x14ac:dyDescent="0.2">
      <c r="J2244" s="29">
        <f t="shared" si="144"/>
        <v>0</v>
      </c>
      <c r="K2244" s="29">
        <f t="shared" si="145"/>
        <v>0</v>
      </c>
      <c r="L2244" s="24">
        <f t="shared" si="146"/>
        <v>1</v>
      </c>
      <c r="M2244" s="24" t="str">
        <f>VLOOKUP(L2244,mês!A:B,2,0)</f>
        <v>Janeiro</v>
      </c>
      <c r="N2244" s="24" t="e">
        <f t="shared" si="147"/>
        <v>#VALUE!</v>
      </c>
    </row>
    <row r="2245" spans="10:14" ht="57" customHeight="1" x14ac:dyDescent="0.2">
      <c r="J2245" s="29">
        <f t="shared" si="144"/>
        <v>0</v>
      </c>
      <c r="K2245" s="29">
        <f t="shared" si="145"/>
        <v>0</v>
      </c>
      <c r="L2245" s="24">
        <f t="shared" si="146"/>
        <v>1</v>
      </c>
      <c r="M2245" s="24" t="str">
        <f>VLOOKUP(L2245,mês!A:B,2,0)</f>
        <v>Janeiro</v>
      </c>
      <c r="N2245" s="24" t="e">
        <f t="shared" si="147"/>
        <v>#VALUE!</v>
      </c>
    </row>
    <row r="2246" spans="10:14" ht="57" customHeight="1" x14ac:dyDescent="0.2">
      <c r="J2246" s="29">
        <f t="shared" si="144"/>
        <v>0</v>
      </c>
      <c r="K2246" s="29">
        <f t="shared" si="145"/>
        <v>0</v>
      </c>
      <c r="L2246" s="24">
        <f t="shared" si="146"/>
        <v>1</v>
      </c>
      <c r="M2246" s="24" t="str">
        <f>VLOOKUP(L2246,mês!A:B,2,0)</f>
        <v>Janeiro</v>
      </c>
      <c r="N2246" s="24" t="e">
        <f t="shared" si="147"/>
        <v>#VALUE!</v>
      </c>
    </row>
    <row r="2247" spans="10:14" ht="57" customHeight="1" x14ac:dyDescent="0.2">
      <c r="J2247" s="29">
        <f t="shared" si="144"/>
        <v>0</v>
      </c>
      <c r="K2247" s="29">
        <f t="shared" si="145"/>
        <v>0</v>
      </c>
      <c r="L2247" s="24">
        <f t="shared" si="146"/>
        <v>1</v>
      </c>
      <c r="M2247" s="24" t="str">
        <f>VLOOKUP(L2247,mês!A:B,2,0)</f>
        <v>Janeiro</v>
      </c>
      <c r="N2247" s="24" t="e">
        <f t="shared" si="147"/>
        <v>#VALUE!</v>
      </c>
    </row>
    <row r="2248" spans="10:14" ht="57" customHeight="1" x14ac:dyDescent="0.2">
      <c r="J2248" s="29">
        <f t="shared" si="144"/>
        <v>0</v>
      </c>
      <c r="K2248" s="29">
        <f t="shared" si="145"/>
        <v>0</v>
      </c>
      <c r="L2248" s="24">
        <f t="shared" si="146"/>
        <v>1</v>
      </c>
      <c r="M2248" s="24" t="str">
        <f>VLOOKUP(L2248,mês!A:B,2,0)</f>
        <v>Janeiro</v>
      </c>
      <c r="N2248" s="24" t="e">
        <f t="shared" si="147"/>
        <v>#VALUE!</v>
      </c>
    </row>
    <row r="2249" spans="10:14" ht="57" customHeight="1" x14ac:dyDescent="0.2">
      <c r="J2249" s="29">
        <f t="shared" si="144"/>
        <v>0</v>
      </c>
      <c r="K2249" s="29">
        <f t="shared" si="145"/>
        <v>0</v>
      </c>
      <c r="L2249" s="24">
        <f t="shared" si="146"/>
        <v>1</v>
      </c>
      <c r="M2249" s="24" t="str">
        <f>VLOOKUP(L2249,mês!A:B,2,0)</f>
        <v>Janeiro</v>
      </c>
      <c r="N2249" s="24" t="e">
        <f t="shared" si="147"/>
        <v>#VALUE!</v>
      </c>
    </row>
    <row r="2250" spans="10:14" ht="57" customHeight="1" x14ac:dyDescent="0.2">
      <c r="J2250" s="29">
        <f t="shared" ref="J2250:J2313" si="148">IF(G2250="Não",0,H2250)</f>
        <v>0</v>
      </c>
      <c r="K2250" s="29">
        <f t="shared" ref="K2250:K2313" si="149">IF(G2250="Não",H2250,0)</f>
        <v>0</v>
      </c>
      <c r="L2250" s="24">
        <f t="shared" ref="L2250:L2313" si="150">MONTH(B2250)</f>
        <v>1</v>
      </c>
      <c r="M2250" s="24" t="str">
        <f>VLOOKUP(L2250,mês!A:B,2,0)</f>
        <v>Janeiro</v>
      </c>
      <c r="N2250" s="24" t="e">
        <f t="shared" ref="N2250:N2313" si="151">LEFT(A2250,SEARCH("-",A2250)-1)</f>
        <v>#VALUE!</v>
      </c>
    </row>
    <row r="2251" spans="10:14" ht="57" customHeight="1" x14ac:dyDescent="0.2">
      <c r="J2251" s="29">
        <f t="shared" si="148"/>
        <v>0</v>
      </c>
      <c r="K2251" s="29">
        <f t="shared" si="149"/>
        <v>0</v>
      </c>
      <c r="L2251" s="24">
        <f t="shared" si="150"/>
        <v>1</v>
      </c>
      <c r="M2251" s="24" t="str">
        <f>VLOOKUP(L2251,mês!A:B,2,0)</f>
        <v>Janeiro</v>
      </c>
      <c r="N2251" s="24" t="e">
        <f t="shared" si="151"/>
        <v>#VALUE!</v>
      </c>
    </row>
    <row r="2252" spans="10:14" ht="57" customHeight="1" x14ac:dyDescent="0.2">
      <c r="J2252" s="29">
        <f t="shared" si="148"/>
        <v>0</v>
      </c>
      <c r="K2252" s="29">
        <f t="shared" si="149"/>
        <v>0</v>
      </c>
      <c r="L2252" s="24">
        <f t="shared" si="150"/>
        <v>1</v>
      </c>
      <c r="M2252" s="24" t="str">
        <f>VLOOKUP(L2252,mês!A:B,2,0)</f>
        <v>Janeiro</v>
      </c>
      <c r="N2252" s="24" t="e">
        <f t="shared" si="151"/>
        <v>#VALUE!</v>
      </c>
    </row>
    <row r="2253" spans="10:14" ht="57" customHeight="1" x14ac:dyDescent="0.2">
      <c r="J2253" s="29">
        <f t="shared" si="148"/>
        <v>0</v>
      </c>
      <c r="K2253" s="29">
        <f t="shared" si="149"/>
        <v>0</v>
      </c>
      <c r="L2253" s="24">
        <f t="shared" si="150"/>
        <v>1</v>
      </c>
      <c r="M2253" s="24" t="str">
        <f>VLOOKUP(L2253,mês!A:B,2,0)</f>
        <v>Janeiro</v>
      </c>
      <c r="N2253" s="24" t="e">
        <f t="shared" si="151"/>
        <v>#VALUE!</v>
      </c>
    </row>
    <row r="2254" spans="10:14" ht="57" customHeight="1" x14ac:dyDescent="0.2">
      <c r="J2254" s="29">
        <f t="shared" si="148"/>
        <v>0</v>
      </c>
      <c r="K2254" s="29">
        <f t="shared" si="149"/>
        <v>0</v>
      </c>
      <c r="L2254" s="24">
        <f t="shared" si="150"/>
        <v>1</v>
      </c>
      <c r="M2254" s="24" t="str">
        <f>VLOOKUP(L2254,mês!A:B,2,0)</f>
        <v>Janeiro</v>
      </c>
      <c r="N2254" s="24" t="e">
        <f t="shared" si="151"/>
        <v>#VALUE!</v>
      </c>
    </row>
    <row r="2255" spans="10:14" ht="57" customHeight="1" x14ac:dyDescent="0.2">
      <c r="J2255" s="29">
        <f t="shared" si="148"/>
        <v>0</v>
      </c>
      <c r="K2255" s="29">
        <f t="shared" si="149"/>
        <v>0</v>
      </c>
      <c r="L2255" s="24">
        <f t="shared" si="150"/>
        <v>1</v>
      </c>
      <c r="M2255" s="24" t="str">
        <f>VLOOKUP(L2255,mês!A:B,2,0)</f>
        <v>Janeiro</v>
      </c>
      <c r="N2255" s="24" t="e">
        <f t="shared" si="151"/>
        <v>#VALUE!</v>
      </c>
    </row>
    <row r="2256" spans="10:14" ht="57" customHeight="1" x14ac:dyDescent="0.2">
      <c r="J2256" s="29">
        <f t="shared" si="148"/>
        <v>0</v>
      </c>
      <c r="K2256" s="29">
        <f t="shared" si="149"/>
        <v>0</v>
      </c>
      <c r="L2256" s="24">
        <f t="shared" si="150"/>
        <v>1</v>
      </c>
      <c r="M2256" s="24" t="str">
        <f>VLOOKUP(L2256,mês!A:B,2,0)</f>
        <v>Janeiro</v>
      </c>
      <c r="N2256" s="24" t="e">
        <f t="shared" si="151"/>
        <v>#VALUE!</v>
      </c>
    </row>
    <row r="2257" spans="10:14" ht="57" customHeight="1" x14ac:dyDescent="0.2">
      <c r="J2257" s="29">
        <f t="shared" si="148"/>
        <v>0</v>
      </c>
      <c r="K2257" s="29">
        <f t="shared" si="149"/>
        <v>0</v>
      </c>
      <c r="L2257" s="24">
        <f t="shared" si="150"/>
        <v>1</v>
      </c>
      <c r="M2257" s="24" t="str">
        <f>VLOOKUP(L2257,mês!A:B,2,0)</f>
        <v>Janeiro</v>
      </c>
      <c r="N2257" s="24" t="e">
        <f t="shared" si="151"/>
        <v>#VALUE!</v>
      </c>
    </row>
    <row r="2258" spans="10:14" ht="57" customHeight="1" x14ac:dyDescent="0.2">
      <c r="J2258" s="29">
        <f t="shared" si="148"/>
        <v>0</v>
      </c>
      <c r="K2258" s="29">
        <f t="shared" si="149"/>
        <v>0</v>
      </c>
      <c r="L2258" s="24">
        <f t="shared" si="150"/>
        <v>1</v>
      </c>
      <c r="M2258" s="24" t="str">
        <f>VLOOKUP(L2258,mês!A:B,2,0)</f>
        <v>Janeiro</v>
      </c>
      <c r="N2258" s="24" t="e">
        <f t="shared" si="151"/>
        <v>#VALUE!</v>
      </c>
    </row>
    <row r="2259" spans="10:14" ht="57" customHeight="1" x14ac:dyDescent="0.2">
      <c r="J2259" s="29">
        <f t="shared" si="148"/>
        <v>0</v>
      </c>
      <c r="K2259" s="29">
        <f t="shared" si="149"/>
        <v>0</v>
      </c>
      <c r="L2259" s="24">
        <f t="shared" si="150"/>
        <v>1</v>
      </c>
      <c r="M2259" s="24" t="str">
        <f>VLOOKUP(L2259,mês!A:B,2,0)</f>
        <v>Janeiro</v>
      </c>
      <c r="N2259" s="24" t="e">
        <f t="shared" si="151"/>
        <v>#VALUE!</v>
      </c>
    </row>
    <row r="2260" spans="10:14" ht="57" customHeight="1" x14ac:dyDescent="0.2">
      <c r="J2260" s="29">
        <f t="shared" si="148"/>
        <v>0</v>
      </c>
      <c r="K2260" s="29">
        <f t="shared" si="149"/>
        <v>0</v>
      </c>
      <c r="L2260" s="24">
        <f t="shared" si="150"/>
        <v>1</v>
      </c>
      <c r="M2260" s="24" t="str">
        <f>VLOOKUP(L2260,mês!A:B,2,0)</f>
        <v>Janeiro</v>
      </c>
      <c r="N2260" s="24" t="e">
        <f t="shared" si="151"/>
        <v>#VALUE!</v>
      </c>
    </row>
    <row r="2261" spans="10:14" ht="57" customHeight="1" x14ac:dyDescent="0.2">
      <c r="J2261" s="29">
        <f t="shared" si="148"/>
        <v>0</v>
      </c>
      <c r="K2261" s="29">
        <f t="shared" si="149"/>
        <v>0</v>
      </c>
      <c r="L2261" s="24">
        <f t="shared" si="150"/>
        <v>1</v>
      </c>
      <c r="M2261" s="24" t="str">
        <f>VLOOKUP(L2261,mês!A:B,2,0)</f>
        <v>Janeiro</v>
      </c>
      <c r="N2261" s="24" t="e">
        <f t="shared" si="151"/>
        <v>#VALUE!</v>
      </c>
    </row>
    <row r="2262" spans="10:14" ht="57" customHeight="1" x14ac:dyDescent="0.2">
      <c r="J2262" s="29">
        <f t="shared" si="148"/>
        <v>0</v>
      </c>
      <c r="K2262" s="29">
        <f t="shared" si="149"/>
        <v>0</v>
      </c>
      <c r="L2262" s="24">
        <f t="shared" si="150"/>
        <v>1</v>
      </c>
      <c r="M2262" s="24" t="str">
        <f>VLOOKUP(L2262,mês!A:B,2,0)</f>
        <v>Janeiro</v>
      </c>
      <c r="N2262" s="24" t="e">
        <f t="shared" si="151"/>
        <v>#VALUE!</v>
      </c>
    </row>
    <row r="2263" spans="10:14" ht="57" customHeight="1" x14ac:dyDescent="0.2">
      <c r="J2263" s="29">
        <f t="shared" si="148"/>
        <v>0</v>
      </c>
      <c r="K2263" s="29">
        <f t="shared" si="149"/>
        <v>0</v>
      </c>
      <c r="L2263" s="24">
        <f t="shared" si="150"/>
        <v>1</v>
      </c>
      <c r="M2263" s="24" t="str">
        <f>VLOOKUP(L2263,mês!A:B,2,0)</f>
        <v>Janeiro</v>
      </c>
      <c r="N2263" s="24" t="e">
        <f t="shared" si="151"/>
        <v>#VALUE!</v>
      </c>
    </row>
    <row r="2264" spans="10:14" ht="57" customHeight="1" x14ac:dyDescent="0.2">
      <c r="J2264" s="29">
        <f t="shared" si="148"/>
        <v>0</v>
      </c>
      <c r="K2264" s="29">
        <f t="shared" si="149"/>
        <v>0</v>
      </c>
      <c r="L2264" s="24">
        <f t="shared" si="150"/>
        <v>1</v>
      </c>
      <c r="M2264" s="24" t="str">
        <f>VLOOKUP(L2264,mês!A:B,2,0)</f>
        <v>Janeiro</v>
      </c>
      <c r="N2264" s="24" t="e">
        <f t="shared" si="151"/>
        <v>#VALUE!</v>
      </c>
    </row>
    <row r="2265" spans="10:14" ht="57" customHeight="1" x14ac:dyDescent="0.2">
      <c r="J2265" s="29">
        <f t="shared" si="148"/>
        <v>0</v>
      </c>
      <c r="K2265" s="29">
        <f t="shared" si="149"/>
        <v>0</v>
      </c>
      <c r="L2265" s="24">
        <f t="shared" si="150"/>
        <v>1</v>
      </c>
      <c r="M2265" s="24" t="str">
        <f>VLOOKUP(L2265,mês!A:B,2,0)</f>
        <v>Janeiro</v>
      </c>
      <c r="N2265" s="24" t="e">
        <f t="shared" si="151"/>
        <v>#VALUE!</v>
      </c>
    </row>
    <row r="2266" spans="10:14" ht="57" customHeight="1" x14ac:dyDescent="0.2">
      <c r="J2266" s="29">
        <f t="shared" si="148"/>
        <v>0</v>
      </c>
      <c r="K2266" s="29">
        <f t="shared" si="149"/>
        <v>0</v>
      </c>
      <c r="L2266" s="24">
        <f t="shared" si="150"/>
        <v>1</v>
      </c>
      <c r="M2266" s="24" t="str">
        <f>VLOOKUP(L2266,mês!A:B,2,0)</f>
        <v>Janeiro</v>
      </c>
      <c r="N2266" s="24" t="e">
        <f t="shared" si="151"/>
        <v>#VALUE!</v>
      </c>
    </row>
    <row r="2267" spans="10:14" ht="57" customHeight="1" x14ac:dyDescent="0.2">
      <c r="J2267" s="29">
        <f t="shared" si="148"/>
        <v>0</v>
      </c>
      <c r="K2267" s="29">
        <f t="shared" si="149"/>
        <v>0</v>
      </c>
      <c r="L2267" s="24">
        <f t="shared" si="150"/>
        <v>1</v>
      </c>
      <c r="M2267" s="24" t="str">
        <f>VLOOKUP(L2267,mês!A:B,2,0)</f>
        <v>Janeiro</v>
      </c>
      <c r="N2267" s="24" t="e">
        <f t="shared" si="151"/>
        <v>#VALUE!</v>
      </c>
    </row>
    <row r="2268" spans="10:14" ht="57" customHeight="1" x14ac:dyDescent="0.2">
      <c r="J2268" s="29">
        <f t="shared" si="148"/>
        <v>0</v>
      </c>
      <c r="K2268" s="29">
        <f t="shared" si="149"/>
        <v>0</v>
      </c>
      <c r="L2268" s="24">
        <f t="shared" si="150"/>
        <v>1</v>
      </c>
      <c r="M2268" s="24" t="str">
        <f>VLOOKUP(L2268,mês!A:B,2,0)</f>
        <v>Janeiro</v>
      </c>
      <c r="N2268" s="24" t="e">
        <f t="shared" si="151"/>
        <v>#VALUE!</v>
      </c>
    </row>
    <row r="2269" spans="10:14" ht="57" customHeight="1" x14ac:dyDescent="0.2">
      <c r="J2269" s="29">
        <f t="shared" si="148"/>
        <v>0</v>
      </c>
      <c r="K2269" s="29">
        <f t="shared" si="149"/>
        <v>0</v>
      </c>
      <c r="L2269" s="24">
        <f t="shared" si="150"/>
        <v>1</v>
      </c>
      <c r="M2269" s="24" t="str">
        <f>VLOOKUP(L2269,mês!A:B,2,0)</f>
        <v>Janeiro</v>
      </c>
      <c r="N2269" s="24" t="e">
        <f t="shared" si="151"/>
        <v>#VALUE!</v>
      </c>
    </row>
    <row r="2270" spans="10:14" ht="57" customHeight="1" x14ac:dyDescent="0.2">
      <c r="J2270" s="29">
        <f t="shared" si="148"/>
        <v>0</v>
      </c>
      <c r="K2270" s="29">
        <f t="shared" si="149"/>
        <v>0</v>
      </c>
      <c r="L2270" s="24">
        <f t="shared" si="150"/>
        <v>1</v>
      </c>
      <c r="M2270" s="24" t="str">
        <f>VLOOKUP(L2270,mês!A:B,2,0)</f>
        <v>Janeiro</v>
      </c>
      <c r="N2270" s="24" t="e">
        <f t="shared" si="151"/>
        <v>#VALUE!</v>
      </c>
    </row>
    <row r="2271" spans="10:14" ht="57" customHeight="1" x14ac:dyDescent="0.2">
      <c r="J2271" s="29">
        <f t="shared" si="148"/>
        <v>0</v>
      </c>
      <c r="K2271" s="29">
        <f t="shared" si="149"/>
        <v>0</v>
      </c>
      <c r="L2271" s="24">
        <f t="shared" si="150"/>
        <v>1</v>
      </c>
      <c r="M2271" s="24" t="str">
        <f>VLOOKUP(L2271,mês!A:B,2,0)</f>
        <v>Janeiro</v>
      </c>
      <c r="N2271" s="24" t="e">
        <f t="shared" si="151"/>
        <v>#VALUE!</v>
      </c>
    </row>
    <row r="2272" spans="10:14" ht="57" customHeight="1" x14ac:dyDescent="0.2">
      <c r="J2272" s="29">
        <f t="shared" si="148"/>
        <v>0</v>
      </c>
      <c r="K2272" s="29">
        <f t="shared" si="149"/>
        <v>0</v>
      </c>
      <c r="L2272" s="24">
        <f t="shared" si="150"/>
        <v>1</v>
      </c>
      <c r="M2272" s="24" t="str">
        <f>VLOOKUP(L2272,mês!A:B,2,0)</f>
        <v>Janeiro</v>
      </c>
      <c r="N2272" s="24" t="e">
        <f t="shared" si="151"/>
        <v>#VALUE!</v>
      </c>
    </row>
    <row r="2273" spans="10:14" ht="57" customHeight="1" x14ac:dyDescent="0.2">
      <c r="J2273" s="29">
        <f t="shared" si="148"/>
        <v>0</v>
      </c>
      <c r="K2273" s="29">
        <f t="shared" si="149"/>
        <v>0</v>
      </c>
      <c r="L2273" s="24">
        <f t="shared" si="150"/>
        <v>1</v>
      </c>
      <c r="M2273" s="24" t="str">
        <f>VLOOKUP(L2273,mês!A:B,2,0)</f>
        <v>Janeiro</v>
      </c>
      <c r="N2273" s="24" t="e">
        <f t="shared" si="151"/>
        <v>#VALUE!</v>
      </c>
    </row>
    <row r="2274" spans="10:14" ht="57" customHeight="1" x14ac:dyDescent="0.2">
      <c r="J2274" s="29">
        <f t="shared" si="148"/>
        <v>0</v>
      </c>
      <c r="K2274" s="29">
        <f t="shared" si="149"/>
        <v>0</v>
      </c>
      <c r="L2274" s="24">
        <f t="shared" si="150"/>
        <v>1</v>
      </c>
      <c r="M2274" s="24" t="str">
        <f>VLOOKUP(L2274,mês!A:B,2,0)</f>
        <v>Janeiro</v>
      </c>
      <c r="N2274" s="24" t="e">
        <f t="shared" si="151"/>
        <v>#VALUE!</v>
      </c>
    </row>
    <row r="2275" spans="10:14" ht="57" customHeight="1" x14ac:dyDescent="0.2">
      <c r="J2275" s="29">
        <f t="shared" si="148"/>
        <v>0</v>
      </c>
      <c r="K2275" s="29">
        <f t="shared" si="149"/>
        <v>0</v>
      </c>
      <c r="L2275" s="24">
        <f t="shared" si="150"/>
        <v>1</v>
      </c>
      <c r="M2275" s="24" t="str">
        <f>VLOOKUP(L2275,mês!A:B,2,0)</f>
        <v>Janeiro</v>
      </c>
      <c r="N2275" s="24" t="e">
        <f t="shared" si="151"/>
        <v>#VALUE!</v>
      </c>
    </row>
    <row r="2276" spans="10:14" ht="57" customHeight="1" x14ac:dyDescent="0.2">
      <c r="J2276" s="29">
        <f t="shared" si="148"/>
        <v>0</v>
      </c>
      <c r="K2276" s="29">
        <f t="shared" si="149"/>
        <v>0</v>
      </c>
      <c r="L2276" s="24">
        <f t="shared" si="150"/>
        <v>1</v>
      </c>
      <c r="M2276" s="24" t="str">
        <f>VLOOKUP(L2276,mês!A:B,2,0)</f>
        <v>Janeiro</v>
      </c>
      <c r="N2276" s="24" t="e">
        <f t="shared" si="151"/>
        <v>#VALUE!</v>
      </c>
    </row>
    <row r="2277" spans="10:14" ht="57" customHeight="1" x14ac:dyDescent="0.2">
      <c r="J2277" s="29">
        <f t="shared" si="148"/>
        <v>0</v>
      </c>
      <c r="K2277" s="29">
        <f t="shared" si="149"/>
        <v>0</v>
      </c>
      <c r="L2277" s="24">
        <f t="shared" si="150"/>
        <v>1</v>
      </c>
      <c r="M2277" s="24" t="str">
        <f>VLOOKUP(L2277,mês!A:B,2,0)</f>
        <v>Janeiro</v>
      </c>
      <c r="N2277" s="24" t="e">
        <f t="shared" si="151"/>
        <v>#VALUE!</v>
      </c>
    </row>
    <row r="2278" spans="10:14" ht="57" customHeight="1" x14ac:dyDescent="0.2">
      <c r="J2278" s="29">
        <f t="shared" si="148"/>
        <v>0</v>
      </c>
      <c r="K2278" s="29">
        <f t="shared" si="149"/>
        <v>0</v>
      </c>
      <c r="L2278" s="24">
        <f t="shared" si="150"/>
        <v>1</v>
      </c>
      <c r="M2278" s="24" t="str">
        <f>VLOOKUP(L2278,mês!A:B,2,0)</f>
        <v>Janeiro</v>
      </c>
      <c r="N2278" s="24" t="e">
        <f t="shared" si="151"/>
        <v>#VALUE!</v>
      </c>
    </row>
    <row r="2279" spans="10:14" ht="57" customHeight="1" x14ac:dyDescent="0.2">
      <c r="J2279" s="29">
        <f t="shared" si="148"/>
        <v>0</v>
      </c>
      <c r="K2279" s="29">
        <f t="shared" si="149"/>
        <v>0</v>
      </c>
      <c r="L2279" s="24">
        <f t="shared" si="150"/>
        <v>1</v>
      </c>
      <c r="M2279" s="24" t="str">
        <f>VLOOKUP(L2279,mês!A:B,2,0)</f>
        <v>Janeiro</v>
      </c>
      <c r="N2279" s="24" t="e">
        <f t="shared" si="151"/>
        <v>#VALUE!</v>
      </c>
    </row>
    <row r="2280" spans="10:14" ht="57" customHeight="1" x14ac:dyDescent="0.2">
      <c r="J2280" s="29">
        <f t="shared" si="148"/>
        <v>0</v>
      </c>
      <c r="K2280" s="29">
        <f t="shared" si="149"/>
        <v>0</v>
      </c>
      <c r="L2280" s="24">
        <f t="shared" si="150"/>
        <v>1</v>
      </c>
      <c r="M2280" s="24" t="str">
        <f>VLOOKUP(L2280,mês!A:B,2,0)</f>
        <v>Janeiro</v>
      </c>
      <c r="N2280" s="24" t="e">
        <f t="shared" si="151"/>
        <v>#VALUE!</v>
      </c>
    </row>
    <row r="2281" spans="10:14" ht="57" customHeight="1" x14ac:dyDescent="0.2">
      <c r="J2281" s="29">
        <f t="shared" si="148"/>
        <v>0</v>
      </c>
      <c r="K2281" s="29">
        <f t="shared" si="149"/>
        <v>0</v>
      </c>
      <c r="L2281" s="24">
        <f t="shared" si="150"/>
        <v>1</v>
      </c>
      <c r="M2281" s="24" t="str">
        <f>VLOOKUP(L2281,mês!A:B,2,0)</f>
        <v>Janeiro</v>
      </c>
      <c r="N2281" s="24" t="e">
        <f t="shared" si="151"/>
        <v>#VALUE!</v>
      </c>
    </row>
    <row r="2282" spans="10:14" ht="57" customHeight="1" x14ac:dyDescent="0.2">
      <c r="J2282" s="29">
        <f t="shared" si="148"/>
        <v>0</v>
      </c>
      <c r="K2282" s="29">
        <f t="shared" si="149"/>
        <v>0</v>
      </c>
      <c r="L2282" s="24">
        <f t="shared" si="150"/>
        <v>1</v>
      </c>
      <c r="M2282" s="24" t="str">
        <f>VLOOKUP(L2282,mês!A:B,2,0)</f>
        <v>Janeiro</v>
      </c>
      <c r="N2282" s="24" t="e">
        <f t="shared" si="151"/>
        <v>#VALUE!</v>
      </c>
    </row>
    <row r="2283" spans="10:14" ht="57" customHeight="1" x14ac:dyDescent="0.2">
      <c r="J2283" s="29">
        <f t="shared" si="148"/>
        <v>0</v>
      </c>
      <c r="K2283" s="29">
        <f t="shared" si="149"/>
        <v>0</v>
      </c>
      <c r="L2283" s="24">
        <f t="shared" si="150"/>
        <v>1</v>
      </c>
      <c r="M2283" s="24" t="str">
        <f>VLOOKUP(L2283,mês!A:B,2,0)</f>
        <v>Janeiro</v>
      </c>
      <c r="N2283" s="24" t="e">
        <f t="shared" si="151"/>
        <v>#VALUE!</v>
      </c>
    </row>
    <row r="2284" spans="10:14" ht="57" customHeight="1" x14ac:dyDescent="0.2">
      <c r="J2284" s="29">
        <f t="shared" si="148"/>
        <v>0</v>
      </c>
      <c r="K2284" s="29">
        <f t="shared" si="149"/>
        <v>0</v>
      </c>
      <c r="L2284" s="24">
        <f t="shared" si="150"/>
        <v>1</v>
      </c>
      <c r="M2284" s="24" t="str">
        <f>VLOOKUP(L2284,mês!A:B,2,0)</f>
        <v>Janeiro</v>
      </c>
      <c r="N2284" s="24" t="e">
        <f t="shared" si="151"/>
        <v>#VALUE!</v>
      </c>
    </row>
    <row r="2285" spans="10:14" ht="57" customHeight="1" x14ac:dyDescent="0.2">
      <c r="J2285" s="29">
        <f t="shared" si="148"/>
        <v>0</v>
      </c>
      <c r="K2285" s="29">
        <f t="shared" si="149"/>
        <v>0</v>
      </c>
      <c r="L2285" s="24">
        <f t="shared" si="150"/>
        <v>1</v>
      </c>
      <c r="M2285" s="24" t="str">
        <f>VLOOKUP(L2285,mês!A:B,2,0)</f>
        <v>Janeiro</v>
      </c>
      <c r="N2285" s="24" t="e">
        <f t="shared" si="151"/>
        <v>#VALUE!</v>
      </c>
    </row>
    <row r="2286" spans="10:14" ht="57" customHeight="1" x14ac:dyDescent="0.2">
      <c r="J2286" s="29">
        <f t="shared" si="148"/>
        <v>0</v>
      </c>
      <c r="K2286" s="29">
        <f t="shared" si="149"/>
        <v>0</v>
      </c>
      <c r="L2286" s="24">
        <f t="shared" si="150"/>
        <v>1</v>
      </c>
      <c r="M2286" s="24" t="str">
        <f>VLOOKUP(L2286,mês!A:B,2,0)</f>
        <v>Janeiro</v>
      </c>
      <c r="N2286" s="24" t="e">
        <f t="shared" si="151"/>
        <v>#VALUE!</v>
      </c>
    </row>
    <row r="2287" spans="10:14" ht="57" customHeight="1" x14ac:dyDescent="0.2">
      <c r="J2287" s="29">
        <f t="shared" si="148"/>
        <v>0</v>
      </c>
      <c r="K2287" s="29">
        <f t="shared" si="149"/>
        <v>0</v>
      </c>
      <c r="L2287" s="24">
        <f t="shared" si="150"/>
        <v>1</v>
      </c>
      <c r="M2287" s="24" t="str">
        <f>VLOOKUP(L2287,mês!A:B,2,0)</f>
        <v>Janeiro</v>
      </c>
      <c r="N2287" s="24" t="e">
        <f t="shared" si="151"/>
        <v>#VALUE!</v>
      </c>
    </row>
    <row r="2288" spans="10:14" ht="57" customHeight="1" x14ac:dyDescent="0.2">
      <c r="J2288" s="29">
        <f t="shared" si="148"/>
        <v>0</v>
      </c>
      <c r="K2288" s="29">
        <f t="shared" si="149"/>
        <v>0</v>
      </c>
      <c r="L2288" s="24">
        <f t="shared" si="150"/>
        <v>1</v>
      </c>
      <c r="M2288" s="24" t="str">
        <f>VLOOKUP(L2288,mês!A:B,2,0)</f>
        <v>Janeiro</v>
      </c>
      <c r="N2288" s="24" t="e">
        <f t="shared" si="151"/>
        <v>#VALUE!</v>
      </c>
    </row>
    <row r="2289" spans="10:14" ht="57" customHeight="1" x14ac:dyDescent="0.2">
      <c r="J2289" s="29">
        <f t="shared" si="148"/>
        <v>0</v>
      </c>
      <c r="K2289" s="29">
        <f t="shared" si="149"/>
        <v>0</v>
      </c>
      <c r="L2289" s="24">
        <f t="shared" si="150"/>
        <v>1</v>
      </c>
      <c r="M2289" s="24" t="str">
        <f>VLOOKUP(L2289,mês!A:B,2,0)</f>
        <v>Janeiro</v>
      </c>
      <c r="N2289" s="24" t="e">
        <f t="shared" si="151"/>
        <v>#VALUE!</v>
      </c>
    </row>
    <row r="2290" spans="10:14" ht="57" customHeight="1" x14ac:dyDescent="0.2">
      <c r="J2290" s="29">
        <f t="shared" si="148"/>
        <v>0</v>
      </c>
      <c r="K2290" s="29">
        <f t="shared" si="149"/>
        <v>0</v>
      </c>
      <c r="L2290" s="24">
        <f t="shared" si="150"/>
        <v>1</v>
      </c>
      <c r="M2290" s="24" t="str">
        <f>VLOOKUP(L2290,mês!A:B,2,0)</f>
        <v>Janeiro</v>
      </c>
      <c r="N2290" s="24" t="e">
        <f t="shared" si="151"/>
        <v>#VALUE!</v>
      </c>
    </row>
    <row r="2291" spans="10:14" ht="57" customHeight="1" x14ac:dyDescent="0.2">
      <c r="J2291" s="29">
        <f t="shared" si="148"/>
        <v>0</v>
      </c>
      <c r="K2291" s="29">
        <f t="shared" si="149"/>
        <v>0</v>
      </c>
      <c r="L2291" s="24">
        <f t="shared" si="150"/>
        <v>1</v>
      </c>
      <c r="M2291" s="24" t="str">
        <f>VLOOKUP(L2291,mês!A:B,2,0)</f>
        <v>Janeiro</v>
      </c>
      <c r="N2291" s="24" t="e">
        <f t="shared" si="151"/>
        <v>#VALUE!</v>
      </c>
    </row>
    <row r="2292" spans="10:14" ht="57" customHeight="1" x14ac:dyDescent="0.2">
      <c r="J2292" s="29">
        <f t="shared" si="148"/>
        <v>0</v>
      </c>
      <c r="K2292" s="29">
        <f t="shared" si="149"/>
        <v>0</v>
      </c>
      <c r="L2292" s="24">
        <f t="shared" si="150"/>
        <v>1</v>
      </c>
      <c r="M2292" s="24" t="str">
        <f>VLOOKUP(L2292,mês!A:B,2,0)</f>
        <v>Janeiro</v>
      </c>
      <c r="N2292" s="24" t="e">
        <f t="shared" si="151"/>
        <v>#VALUE!</v>
      </c>
    </row>
    <row r="2293" spans="10:14" ht="57" customHeight="1" x14ac:dyDescent="0.2">
      <c r="J2293" s="29">
        <f t="shared" si="148"/>
        <v>0</v>
      </c>
      <c r="K2293" s="29">
        <f t="shared" si="149"/>
        <v>0</v>
      </c>
      <c r="L2293" s="24">
        <f t="shared" si="150"/>
        <v>1</v>
      </c>
      <c r="M2293" s="24" t="str">
        <f>VLOOKUP(L2293,mês!A:B,2,0)</f>
        <v>Janeiro</v>
      </c>
      <c r="N2293" s="24" t="e">
        <f t="shared" si="151"/>
        <v>#VALUE!</v>
      </c>
    </row>
    <row r="2294" spans="10:14" ht="57" customHeight="1" x14ac:dyDescent="0.2">
      <c r="J2294" s="29">
        <f t="shared" si="148"/>
        <v>0</v>
      </c>
      <c r="K2294" s="29">
        <f t="shared" si="149"/>
        <v>0</v>
      </c>
      <c r="L2294" s="24">
        <f t="shared" si="150"/>
        <v>1</v>
      </c>
      <c r="M2294" s="24" t="str">
        <f>VLOOKUP(L2294,mês!A:B,2,0)</f>
        <v>Janeiro</v>
      </c>
      <c r="N2294" s="24" t="e">
        <f t="shared" si="151"/>
        <v>#VALUE!</v>
      </c>
    </row>
    <row r="2295" spans="10:14" ht="57" customHeight="1" x14ac:dyDescent="0.2">
      <c r="J2295" s="29">
        <f t="shared" si="148"/>
        <v>0</v>
      </c>
      <c r="K2295" s="29">
        <f t="shared" si="149"/>
        <v>0</v>
      </c>
      <c r="L2295" s="24">
        <f t="shared" si="150"/>
        <v>1</v>
      </c>
      <c r="M2295" s="24" t="str">
        <f>VLOOKUP(L2295,mês!A:B,2,0)</f>
        <v>Janeiro</v>
      </c>
      <c r="N2295" s="24" t="e">
        <f t="shared" si="151"/>
        <v>#VALUE!</v>
      </c>
    </row>
    <row r="2296" spans="10:14" ht="57" customHeight="1" x14ac:dyDescent="0.2">
      <c r="J2296" s="29">
        <f t="shared" si="148"/>
        <v>0</v>
      </c>
      <c r="K2296" s="29">
        <f t="shared" si="149"/>
        <v>0</v>
      </c>
      <c r="L2296" s="24">
        <f t="shared" si="150"/>
        <v>1</v>
      </c>
      <c r="M2296" s="24" t="str">
        <f>VLOOKUP(L2296,mês!A:B,2,0)</f>
        <v>Janeiro</v>
      </c>
      <c r="N2296" s="24" t="e">
        <f t="shared" si="151"/>
        <v>#VALUE!</v>
      </c>
    </row>
    <row r="2297" spans="10:14" ht="57" customHeight="1" x14ac:dyDescent="0.2">
      <c r="J2297" s="29">
        <f t="shared" si="148"/>
        <v>0</v>
      </c>
      <c r="K2297" s="29">
        <f t="shared" si="149"/>
        <v>0</v>
      </c>
      <c r="L2297" s="24">
        <f t="shared" si="150"/>
        <v>1</v>
      </c>
      <c r="M2297" s="24" t="str">
        <f>VLOOKUP(L2297,mês!A:B,2,0)</f>
        <v>Janeiro</v>
      </c>
      <c r="N2297" s="24" t="e">
        <f t="shared" si="151"/>
        <v>#VALUE!</v>
      </c>
    </row>
    <row r="2298" spans="10:14" ht="57" customHeight="1" x14ac:dyDescent="0.2">
      <c r="J2298" s="29">
        <f t="shared" si="148"/>
        <v>0</v>
      </c>
      <c r="K2298" s="29">
        <f t="shared" si="149"/>
        <v>0</v>
      </c>
      <c r="L2298" s="24">
        <f t="shared" si="150"/>
        <v>1</v>
      </c>
      <c r="M2298" s="24" t="str">
        <f>VLOOKUP(L2298,mês!A:B,2,0)</f>
        <v>Janeiro</v>
      </c>
      <c r="N2298" s="24" t="e">
        <f t="shared" si="151"/>
        <v>#VALUE!</v>
      </c>
    </row>
    <row r="2299" spans="10:14" ht="57" customHeight="1" x14ac:dyDescent="0.2">
      <c r="J2299" s="29">
        <f t="shared" si="148"/>
        <v>0</v>
      </c>
      <c r="K2299" s="29">
        <f t="shared" si="149"/>
        <v>0</v>
      </c>
      <c r="L2299" s="24">
        <f t="shared" si="150"/>
        <v>1</v>
      </c>
      <c r="M2299" s="24" t="str">
        <f>VLOOKUP(L2299,mês!A:B,2,0)</f>
        <v>Janeiro</v>
      </c>
      <c r="N2299" s="24" t="e">
        <f t="shared" si="151"/>
        <v>#VALUE!</v>
      </c>
    </row>
    <row r="2300" spans="10:14" ht="57" customHeight="1" x14ac:dyDescent="0.2">
      <c r="J2300" s="29">
        <f t="shared" si="148"/>
        <v>0</v>
      </c>
      <c r="K2300" s="29">
        <f t="shared" si="149"/>
        <v>0</v>
      </c>
      <c r="L2300" s="24">
        <f t="shared" si="150"/>
        <v>1</v>
      </c>
      <c r="M2300" s="24" t="str">
        <f>VLOOKUP(L2300,mês!A:B,2,0)</f>
        <v>Janeiro</v>
      </c>
      <c r="N2300" s="24" t="e">
        <f t="shared" si="151"/>
        <v>#VALUE!</v>
      </c>
    </row>
    <row r="2301" spans="10:14" ht="57" customHeight="1" x14ac:dyDescent="0.2">
      <c r="J2301" s="29">
        <f t="shared" si="148"/>
        <v>0</v>
      </c>
      <c r="K2301" s="29">
        <f t="shared" si="149"/>
        <v>0</v>
      </c>
      <c r="L2301" s="24">
        <f t="shared" si="150"/>
        <v>1</v>
      </c>
      <c r="M2301" s="24" t="str">
        <f>VLOOKUP(L2301,mês!A:B,2,0)</f>
        <v>Janeiro</v>
      </c>
      <c r="N2301" s="24" t="e">
        <f t="shared" si="151"/>
        <v>#VALUE!</v>
      </c>
    </row>
    <row r="2302" spans="10:14" ht="57" customHeight="1" x14ac:dyDescent="0.2">
      <c r="J2302" s="29">
        <f t="shared" si="148"/>
        <v>0</v>
      </c>
      <c r="K2302" s="29">
        <f t="shared" si="149"/>
        <v>0</v>
      </c>
      <c r="L2302" s="24">
        <f t="shared" si="150"/>
        <v>1</v>
      </c>
      <c r="M2302" s="24" t="str">
        <f>VLOOKUP(L2302,mês!A:B,2,0)</f>
        <v>Janeiro</v>
      </c>
      <c r="N2302" s="24" t="e">
        <f t="shared" si="151"/>
        <v>#VALUE!</v>
      </c>
    </row>
    <row r="2303" spans="10:14" ht="57" customHeight="1" x14ac:dyDescent="0.2">
      <c r="J2303" s="29">
        <f t="shared" si="148"/>
        <v>0</v>
      </c>
      <c r="K2303" s="29">
        <f t="shared" si="149"/>
        <v>0</v>
      </c>
      <c r="L2303" s="24">
        <f t="shared" si="150"/>
        <v>1</v>
      </c>
      <c r="M2303" s="24" t="str">
        <f>VLOOKUP(L2303,mês!A:B,2,0)</f>
        <v>Janeiro</v>
      </c>
      <c r="N2303" s="24" t="e">
        <f t="shared" si="151"/>
        <v>#VALUE!</v>
      </c>
    </row>
    <row r="2304" spans="10:14" ht="57" customHeight="1" x14ac:dyDescent="0.2">
      <c r="J2304" s="29">
        <f t="shared" si="148"/>
        <v>0</v>
      </c>
      <c r="K2304" s="29">
        <f t="shared" si="149"/>
        <v>0</v>
      </c>
      <c r="L2304" s="24">
        <f t="shared" si="150"/>
        <v>1</v>
      </c>
      <c r="M2304" s="24" t="str">
        <f>VLOOKUP(L2304,mês!A:B,2,0)</f>
        <v>Janeiro</v>
      </c>
      <c r="N2304" s="24" t="e">
        <f t="shared" si="151"/>
        <v>#VALUE!</v>
      </c>
    </row>
    <row r="2305" spans="10:14" ht="57" customHeight="1" x14ac:dyDescent="0.2">
      <c r="J2305" s="29">
        <f t="shared" si="148"/>
        <v>0</v>
      </c>
      <c r="K2305" s="29">
        <f t="shared" si="149"/>
        <v>0</v>
      </c>
      <c r="L2305" s="24">
        <f t="shared" si="150"/>
        <v>1</v>
      </c>
      <c r="M2305" s="24" t="str">
        <f>VLOOKUP(L2305,mês!A:B,2,0)</f>
        <v>Janeiro</v>
      </c>
      <c r="N2305" s="24" t="e">
        <f t="shared" si="151"/>
        <v>#VALUE!</v>
      </c>
    </row>
    <row r="2306" spans="10:14" ht="57" customHeight="1" x14ac:dyDescent="0.2">
      <c r="J2306" s="29">
        <f t="shared" si="148"/>
        <v>0</v>
      </c>
      <c r="K2306" s="29">
        <f t="shared" si="149"/>
        <v>0</v>
      </c>
      <c r="L2306" s="24">
        <f t="shared" si="150"/>
        <v>1</v>
      </c>
      <c r="M2306" s="24" t="str">
        <f>VLOOKUP(L2306,mês!A:B,2,0)</f>
        <v>Janeiro</v>
      </c>
      <c r="N2306" s="24" t="e">
        <f t="shared" si="151"/>
        <v>#VALUE!</v>
      </c>
    </row>
    <row r="2307" spans="10:14" ht="57" customHeight="1" x14ac:dyDescent="0.2">
      <c r="J2307" s="29">
        <f t="shared" si="148"/>
        <v>0</v>
      </c>
      <c r="K2307" s="29">
        <f t="shared" si="149"/>
        <v>0</v>
      </c>
      <c r="L2307" s="24">
        <f t="shared" si="150"/>
        <v>1</v>
      </c>
      <c r="M2307" s="24" t="str">
        <f>VLOOKUP(L2307,mês!A:B,2,0)</f>
        <v>Janeiro</v>
      </c>
      <c r="N2307" s="24" t="e">
        <f t="shared" si="151"/>
        <v>#VALUE!</v>
      </c>
    </row>
    <row r="2308" spans="10:14" ht="57" customHeight="1" x14ac:dyDescent="0.2">
      <c r="J2308" s="29">
        <f t="shared" si="148"/>
        <v>0</v>
      </c>
      <c r="K2308" s="29">
        <f t="shared" si="149"/>
        <v>0</v>
      </c>
      <c r="L2308" s="24">
        <f t="shared" si="150"/>
        <v>1</v>
      </c>
      <c r="M2308" s="24" t="str">
        <f>VLOOKUP(L2308,mês!A:B,2,0)</f>
        <v>Janeiro</v>
      </c>
      <c r="N2308" s="24" t="e">
        <f t="shared" si="151"/>
        <v>#VALUE!</v>
      </c>
    </row>
    <row r="2309" spans="10:14" ht="57" customHeight="1" x14ac:dyDescent="0.2">
      <c r="J2309" s="29">
        <f t="shared" si="148"/>
        <v>0</v>
      </c>
      <c r="K2309" s="29">
        <f t="shared" si="149"/>
        <v>0</v>
      </c>
      <c r="L2309" s="24">
        <f t="shared" si="150"/>
        <v>1</v>
      </c>
      <c r="M2309" s="24" t="str">
        <f>VLOOKUP(L2309,mês!A:B,2,0)</f>
        <v>Janeiro</v>
      </c>
      <c r="N2309" s="24" t="e">
        <f t="shared" si="151"/>
        <v>#VALUE!</v>
      </c>
    </row>
    <row r="2310" spans="10:14" ht="57" customHeight="1" x14ac:dyDescent="0.2">
      <c r="J2310" s="29">
        <f t="shared" si="148"/>
        <v>0</v>
      </c>
      <c r="K2310" s="29">
        <f t="shared" si="149"/>
        <v>0</v>
      </c>
      <c r="L2310" s="24">
        <f t="shared" si="150"/>
        <v>1</v>
      </c>
      <c r="M2310" s="24" t="str">
        <f>VLOOKUP(L2310,mês!A:B,2,0)</f>
        <v>Janeiro</v>
      </c>
      <c r="N2310" s="24" t="e">
        <f t="shared" si="151"/>
        <v>#VALUE!</v>
      </c>
    </row>
    <row r="2311" spans="10:14" ht="57" customHeight="1" x14ac:dyDescent="0.2">
      <c r="J2311" s="29">
        <f t="shared" si="148"/>
        <v>0</v>
      </c>
      <c r="K2311" s="29">
        <f t="shared" si="149"/>
        <v>0</v>
      </c>
      <c r="L2311" s="24">
        <f t="shared" si="150"/>
        <v>1</v>
      </c>
      <c r="M2311" s="24" t="str">
        <f>VLOOKUP(L2311,mês!A:B,2,0)</f>
        <v>Janeiro</v>
      </c>
      <c r="N2311" s="24" t="e">
        <f t="shared" si="151"/>
        <v>#VALUE!</v>
      </c>
    </row>
    <row r="2312" spans="10:14" ht="57" customHeight="1" x14ac:dyDescent="0.2">
      <c r="J2312" s="29">
        <f t="shared" si="148"/>
        <v>0</v>
      </c>
      <c r="K2312" s="29">
        <f t="shared" si="149"/>
        <v>0</v>
      </c>
      <c r="L2312" s="24">
        <f t="shared" si="150"/>
        <v>1</v>
      </c>
      <c r="M2312" s="24" t="str">
        <f>VLOOKUP(L2312,mês!A:B,2,0)</f>
        <v>Janeiro</v>
      </c>
      <c r="N2312" s="24" t="e">
        <f t="shared" si="151"/>
        <v>#VALUE!</v>
      </c>
    </row>
    <row r="2313" spans="10:14" ht="57" customHeight="1" x14ac:dyDescent="0.2">
      <c r="J2313" s="29">
        <f t="shared" si="148"/>
        <v>0</v>
      </c>
      <c r="K2313" s="29">
        <f t="shared" si="149"/>
        <v>0</v>
      </c>
      <c r="L2313" s="24">
        <f t="shared" si="150"/>
        <v>1</v>
      </c>
      <c r="M2313" s="24" t="str">
        <f>VLOOKUP(L2313,mês!A:B,2,0)</f>
        <v>Janeiro</v>
      </c>
      <c r="N2313" s="24" t="e">
        <f t="shared" si="151"/>
        <v>#VALUE!</v>
      </c>
    </row>
    <row r="2314" spans="10:14" ht="57" customHeight="1" x14ac:dyDescent="0.2">
      <c r="J2314" s="29">
        <f t="shared" ref="J2314:J2377" si="152">IF(G2314="Não",0,H2314)</f>
        <v>0</v>
      </c>
      <c r="K2314" s="29">
        <f t="shared" ref="K2314:K2377" si="153">IF(G2314="Não",H2314,0)</f>
        <v>0</v>
      </c>
      <c r="L2314" s="24">
        <f t="shared" ref="L2314:L2377" si="154">MONTH(B2314)</f>
        <v>1</v>
      </c>
      <c r="M2314" s="24" t="str">
        <f>VLOOKUP(L2314,mês!A:B,2,0)</f>
        <v>Janeiro</v>
      </c>
      <c r="N2314" s="24" t="e">
        <f t="shared" ref="N2314:N2377" si="155">LEFT(A2314,SEARCH("-",A2314)-1)</f>
        <v>#VALUE!</v>
      </c>
    </row>
    <row r="2315" spans="10:14" ht="57" customHeight="1" x14ac:dyDescent="0.2">
      <c r="J2315" s="29">
        <f t="shared" si="152"/>
        <v>0</v>
      </c>
      <c r="K2315" s="29">
        <f t="shared" si="153"/>
        <v>0</v>
      </c>
      <c r="L2315" s="24">
        <f t="shared" si="154"/>
        <v>1</v>
      </c>
      <c r="M2315" s="24" t="str">
        <f>VLOOKUP(L2315,mês!A:B,2,0)</f>
        <v>Janeiro</v>
      </c>
      <c r="N2315" s="24" t="e">
        <f t="shared" si="155"/>
        <v>#VALUE!</v>
      </c>
    </row>
    <row r="2316" spans="10:14" ht="57" customHeight="1" x14ac:dyDescent="0.2">
      <c r="J2316" s="29">
        <f t="shared" si="152"/>
        <v>0</v>
      </c>
      <c r="K2316" s="29">
        <f t="shared" si="153"/>
        <v>0</v>
      </c>
      <c r="L2316" s="24">
        <f t="shared" si="154"/>
        <v>1</v>
      </c>
      <c r="M2316" s="24" t="str">
        <f>VLOOKUP(L2316,mês!A:B,2,0)</f>
        <v>Janeiro</v>
      </c>
      <c r="N2316" s="24" t="e">
        <f t="shared" si="155"/>
        <v>#VALUE!</v>
      </c>
    </row>
    <row r="2317" spans="10:14" ht="57" customHeight="1" x14ac:dyDescent="0.2">
      <c r="J2317" s="29">
        <f t="shared" si="152"/>
        <v>0</v>
      </c>
      <c r="K2317" s="29">
        <f t="shared" si="153"/>
        <v>0</v>
      </c>
      <c r="L2317" s="24">
        <f t="shared" si="154"/>
        <v>1</v>
      </c>
      <c r="M2317" s="24" t="str">
        <f>VLOOKUP(L2317,mês!A:B,2,0)</f>
        <v>Janeiro</v>
      </c>
      <c r="N2317" s="24" t="e">
        <f t="shared" si="155"/>
        <v>#VALUE!</v>
      </c>
    </row>
    <row r="2318" spans="10:14" ht="57" customHeight="1" x14ac:dyDescent="0.2">
      <c r="J2318" s="29">
        <f t="shared" si="152"/>
        <v>0</v>
      </c>
      <c r="K2318" s="29">
        <f t="shared" si="153"/>
        <v>0</v>
      </c>
      <c r="L2318" s="24">
        <f t="shared" si="154"/>
        <v>1</v>
      </c>
      <c r="M2318" s="24" t="str">
        <f>VLOOKUP(L2318,mês!A:B,2,0)</f>
        <v>Janeiro</v>
      </c>
      <c r="N2318" s="24" t="e">
        <f t="shared" si="155"/>
        <v>#VALUE!</v>
      </c>
    </row>
    <row r="2319" spans="10:14" ht="57" customHeight="1" x14ac:dyDescent="0.2">
      <c r="J2319" s="29">
        <f t="shared" si="152"/>
        <v>0</v>
      </c>
      <c r="K2319" s="29">
        <f t="shared" si="153"/>
        <v>0</v>
      </c>
      <c r="L2319" s="24">
        <f t="shared" si="154"/>
        <v>1</v>
      </c>
      <c r="M2319" s="24" t="str">
        <f>VLOOKUP(L2319,mês!A:B,2,0)</f>
        <v>Janeiro</v>
      </c>
      <c r="N2319" s="24" t="e">
        <f t="shared" si="155"/>
        <v>#VALUE!</v>
      </c>
    </row>
    <row r="2320" spans="10:14" ht="57" customHeight="1" x14ac:dyDescent="0.2">
      <c r="J2320" s="29">
        <f t="shared" si="152"/>
        <v>0</v>
      </c>
      <c r="K2320" s="29">
        <f t="shared" si="153"/>
        <v>0</v>
      </c>
      <c r="L2320" s="24">
        <f t="shared" si="154"/>
        <v>1</v>
      </c>
      <c r="M2320" s="24" t="str">
        <f>VLOOKUP(L2320,mês!A:B,2,0)</f>
        <v>Janeiro</v>
      </c>
      <c r="N2320" s="24" t="e">
        <f t="shared" si="155"/>
        <v>#VALUE!</v>
      </c>
    </row>
    <row r="2321" spans="10:14" ht="57" customHeight="1" x14ac:dyDescent="0.2">
      <c r="J2321" s="29">
        <f t="shared" si="152"/>
        <v>0</v>
      </c>
      <c r="K2321" s="29">
        <f t="shared" si="153"/>
        <v>0</v>
      </c>
      <c r="L2321" s="24">
        <f t="shared" si="154"/>
        <v>1</v>
      </c>
      <c r="M2321" s="24" t="str">
        <f>VLOOKUP(L2321,mês!A:B,2,0)</f>
        <v>Janeiro</v>
      </c>
      <c r="N2321" s="24" t="e">
        <f t="shared" si="155"/>
        <v>#VALUE!</v>
      </c>
    </row>
    <row r="2322" spans="10:14" ht="57" customHeight="1" x14ac:dyDescent="0.2">
      <c r="J2322" s="29">
        <f t="shared" si="152"/>
        <v>0</v>
      </c>
      <c r="K2322" s="29">
        <f t="shared" si="153"/>
        <v>0</v>
      </c>
      <c r="L2322" s="24">
        <f t="shared" si="154"/>
        <v>1</v>
      </c>
      <c r="M2322" s="24" t="str">
        <f>VLOOKUP(L2322,mês!A:B,2,0)</f>
        <v>Janeiro</v>
      </c>
      <c r="N2322" s="24" t="e">
        <f t="shared" si="155"/>
        <v>#VALUE!</v>
      </c>
    </row>
    <row r="2323" spans="10:14" ht="57" customHeight="1" x14ac:dyDescent="0.2">
      <c r="J2323" s="29">
        <f t="shared" si="152"/>
        <v>0</v>
      </c>
      <c r="K2323" s="29">
        <f t="shared" si="153"/>
        <v>0</v>
      </c>
      <c r="L2323" s="24">
        <f t="shared" si="154"/>
        <v>1</v>
      </c>
      <c r="M2323" s="24" t="str">
        <f>VLOOKUP(L2323,mês!A:B,2,0)</f>
        <v>Janeiro</v>
      </c>
      <c r="N2323" s="24" t="e">
        <f t="shared" si="155"/>
        <v>#VALUE!</v>
      </c>
    </row>
    <row r="2324" spans="10:14" ht="57" customHeight="1" x14ac:dyDescent="0.2">
      <c r="J2324" s="29">
        <f t="shared" si="152"/>
        <v>0</v>
      </c>
      <c r="K2324" s="29">
        <f t="shared" si="153"/>
        <v>0</v>
      </c>
      <c r="L2324" s="24">
        <f t="shared" si="154"/>
        <v>1</v>
      </c>
      <c r="M2324" s="24" t="str">
        <f>VLOOKUP(L2324,mês!A:B,2,0)</f>
        <v>Janeiro</v>
      </c>
      <c r="N2324" s="24" t="e">
        <f t="shared" si="155"/>
        <v>#VALUE!</v>
      </c>
    </row>
    <row r="2325" spans="10:14" ht="57" customHeight="1" x14ac:dyDescent="0.2">
      <c r="J2325" s="29">
        <f t="shared" si="152"/>
        <v>0</v>
      </c>
      <c r="K2325" s="29">
        <f t="shared" si="153"/>
        <v>0</v>
      </c>
      <c r="L2325" s="24">
        <f t="shared" si="154"/>
        <v>1</v>
      </c>
      <c r="M2325" s="24" t="str">
        <f>VLOOKUP(L2325,mês!A:B,2,0)</f>
        <v>Janeiro</v>
      </c>
      <c r="N2325" s="24" t="e">
        <f t="shared" si="155"/>
        <v>#VALUE!</v>
      </c>
    </row>
    <row r="2326" spans="10:14" ht="57" customHeight="1" x14ac:dyDescent="0.2">
      <c r="J2326" s="29">
        <f t="shared" si="152"/>
        <v>0</v>
      </c>
      <c r="K2326" s="29">
        <f t="shared" si="153"/>
        <v>0</v>
      </c>
      <c r="L2326" s="24">
        <f t="shared" si="154"/>
        <v>1</v>
      </c>
      <c r="M2326" s="24" t="str">
        <f>VLOOKUP(L2326,mês!A:B,2,0)</f>
        <v>Janeiro</v>
      </c>
      <c r="N2326" s="24" t="e">
        <f t="shared" si="155"/>
        <v>#VALUE!</v>
      </c>
    </row>
    <row r="2327" spans="10:14" ht="57" customHeight="1" x14ac:dyDescent="0.2">
      <c r="J2327" s="29">
        <f t="shared" si="152"/>
        <v>0</v>
      </c>
      <c r="K2327" s="29">
        <f t="shared" si="153"/>
        <v>0</v>
      </c>
      <c r="L2327" s="24">
        <f t="shared" si="154"/>
        <v>1</v>
      </c>
      <c r="M2327" s="24" t="str">
        <f>VLOOKUP(L2327,mês!A:B,2,0)</f>
        <v>Janeiro</v>
      </c>
      <c r="N2327" s="24" t="e">
        <f t="shared" si="155"/>
        <v>#VALUE!</v>
      </c>
    </row>
    <row r="2328" spans="10:14" ht="57" customHeight="1" x14ac:dyDescent="0.2">
      <c r="J2328" s="29">
        <f t="shared" si="152"/>
        <v>0</v>
      </c>
      <c r="K2328" s="29">
        <f t="shared" si="153"/>
        <v>0</v>
      </c>
      <c r="L2328" s="24">
        <f t="shared" si="154"/>
        <v>1</v>
      </c>
      <c r="M2328" s="24" t="str">
        <f>VLOOKUP(L2328,mês!A:B,2,0)</f>
        <v>Janeiro</v>
      </c>
      <c r="N2328" s="24" t="e">
        <f t="shared" si="155"/>
        <v>#VALUE!</v>
      </c>
    </row>
    <row r="2329" spans="10:14" ht="57" customHeight="1" x14ac:dyDescent="0.2">
      <c r="J2329" s="29">
        <f t="shared" si="152"/>
        <v>0</v>
      </c>
      <c r="K2329" s="29">
        <f t="shared" si="153"/>
        <v>0</v>
      </c>
      <c r="L2329" s="24">
        <f t="shared" si="154"/>
        <v>1</v>
      </c>
      <c r="M2329" s="24" t="str">
        <f>VLOOKUP(L2329,mês!A:B,2,0)</f>
        <v>Janeiro</v>
      </c>
      <c r="N2329" s="24" t="e">
        <f t="shared" si="155"/>
        <v>#VALUE!</v>
      </c>
    </row>
    <row r="2330" spans="10:14" ht="57" customHeight="1" x14ac:dyDescent="0.2">
      <c r="J2330" s="29">
        <f t="shared" si="152"/>
        <v>0</v>
      </c>
      <c r="K2330" s="29">
        <f t="shared" si="153"/>
        <v>0</v>
      </c>
      <c r="L2330" s="24">
        <f t="shared" si="154"/>
        <v>1</v>
      </c>
      <c r="M2330" s="24" t="str">
        <f>VLOOKUP(L2330,mês!A:B,2,0)</f>
        <v>Janeiro</v>
      </c>
      <c r="N2330" s="24" t="e">
        <f t="shared" si="155"/>
        <v>#VALUE!</v>
      </c>
    </row>
    <row r="2331" spans="10:14" ht="57" customHeight="1" x14ac:dyDescent="0.2">
      <c r="J2331" s="29">
        <f t="shared" si="152"/>
        <v>0</v>
      </c>
      <c r="K2331" s="29">
        <f t="shared" si="153"/>
        <v>0</v>
      </c>
      <c r="L2331" s="24">
        <f t="shared" si="154"/>
        <v>1</v>
      </c>
      <c r="M2331" s="24" t="str">
        <f>VLOOKUP(L2331,mês!A:B,2,0)</f>
        <v>Janeiro</v>
      </c>
      <c r="N2331" s="24" t="e">
        <f t="shared" si="155"/>
        <v>#VALUE!</v>
      </c>
    </row>
    <row r="2332" spans="10:14" ht="57" customHeight="1" x14ac:dyDescent="0.2">
      <c r="J2332" s="29">
        <f t="shared" si="152"/>
        <v>0</v>
      </c>
      <c r="K2332" s="29">
        <f t="shared" si="153"/>
        <v>0</v>
      </c>
      <c r="L2332" s="24">
        <f t="shared" si="154"/>
        <v>1</v>
      </c>
      <c r="M2332" s="24" t="str">
        <f>VLOOKUP(L2332,mês!A:B,2,0)</f>
        <v>Janeiro</v>
      </c>
      <c r="N2332" s="24" t="e">
        <f t="shared" si="155"/>
        <v>#VALUE!</v>
      </c>
    </row>
    <row r="2333" spans="10:14" ht="57" customHeight="1" x14ac:dyDescent="0.2">
      <c r="J2333" s="29">
        <f t="shared" si="152"/>
        <v>0</v>
      </c>
      <c r="K2333" s="29">
        <f t="shared" si="153"/>
        <v>0</v>
      </c>
      <c r="L2333" s="24">
        <f t="shared" si="154"/>
        <v>1</v>
      </c>
      <c r="M2333" s="24" t="str">
        <f>VLOOKUP(L2333,mês!A:B,2,0)</f>
        <v>Janeiro</v>
      </c>
      <c r="N2333" s="24" t="e">
        <f t="shared" si="155"/>
        <v>#VALUE!</v>
      </c>
    </row>
    <row r="2334" spans="10:14" ht="57" customHeight="1" x14ac:dyDescent="0.2">
      <c r="J2334" s="29">
        <f t="shared" si="152"/>
        <v>0</v>
      </c>
      <c r="K2334" s="29">
        <f t="shared" si="153"/>
        <v>0</v>
      </c>
      <c r="L2334" s="24">
        <f t="shared" si="154"/>
        <v>1</v>
      </c>
      <c r="M2334" s="24" t="str">
        <f>VLOOKUP(L2334,mês!A:B,2,0)</f>
        <v>Janeiro</v>
      </c>
      <c r="N2334" s="24" t="e">
        <f t="shared" si="155"/>
        <v>#VALUE!</v>
      </c>
    </row>
    <row r="2335" spans="10:14" ht="57" customHeight="1" x14ac:dyDescent="0.2">
      <c r="J2335" s="29">
        <f t="shared" si="152"/>
        <v>0</v>
      </c>
      <c r="K2335" s="29">
        <f t="shared" si="153"/>
        <v>0</v>
      </c>
      <c r="L2335" s="24">
        <f t="shared" si="154"/>
        <v>1</v>
      </c>
      <c r="M2335" s="24" t="str">
        <f>VLOOKUP(L2335,mês!A:B,2,0)</f>
        <v>Janeiro</v>
      </c>
      <c r="N2335" s="24" t="e">
        <f t="shared" si="155"/>
        <v>#VALUE!</v>
      </c>
    </row>
    <row r="2336" spans="10:14" ht="57" customHeight="1" x14ac:dyDescent="0.2">
      <c r="J2336" s="29">
        <f t="shared" si="152"/>
        <v>0</v>
      </c>
      <c r="K2336" s="29">
        <f t="shared" si="153"/>
        <v>0</v>
      </c>
      <c r="L2336" s="24">
        <f t="shared" si="154"/>
        <v>1</v>
      </c>
      <c r="M2336" s="24" t="str">
        <f>VLOOKUP(L2336,mês!A:B,2,0)</f>
        <v>Janeiro</v>
      </c>
      <c r="N2336" s="24" t="e">
        <f t="shared" si="155"/>
        <v>#VALUE!</v>
      </c>
    </row>
    <row r="2337" spans="10:14" ht="57" customHeight="1" x14ac:dyDescent="0.2">
      <c r="J2337" s="29">
        <f t="shared" si="152"/>
        <v>0</v>
      </c>
      <c r="K2337" s="29">
        <f t="shared" si="153"/>
        <v>0</v>
      </c>
      <c r="L2337" s="24">
        <f t="shared" si="154"/>
        <v>1</v>
      </c>
      <c r="M2337" s="24" t="str">
        <f>VLOOKUP(L2337,mês!A:B,2,0)</f>
        <v>Janeiro</v>
      </c>
      <c r="N2337" s="24" t="e">
        <f t="shared" si="155"/>
        <v>#VALUE!</v>
      </c>
    </row>
    <row r="2338" spans="10:14" ht="57" customHeight="1" x14ac:dyDescent="0.2">
      <c r="J2338" s="29">
        <f t="shared" si="152"/>
        <v>0</v>
      </c>
      <c r="K2338" s="29">
        <f t="shared" si="153"/>
        <v>0</v>
      </c>
      <c r="L2338" s="24">
        <f t="shared" si="154"/>
        <v>1</v>
      </c>
      <c r="M2338" s="24" t="str">
        <f>VLOOKUP(L2338,mês!A:B,2,0)</f>
        <v>Janeiro</v>
      </c>
      <c r="N2338" s="24" t="e">
        <f t="shared" si="155"/>
        <v>#VALUE!</v>
      </c>
    </row>
    <row r="2339" spans="10:14" ht="57" customHeight="1" x14ac:dyDescent="0.2">
      <c r="J2339" s="29">
        <f t="shared" si="152"/>
        <v>0</v>
      </c>
      <c r="K2339" s="29">
        <f t="shared" si="153"/>
        <v>0</v>
      </c>
      <c r="L2339" s="24">
        <f t="shared" si="154"/>
        <v>1</v>
      </c>
      <c r="M2339" s="24" t="str">
        <f>VLOOKUP(L2339,mês!A:B,2,0)</f>
        <v>Janeiro</v>
      </c>
      <c r="N2339" s="24" t="e">
        <f t="shared" si="155"/>
        <v>#VALUE!</v>
      </c>
    </row>
    <row r="2340" spans="10:14" ht="57" customHeight="1" x14ac:dyDescent="0.2">
      <c r="J2340" s="29">
        <f t="shared" si="152"/>
        <v>0</v>
      </c>
      <c r="K2340" s="29">
        <f t="shared" si="153"/>
        <v>0</v>
      </c>
      <c r="L2340" s="24">
        <f t="shared" si="154"/>
        <v>1</v>
      </c>
      <c r="M2340" s="24" t="str">
        <f>VLOOKUP(L2340,mês!A:B,2,0)</f>
        <v>Janeiro</v>
      </c>
      <c r="N2340" s="24" t="e">
        <f t="shared" si="155"/>
        <v>#VALUE!</v>
      </c>
    </row>
    <row r="2341" spans="10:14" ht="57" customHeight="1" x14ac:dyDescent="0.2">
      <c r="J2341" s="29">
        <f t="shared" si="152"/>
        <v>0</v>
      </c>
      <c r="K2341" s="29">
        <f t="shared" si="153"/>
        <v>0</v>
      </c>
      <c r="L2341" s="24">
        <f t="shared" si="154"/>
        <v>1</v>
      </c>
      <c r="M2341" s="24" t="str">
        <f>VLOOKUP(L2341,mês!A:B,2,0)</f>
        <v>Janeiro</v>
      </c>
      <c r="N2341" s="24" t="e">
        <f t="shared" si="155"/>
        <v>#VALUE!</v>
      </c>
    </row>
    <row r="2342" spans="10:14" ht="57" customHeight="1" x14ac:dyDescent="0.2">
      <c r="J2342" s="29">
        <f t="shared" si="152"/>
        <v>0</v>
      </c>
      <c r="K2342" s="29">
        <f t="shared" si="153"/>
        <v>0</v>
      </c>
      <c r="L2342" s="24">
        <f t="shared" si="154"/>
        <v>1</v>
      </c>
      <c r="M2342" s="24" t="str">
        <f>VLOOKUP(L2342,mês!A:B,2,0)</f>
        <v>Janeiro</v>
      </c>
      <c r="N2342" s="24" t="e">
        <f t="shared" si="155"/>
        <v>#VALUE!</v>
      </c>
    </row>
    <row r="2343" spans="10:14" ht="57" customHeight="1" x14ac:dyDescent="0.2">
      <c r="J2343" s="29">
        <f t="shared" si="152"/>
        <v>0</v>
      </c>
      <c r="K2343" s="29">
        <f t="shared" si="153"/>
        <v>0</v>
      </c>
      <c r="L2343" s="24">
        <f t="shared" si="154"/>
        <v>1</v>
      </c>
      <c r="M2343" s="24" t="str">
        <f>VLOOKUP(L2343,mês!A:B,2,0)</f>
        <v>Janeiro</v>
      </c>
      <c r="N2343" s="24" t="e">
        <f t="shared" si="155"/>
        <v>#VALUE!</v>
      </c>
    </row>
    <row r="2344" spans="10:14" ht="57" customHeight="1" x14ac:dyDescent="0.2">
      <c r="J2344" s="29">
        <f t="shared" si="152"/>
        <v>0</v>
      </c>
      <c r="K2344" s="29">
        <f t="shared" si="153"/>
        <v>0</v>
      </c>
      <c r="L2344" s="24">
        <f t="shared" si="154"/>
        <v>1</v>
      </c>
      <c r="M2344" s="24" t="str">
        <f>VLOOKUP(L2344,mês!A:B,2,0)</f>
        <v>Janeiro</v>
      </c>
      <c r="N2344" s="24" t="e">
        <f t="shared" si="155"/>
        <v>#VALUE!</v>
      </c>
    </row>
    <row r="2345" spans="10:14" ht="57" customHeight="1" x14ac:dyDescent="0.2">
      <c r="J2345" s="29">
        <f t="shared" si="152"/>
        <v>0</v>
      </c>
      <c r="K2345" s="29">
        <f t="shared" si="153"/>
        <v>0</v>
      </c>
      <c r="L2345" s="24">
        <f t="shared" si="154"/>
        <v>1</v>
      </c>
      <c r="M2345" s="24" t="str">
        <f>VLOOKUP(L2345,mês!A:B,2,0)</f>
        <v>Janeiro</v>
      </c>
      <c r="N2345" s="24" t="e">
        <f t="shared" si="155"/>
        <v>#VALUE!</v>
      </c>
    </row>
    <row r="2346" spans="10:14" ht="57" customHeight="1" x14ac:dyDescent="0.2">
      <c r="J2346" s="29">
        <f t="shared" si="152"/>
        <v>0</v>
      </c>
      <c r="K2346" s="29">
        <f t="shared" si="153"/>
        <v>0</v>
      </c>
      <c r="L2346" s="24">
        <f t="shared" si="154"/>
        <v>1</v>
      </c>
      <c r="M2346" s="24" t="str">
        <f>VLOOKUP(L2346,mês!A:B,2,0)</f>
        <v>Janeiro</v>
      </c>
      <c r="N2346" s="24" t="e">
        <f t="shared" si="155"/>
        <v>#VALUE!</v>
      </c>
    </row>
    <row r="2347" spans="10:14" ht="57" customHeight="1" x14ac:dyDescent="0.2">
      <c r="J2347" s="29">
        <f t="shared" si="152"/>
        <v>0</v>
      </c>
      <c r="K2347" s="29">
        <f t="shared" si="153"/>
        <v>0</v>
      </c>
      <c r="L2347" s="24">
        <f t="shared" si="154"/>
        <v>1</v>
      </c>
      <c r="M2347" s="24" t="str">
        <f>VLOOKUP(L2347,mês!A:B,2,0)</f>
        <v>Janeiro</v>
      </c>
      <c r="N2347" s="24" t="e">
        <f t="shared" si="155"/>
        <v>#VALUE!</v>
      </c>
    </row>
    <row r="2348" spans="10:14" ht="57" customHeight="1" x14ac:dyDescent="0.2">
      <c r="J2348" s="29">
        <f t="shared" si="152"/>
        <v>0</v>
      </c>
      <c r="K2348" s="29">
        <f t="shared" si="153"/>
        <v>0</v>
      </c>
      <c r="L2348" s="24">
        <f t="shared" si="154"/>
        <v>1</v>
      </c>
      <c r="M2348" s="24" t="str">
        <f>VLOOKUP(L2348,mês!A:B,2,0)</f>
        <v>Janeiro</v>
      </c>
      <c r="N2348" s="24" t="e">
        <f t="shared" si="155"/>
        <v>#VALUE!</v>
      </c>
    </row>
    <row r="2349" spans="10:14" ht="57" customHeight="1" x14ac:dyDescent="0.2">
      <c r="J2349" s="29">
        <f t="shared" si="152"/>
        <v>0</v>
      </c>
      <c r="K2349" s="29">
        <f t="shared" si="153"/>
        <v>0</v>
      </c>
      <c r="L2349" s="24">
        <f t="shared" si="154"/>
        <v>1</v>
      </c>
      <c r="M2349" s="24" t="str">
        <f>VLOOKUP(L2349,mês!A:B,2,0)</f>
        <v>Janeiro</v>
      </c>
      <c r="N2349" s="24" t="e">
        <f t="shared" si="155"/>
        <v>#VALUE!</v>
      </c>
    </row>
    <row r="2350" spans="10:14" ht="57" customHeight="1" x14ac:dyDescent="0.2">
      <c r="J2350" s="29">
        <f t="shared" si="152"/>
        <v>0</v>
      </c>
      <c r="K2350" s="29">
        <f t="shared" si="153"/>
        <v>0</v>
      </c>
      <c r="L2350" s="24">
        <f t="shared" si="154"/>
        <v>1</v>
      </c>
      <c r="M2350" s="24" t="str">
        <f>VLOOKUP(L2350,mês!A:B,2,0)</f>
        <v>Janeiro</v>
      </c>
      <c r="N2350" s="24" t="e">
        <f t="shared" si="155"/>
        <v>#VALUE!</v>
      </c>
    </row>
    <row r="2351" spans="10:14" ht="57" customHeight="1" x14ac:dyDescent="0.2">
      <c r="J2351" s="29">
        <f t="shared" si="152"/>
        <v>0</v>
      </c>
      <c r="K2351" s="29">
        <f t="shared" si="153"/>
        <v>0</v>
      </c>
      <c r="L2351" s="24">
        <f t="shared" si="154"/>
        <v>1</v>
      </c>
      <c r="M2351" s="24" t="str">
        <f>VLOOKUP(L2351,mês!A:B,2,0)</f>
        <v>Janeiro</v>
      </c>
      <c r="N2351" s="24" t="e">
        <f t="shared" si="155"/>
        <v>#VALUE!</v>
      </c>
    </row>
    <row r="2352" spans="10:14" ht="57" customHeight="1" x14ac:dyDescent="0.2">
      <c r="J2352" s="29">
        <f t="shared" si="152"/>
        <v>0</v>
      </c>
      <c r="K2352" s="29">
        <f t="shared" si="153"/>
        <v>0</v>
      </c>
      <c r="L2352" s="24">
        <f t="shared" si="154"/>
        <v>1</v>
      </c>
      <c r="M2352" s="24" t="str">
        <f>VLOOKUP(L2352,mês!A:B,2,0)</f>
        <v>Janeiro</v>
      </c>
      <c r="N2352" s="24" t="e">
        <f t="shared" si="155"/>
        <v>#VALUE!</v>
      </c>
    </row>
    <row r="2353" spans="10:14" ht="57" customHeight="1" x14ac:dyDescent="0.2">
      <c r="J2353" s="29">
        <f t="shared" si="152"/>
        <v>0</v>
      </c>
      <c r="K2353" s="29">
        <f t="shared" si="153"/>
        <v>0</v>
      </c>
      <c r="L2353" s="24">
        <f t="shared" si="154"/>
        <v>1</v>
      </c>
      <c r="M2353" s="24" t="str">
        <f>VLOOKUP(L2353,mês!A:B,2,0)</f>
        <v>Janeiro</v>
      </c>
      <c r="N2353" s="24" t="e">
        <f t="shared" si="155"/>
        <v>#VALUE!</v>
      </c>
    </row>
    <row r="2354" spans="10:14" ht="57" customHeight="1" x14ac:dyDescent="0.2">
      <c r="J2354" s="29">
        <f t="shared" si="152"/>
        <v>0</v>
      </c>
      <c r="K2354" s="29">
        <f t="shared" si="153"/>
        <v>0</v>
      </c>
      <c r="L2354" s="24">
        <f t="shared" si="154"/>
        <v>1</v>
      </c>
      <c r="M2354" s="24" t="str">
        <f>VLOOKUP(L2354,mês!A:B,2,0)</f>
        <v>Janeiro</v>
      </c>
      <c r="N2354" s="24" t="e">
        <f t="shared" si="155"/>
        <v>#VALUE!</v>
      </c>
    </row>
    <row r="2355" spans="10:14" ht="57" customHeight="1" x14ac:dyDescent="0.2">
      <c r="J2355" s="29">
        <f t="shared" si="152"/>
        <v>0</v>
      </c>
      <c r="K2355" s="29">
        <f t="shared" si="153"/>
        <v>0</v>
      </c>
      <c r="L2355" s="24">
        <f t="shared" si="154"/>
        <v>1</v>
      </c>
      <c r="M2355" s="24" t="str">
        <f>VLOOKUP(L2355,mês!A:B,2,0)</f>
        <v>Janeiro</v>
      </c>
      <c r="N2355" s="24" t="e">
        <f t="shared" si="155"/>
        <v>#VALUE!</v>
      </c>
    </row>
    <row r="2356" spans="10:14" ht="57" customHeight="1" x14ac:dyDescent="0.2">
      <c r="J2356" s="29">
        <f t="shared" si="152"/>
        <v>0</v>
      </c>
      <c r="K2356" s="29">
        <f t="shared" si="153"/>
        <v>0</v>
      </c>
      <c r="L2356" s="24">
        <f t="shared" si="154"/>
        <v>1</v>
      </c>
      <c r="M2356" s="24" t="str">
        <f>VLOOKUP(L2356,mês!A:B,2,0)</f>
        <v>Janeiro</v>
      </c>
      <c r="N2356" s="24" t="e">
        <f t="shared" si="155"/>
        <v>#VALUE!</v>
      </c>
    </row>
    <row r="2357" spans="10:14" ht="57" customHeight="1" x14ac:dyDescent="0.2">
      <c r="J2357" s="29">
        <f t="shared" si="152"/>
        <v>0</v>
      </c>
      <c r="K2357" s="29">
        <f t="shared" si="153"/>
        <v>0</v>
      </c>
      <c r="L2357" s="24">
        <f t="shared" si="154"/>
        <v>1</v>
      </c>
      <c r="M2357" s="24" t="str">
        <f>VLOOKUP(L2357,mês!A:B,2,0)</f>
        <v>Janeiro</v>
      </c>
      <c r="N2357" s="24" t="e">
        <f t="shared" si="155"/>
        <v>#VALUE!</v>
      </c>
    </row>
    <row r="2358" spans="10:14" ht="57" customHeight="1" x14ac:dyDescent="0.2">
      <c r="J2358" s="29">
        <f t="shared" si="152"/>
        <v>0</v>
      </c>
      <c r="K2358" s="29">
        <f t="shared" si="153"/>
        <v>0</v>
      </c>
      <c r="L2358" s="24">
        <f t="shared" si="154"/>
        <v>1</v>
      </c>
      <c r="M2358" s="24" t="str">
        <f>VLOOKUP(L2358,mês!A:B,2,0)</f>
        <v>Janeiro</v>
      </c>
      <c r="N2358" s="24" t="e">
        <f t="shared" si="155"/>
        <v>#VALUE!</v>
      </c>
    </row>
    <row r="2359" spans="10:14" ht="57" customHeight="1" x14ac:dyDescent="0.2">
      <c r="J2359" s="29">
        <f t="shared" si="152"/>
        <v>0</v>
      </c>
      <c r="K2359" s="29">
        <f t="shared" si="153"/>
        <v>0</v>
      </c>
      <c r="L2359" s="24">
        <f t="shared" si="154"/>
        <v>1</v>
      </c>
      <c r="M2359" s="24" t="str">
        <f>VLOOKUP(L2359,mês!A:B,2,0)</f>
        <v>Janeiro</v>
      </c>
      <c r="N2359" s="24" t="e">
        <f t="shared" si="155"/>
        <v>#VALUE!</v>
      </c>
    </row>
    <row r="2360" spans="10:14" ht="57" customHeight="1" x14ac:dyDescent="0.2">
      <c r="J2360" s="29">
        <f t="shared" si="152"/>
        <v>0</v>
      </c>
      <c r="K2360" s="29">
        <f t="shared" si="153"/>
        <v>0</v>
      </c>
      <c r="L2360" s="24">
        <f t="shared" si="154"/>
        <v>1</v>
      </c>
      <c r="M2360" s="24" t="str">
        <f>VLOOKUP(L2360,mês!A:B,2,0)</f>
        <v>Janeiro</v>
      </c>
      <c r="N2360" s="24" t="e">
        <f t="shared" si="155"/>
        <v>#VALUE!</v>
      </c>
    </row>
    <row r="2361" spans="10:14" ht="57" customHeight="1" x14ac:dyDescent="0.2">
      <c r="J2361" s="29">
        <f t="shared" si="152"/>
        <v>0</v>
      </c>
      <c r="K2361" s="29">
        <f t="shared" si="153"/>
        <v>0</v>
      </c>
      <c r="L2361" s="24">
        <f t="shared" si="154"/>
        <v>1</v>
      </c>
      <c r="M2361" s="24" t="str">
        <f>VLOOKUP(L2361,mês!A:B,2,0)</f>
        <v>Janeiro</v>
      </c>
      <c r="N2361" s="24" t="e">
        <f t="shared" si="155"/>
        <v>#VALUE!</v>
      </c>
    </row>
    <row r="2362" spans="10:14" ht="57" customHeight="1" x14ac:dyDescent="0.2">
      <c r="J2362" s="29">
        <f t="shared" si="152"/>
        <v>0</v>
      </c>
      <c r="K2362" s="29">
        <f t="shared" si="153"/>
        <v>0</v>
      </c>
      <c r="L2362" s="24">
        <f t="shared" si="154"/>
        <v>1</v>
      </c>
      <c r="M2362" s="24" t="str">
        <f>VLOOKUP(L2362,mês!A:B,2,0)</f>
        <v>Janeiro</v>
      </c>
      <c r="N2362" s="24" t="e">
        <f t="shared" si="155"/>
        <v>#VALUE!</v>
      </c>
    </row>
    <row r="2363" spans="10:14" ht="57" customHeight="1" x14ac:dyDescent="0.2">
      <c r="J2363" s="29">
        <f t="shared" si="152"/>
        <v>0</v>
      </c>
      <c r="K2363" s="29">
        <f t="shared" si="153"/>
        <v>0</v>
      </c>
      <c r="L2363" s="24">
        <f t="shared" si="154"/>
        <v>1</v>
      </c>
      <c r="M2363" s="24" t="str">
        <f>VLOOKUP(L2363,mês!A:B,2,0)</f>
        <v>Janeiro</v>
      </c>
      <c r="N2363" s="24" t="e">
        <f t="shared" si="155"/>
        <v>#VALUE!</v>
      </c>
    </row>
    <row r="2364" spans="10:14" ht="57" customHeight="1" x14ac:dyDescent="0.2">
      <c r="J2364" s="29">
        <f t="shared" si="152"/>
        <v>0</v>
      </c>
      <c r="K2364" s="29">
        <f t="shared" si="153"/>
        <v>0</v>
      </c>
      <c r="L2364" s="24">
        <f t="shared" si="154"/>
        <v>1</v>
      </c>
      <c r="M2364" s="24" t="str">
        <f>VLOOKUP(L2364,mês!A:B,2,0)</f>
        <v>Janeiro</v>
      </c>
      <c r="N2364" s="24" t="e">
        <f t="shared" si="155"/>
        <v>#VALUE!</v>
      </c>
    </row>
    <row r="2365" spans="10:14" ht="57" customHeight="1" x14ac:dyDescent="0.2">
      <c r="J2365" s="29">
        <f t="shared" si="152"/>
        <v>0</v>
      </c>
      <c r="K2365" s="29">
        <f t="shared" si="153"/>
        <v>0</v>
      </c>
      <c r="L2365" s="24">
        <f t="shared" si="154"/>
        <v>1</v>
      </c>
      <c r="M2365" s="24" t="str">
        <f>VLOOKUP(L2365,mês!A:B,2,0)</f>
        <v>Janeiro</v>
      </c>
      <c r="N2365" s="24" t="e">
        <f t="shared" si="155"/>
        <v>#VALUE!</v>
      </c>
    </row>
    <row r="2366" spans="10:14" ht="57" customHeight="1" x14ac:dyDescent="0.2">
      <c r="J2366" s="29">
        <f t="shared" si="152"/>
        <v>0</v>
      </c>
      <c r="K2366" s="29">
        <f t="shared" si="153"/>
        <v>0</v>
      </c>
      <c r="L2366" s="24">
        <f t="shared" si="154"/>
        <v>1</v>
      </c>
      <c r="M2366" s="24" t="str">
        <f>VLOOKUP(L2366,mês!A:B,2,0)</f>
        <v>Janeiro</v>
      </c>
      <c r="N2366" s="24" t="e">
        <f t="shared" si="155"/>
        <v>#VALUE!</v>
      </c>
    </row>
    <row r="2367" spans="10:14" ht="57" customHeight="1" x14ac:dyDescent="0.2">
      <c r="J2367" s="29">
        <f t="shared" si="152"/>
        <v>0</v>
      </c>
      <c r="K2367" s="29">
        <f t="shared" si="153"/>
        <v>0</v>
      </c>
      <c r="L2367" s="24">
        <f t="shared" si="154"/>
        <v>1</v>
      </c>
      <c r="M2367" s="24" t="str">
        <f>VLOOKUP(L2367,mês!A:B,2,0)</f>
        <v>Janeiro</v>
      </c>
      <c r="N2367" s="24" t="e">
        <f t="shared" si="155"/>
        <v>#VALUE!</v>
      </c>
    </row>
    <row r="2368" spans="10:14" ht="57" customHeight="1" x14ac:dyDescent="0.2">
      <c r="J2368" s="29">
        <f t="shared" si="152"/>
        <v>0</v>
      </c>
      <c r="K2368" s="29">
        <f t="shared" si="153"/>
        <v>0</v>
      </c>
      <c r="L2368" s="24">
        <f t="shared" si="154"/>
        <v>1</v>
      </c>
      <c r="M2368" s="24" t="str">
        <f>VLOOKUP(L2368,mês!A:B,2,0)</f>
        <v>Janeiro</v>
      </c>
      <c r="N2368" s="24" t="e">
        <f t="shared" si="155"/>
        <v>#VALUE!</v>
      </c>
    </row>
    <row r="2369" spans="10:14" ht="57" customHeight="1" x14ac:dyDescent="0.2">
      <c r="J2369" s="29">
        <f t="shared" si="152"/>
        <v>0</v>
      </c>
      <c r="K2369" s="29">
        <f t="shared" si="153"/>
        <v>0</v>
      </c>
      <c r="L2369" s="24">
        <f t="shared" si="154"/>
        <v>1</v>
      </c>
      <c r="M2369" s="24" t="str">
        <f>VLOOKUP(L2369,mês!A:B,2,0)</f>
        <v>Janeiro</v>
      </c>
      <c r="N2369" s="24" t="e">
        <f t="shared" si="155"/>
        <v>#VALUE!</v>
      </c>
    </row>
    <row r="2370" spans="10:14" ht="57" customHeight="1" x14ac:dyDescent="0.2">
      <c r="J2370" s="29">
        <f t="shared" si="152"/>
        <v>0</v>
      </c>
      <c r="K2370" s="29">
        <f t="shared" si="153"/>
        <v>0</v>
      </c>
      <c r="L2370" s="24">
        <f t="shared" si="154"/>
        <v>1</v>
      </c>
      <c r="M2370" s="24" t="str">
        <f>VLOOKUP(L2370,mês!A:B,2,0)</f>
        <v>Janeiro</v>
      </c>
      <c r="N2370" s="24" t="e">
        <f t="shared" si="155"/>
        <v>#VALUE!</v>
      </c>
    </row>
    <row r="2371" spans="10:14" ht="57" customHeight="1" x14ac:dyDescent="0.2">
      <c r="J2371" s="29">
        <f t="shared" si="152"/>
        <v>0</v>
      </c>
      <c r="K2371" s="29">
        <f t="shared" si="153"/>
        <v>0</v>
      </c>
      <c r="L2371" s="24">
        <f t="shared" si="154"/>
        <v>1</v>
      </c>
      <c r="M2371" s="24" t="str">
        <f>VLOOKUP(L2371,mês!A:B,2,0)</f>
        <v>Janeiro</v>
      </c>
      <c r="N2371" s="24" t="e">
        <f t="shared" si="155"/>
        <v>#VALUE!</v>
      </c>
    </row>
    <row r="2372" spans="10:14" ht="57" customHeight="1" x14ac:dyDescent="0.2">
      <c r="J2372" s="29">
        <f t="shared" si="152"/>
        <v>0</v>
      </c>
      <c r="K2372" s="29">
        <f t="shared" si="153"/>
        <v>0</v>
      </c>
      <c r="L2372" s="24">
        <f t="shared" si="154"/>
        <v>1</v>
      </c>
      <c r="M2372" s="24" t="str">
        <f>VLOOKUP(L2372,mês!A:B,2,0)</f>
        <v>Janeiro</v>
      </c>
      <c r="N2372" s="24" t="e">
        <f t="shared" si="155"/>
        <v>#VALUE!</v>
      </c>
    </row>
    <row r="2373" spans="10:14" ht="57" customHeight="1" x14ac:dyDescent="0.2">
      <c r="J2373" s="29">
        <f t="shared" si="152"/>
        <v>0</v>
      </c>
      <c r="K2373" s="29">
        <f t="shared" si="153"/>
        <v>0</v>
      </c>
      <c r="L2373" s="24">
        <f t="shared" si="154"/>
        <v>1</v>
      </c>
      <c r="M2373" s="24" t="str">
        <f>VLOOKUP(L2373,mês!A:B,2,0)</f>
        <v>Janeiro</v>
      </c>
      <c r="N2373" s="24" t="e">
        <f t="shared" si="155"/>
        <v>#VALUE!</v>
      </c>
    </row>
    <row r="2374" spans="10:14" ht="57" customHeight="1" x14ac:dyDescent="0.2">
      <c r="J2374" s="29">
        <f t="shared" si="152"/>
        <v>0</v>
      </c>
      <c r="K2374" s="29">
        <f t="shared" si="153"/>
        <v>0</v>
      </c>
      <c r="L2374" s="24">
        <f t="shared" si="154"/>
        <v>1</v>
      </c>
      <c r="M2374" s="24" t="str">
        <f>VLOOKUP(L2374,mês!A:B,2,0)</f>
        <v>Janeiro</v>
      </c>
      <c r="N2374" s="24" t="e">
        <f t="shared" si="155"/>
        <v>#VALUE!</v>
      </c>
    </row>
    <row r="2375" spans="10:14" ht="57" customHeight="1" x14ac:dyDescent="0.2">
      <c r="J2375" s="29">
        <f t="shared" si="152"/>
        <v>0</v>
      </c>
      <c r="K2375" s="29">
        <f t="shared" si="153"/>
        <v>0</v>
      </c>
      <c r="L2375" s="24">
        <f t="shared" si="154"/>
        <v>1</v>
      </c>
      <c r="M2375" s="24" t="str">
        <f>VLOOKUP(L2375,mês!A:B,2,0)</f>
        <v>Janeiro</v>
      </c>
      <c r="N2375" s="24" t="e">
        <f t="shared" si="155"/>
        <v>#VALUE!</v>
      </c>
    </row>
    <row r="2376" spans="10:14" ht="57" customHeight="1" x14ac:dyDescent="0.2">
      <c r="J2376" s="29">
        <f t="shared" si="152"/>
        <v>0</v>
      </c>
      <c r="K2376" s="29">
        <f t="shared" si="153"/>
        <v>0</v>
      </c>
      <c r="L2376" s="24">
        <f t="shared" si="154"/>
        <v>1</v>
      </c>
      <c r="M2376" s="24" t="str">
        <f>VLOOKUP(L2376,mês!A:B,2,0)</f>
        <v>Janeiro</v>
      </c>
      <c r="N2376" s="24" t="e">
        <f t="shared" si="155"/>
        <v>#VALUE!</v>
      </c>
    </row>
    <row r="2377" spans="10:14" ht="57" customHeight="1" x14ac:dyDescent="0.2">
      <c r="J2377" s="29">
        <f t="shared" si="152"/>
        <v>0</v>
      </c>
      <c r="K2377" s="29">
        <f t="shared" si="153"/>
        <v>0</v>
      </c>
      <c r="L2377" s="24">
        <f t="shared" si="154"/>
        <v>1</v>
      </c>
      <c r="M2377" s="24" t="str">
        <f>VLOOKUP(L2377,mês!A:B,2,0)</f>
        <v>Janeiro</v>
      </c>
      <c r="N2377" s="24" t="e">
        <f t="shared" si="155"/>
        <v>#VALUE!</v>
      </c>
    </row>
    <row r="2378" spans="10:14" ht="57" customHeight="1" x14ac:dyDescent="0.2">
      <c r="J2378" s="29">
        <f t="shared" ref="J2378:J2441" si="156">IF(G2378="Não",0,H2378)</f>
        <v>0</v>
      </c>
      <c r="K2378" s="29">
        <f t="shared" ref="K2378:K2441" si="157">IF(G2378="Não",H2378,0)</f>
        <v>0</v>
      </c>
      <c r="L2378" s="24">
        <f t="shared" ref="L2378:L2441" si="158">MONTH(B2378)</f>
        <v>1</v>
      </c>
      <c r="M2378" s="24" t="str">
        <f>VLOOKUP(L2378,mês!A:B,2,0)</f>
        <v>Janeiro</v>
      </c>
      <c r="N2378" s="24" t="e">
        <f t="shared" ref="N2378:N2441" si="159">LEFT(A2378,SEARCH("-",A2378)-1)</f>
        <v>#VALUE!</v>
      </c>
    </row>
    <row r="2379" spans="10:14" ht="57" customHeight="1" x14ac:dyDescent="0.2">
      <c r="J2379" s="29">
        <f t="shared" si="156"/>
        <v>0</v>
      </c>
      <c r="K2379" s="29">
        <f t="shared" si="157"/>
        <v>0</v>
      </c>
      <c r="L2379" s="24">
        <f t="shared" si="158"/>
        <v>1</v>
      </c>
      <c r="M2379" s="24" t="str">
        <f>VLOOKUP(L2379,mês!A:B,2,0)</f>
        <v>Janeiro</v>
      </c>
      <c r="N2379" s="24" t="e">
        <f t="shared" si="159"/>
        <v>#VALUE!</v>
      </c>
    </row>
    <row r="2380" spans="10:14" ht="57" customHeight="1" x14ac:dyDescent="0.2">
      <c r="J2380" s="29">
        <f t="shared" si="156"/>
        <v>0</v>
      </c>
      <c r="K2380" s="29">
        <f t="shared" si="157"/>
        <v>0</v>
      </c>
      <c r="L2380" s="24">
        <f t="shared" si="158"/>
        <v>1</v>
      </c>
      <c r="M2380" s="24" t="str">
        <f>VLOOKUP(L2380,mês!A:B,2,0)</f>
        <v>Janeiro</v>
      </c>
      <c r="N2380" s="24" t="e">
        <f t="shared" si="159"/>
        <v>#VALUE!</v>
      </c>
    </row>
    <row r="2381" spans="10:14" ht="57" customHeight="1" x14ac:dyDescent="0.2">
      <c r="J2381" s="29">
        <f t="shared" si="156"/>
        <v>0</v>
      </c>
      <c r="K2381" s="29">
        <f t="shared" si="157"/>
        <v>0</v>
      </c>
      <c r="L2381" s="24">
        <f t="shared" si="158"/>
        <v>1</v>
      </c>
      <c r="M2381" s="24" t="str">
        <f>VLOOKUP(L2381,mês!A:B,2,0)</f>
        <v>Janeiro</v>
      </c>
      <c r="N2381" s="24" t="e">
        <f t="shared" si="159"/>
        <v>#VALUE!</v>
      </c>
    </row>
    <row r="2382" spans="10:14" ht="57" customHeight="1" x14ac:dyDescent="0.2">
      <c r="J2382" s="29">
        <f t="shared" si="156"/>
        <v>0</v>
      </c>
      <c r="K2382" s="29">
        <f t="shared" si="157"/>
        <v>0</v>
      </c>
      <c r="L2382" s="24">
        <f t="shared" si="158"/>
        <v>1</v>
      </c>
      <c r="M2382" s="24" t="str">
        <f>VLOOKUP(L2382,mês!A:B,2,0)</f>
        <v>Janeiro</v>
      </c>
      <c r="N2382" s="24" t="e">
        <f t="shared" si="159"/>
        <v>#VALUE!</v>
      </c>
    </row>
    <row r="2383" spans="10:14" ht="57" customHeight="1" x14ac:dyDescent="0.2">
      <c r="J2383" s="29">
        <f t="shared" si="156"/>
        <v>0</v>
      </c>
      <c r="K2383" s="29">
        <f t="shared" si="157"/>
        <v>0</v>
      </c>
      <c r="L2383" s="24">
        <f t="shared" si="158"/>
        <v>1</v>
      </c>
      <c r="M2383" s="24" t="str">
        <f>VLOOKUP(L2383,mês!A:B,2,0)</f>
        <v>Janeiro</v>
      </c>
      <c r="N2383" s="24" t="e">
        <f t="shared" si="159"/>
        <v>#VALUE!</v>
      </c>
    </row>
    <row r="2384" spans="10:14" ht="57" customHeight="1" x14ac:dyDescent="0.2">
      <c r="J2384" s="29">
        <f t="shared" si="156"/>
        <v>0</v>
      </c>
      <c r="K2384" s="29">
        <f t="shared" si="157"/>
        <v>0</v>
      </c>
      <c r="L2384" s="24">
        <f t="shared" si="158"/>
        <v>1</v>
      </c>
      <c r="M2384" s="24" t="str">
        <f>VLOOKUP(L2384,mês!A:B,2,0)</f>
        <v>Janeiro</v>
      </c>
      <c r="N2384" s="24" t="e">
        <f t="shared" si="159"/>
        <v>#VALUE!</v>
      </c>
    </row>
    <row r="2385" spans="10:14" ht="57" customHeight="1" x14ac:dyDescent="0.2">
      <c r="J2385" s="29">
        <f t="shared" si="156"/>
        <v>0</v>
      </c>
      <c r="K2385" s="29">
        <f t="shared" si="157"/>
        <v>0</v>
      </c>
      <c r="L2385" s="24">
        <f t="shared" si="158"/>
        <v>1</v>
      </c>
      <c r="M2385" s="24" t="str">
        <f>VLOOKUP(L2385,mês!A:B,2,0)</f>
        <v>Janeiro</v>
      </c>
      <c r="N2385" s="24" t="e">
        <f t="shared" si="159"/>
        <v>#VALUE!</v>
      </c>
    </row>
    <row r="2386" spans="10:14" ht="57" customHeight="1" x14ac:dyDescent="0.2">
      <c r="J2386" s="29">
        <f t="shared" si="156"/>
        <v>0</v>
      </c>
      <c r="K2386" s="29">
        <f t="shared" si="157"/>
        <v>0</v>
      </c>
      <c r="L2386" s="24">
        <f t="shared" si="158"/>
        <v>1</v>
      </c>
      <c r="M2386" s="24" t="str">
        <f>VLOOKUP(L2386,mês!A:B,2,0)</f>
        <v>Janeiro</v>
      </c>
      <c r="N2386" s="24" t="e">
        <f t="shared" si="159"/>
        <v>#VALUE!</v>
      </c>
    </row>
    <row r="2387" spans="10:14" ht="57" customHeight="1" x14ac:dyDescent="0.2">
      <c r="J2387" s="29">
        <f t="shared" si="156"/>
        <v>0</v>
      </c>
      <c r="K2387" s="29">
        <f t="shared" si="157"/>
        <v>0</v>
      </c>
      <c r="L2387" s="24">
        <f t="shared" si="158"/>
        <v>1</v>
      </c>
      <c r="M2387" s="24" t="str">
        <f>VLOOKUP(L2387,mês!A:B,2,0)</f>
        <v>Janeiro</v>
      </c>
      <c r="N2387" s="24" t="e">
        <f t="shared" si="159"/>
        <v>#VALUE!</v>
      </c>
    </row>
    <row r="2388" spans="10:14" ht="57" customHeight="1" x14ac:dyDescent="0.2">
      <c r="J2388" s="29">
        <f t="shared" si="156"/>
        <v>0</v>
      </c>
      <c r="K2388" s="29">
        <f t="shared" si="157"/>
        <v>0</v>
      </c>
      <c r="L2388" s="24">
        <f t="shared" si="158"/>
        <v>1</v>
      </c>
      <c r="M2388" s="24" t="str">
        <f>VLOOKUP(L2388,mês!A:B,2,0)</f>
        <v>Janeiro</v>
      </c>
      <c r="N2388" s="24" t="e">
        <f t="shared" si="159"/>
        <v>#VALUE!</v>
      </c>
    </row>
    <row r="2389" spans="10:14" ht="57" customHeight="1" x14ac:dyDescent="0.2">
      <c r="J2389" s="29">
        <f t="shared" si="156"/>
        <v>0</v>
      </c>
      <c r="K2389" s="29">
        <f t="shared" si="157"/>
        <v>0</v>
      </c>
      <c r="L2389" s="24">
        <f t="shared" si="158"/>
        <v>1</v>
      </c>
      <c r="M2389" s="24" t="str">
        <f>VLOOKUP(L2389,mês!A:B,2,0)</f>
        <v>Janeiro</v>
      </c>
      <c r="N2389" s="24" t="e">
        <f t="shared" si="159"/>
        <v>#VALUE!</v>
      </c>
    </row>
    <row r="2390" spans="10:14" ht="57" customHeight="1" x14ac:dyDescent="0.2">
      <c r="J2390" s="29">
        <f t="shared" si="156"/>
        <v>0</v>
      </c>
      <c r="K2390" s="29">
        <f t="shared" si="157"/>
        <v>0</v>
      </c>
      <c r="L2390" s="24">
        <f t="shared" si="158"/>
        <v>1</v>
      </c>
      <c r="M2390" s="24" t="str">
        <f>VLOOKUP(L2390,mês!A:B,2,0)</f>
        <v>Janeiro</v>
      </c>
      <c r="N2390" s="24" t="e">
        <f t="shared" si="159"/>
        <v>#VALUE!</v>
      </c>
    </row>
    <row r="2391" spans="10:14" ht="57" customHeight="1" x14ac:dyDescent="0.2">
      <c r="J2391" s="29">
        <f t="shared" si="156"/>
        <v>0</v>
      </c>
      <c r="K2391" s="29">
        <f t="shared" si="157"/>
        <v>0</v>
      </c>
      <c r="L2391" s="24">
        <f t="shared" si="158"/>
        <v>1</v>
      </c>
      <c r="M2391" s="24" t="str">
        <f>VLOOKUP(L2391,mês!A:B,2,0)</f>
        <v>Janeiro</v>
      </c>
      <c r="N2391" s="24" t="e">
        <f t="shared" si="159"/>
        <v>#VALUE!</v>
      </c>
    </row>
    <row r="2392" spans="10:14" ht="57" customHeight="1" x14ac:dyDescent="0.2">
      <c r="J2392" s="29">
        <f t="shared" si="156"/>
        <v>0</v>
      </c>
      <c r="K2392" s="29">
        <f t="shared" si="157"/>
        <v>0</v>
      </c>
      <c r="L2392" s="24">
        <f t="shared" si="158"/>
        <v>1</v>
      </c>
      <c r="M2392" s="24" t="str">
        <f>VLOOKUP(L2392,mês!A:B,2,0)</f>
        <v>Janeiro</v>
      </c>
      <c r="N2392" s="24" t="e">
        <f t="shared" si="159"/>
        <v>#VALUE!</v>
      </c>
    </row>
    <row r="2393" spans="10:14" ht="57" customHeight="1" x14ac:dyDescent="0.2">
      <c r="J2393" s="29">
        <f t="shared" si="156"/>
        <v>0</v>
      </c>
      <c r="K2393" s="29">
        <f t="shared" si="157"/>
        <v>0</v>
      </c>
      <c r="L2393" s="24">
        <f t="shared" si="158"/>
        <v>1</v>
      </c>
      <c r="M2393" s="24" t="str">
        <f>VLOOKUP(L2393,mês!A:B,2,0)</f>
        <v>Janeiro</v>
      </c>
      <c r="N2393" s="24" t="e">
        <f t="shared" si="159"/>
        <v>#VALUE!</v>
      </c>
    </row>
    <row r="2394" spans="10:14" ht="57" customHeight="1" x14ac:dyDescent="0.2">
      <c r="J2394" s="29">
        <f t="shared" si="156"/>
        <v>0</v>
      </c>
      <c r="K2394" s="29">
        <f t="shared" si="157"/>
        <v>0</v>
      </c>
      <c r="L2394" s="24">
        <f t="shared" si="158"/>
        <v>1</v>
      </c>
      <c r="M2394" s="24" t="str">
        <f>VLOOKUP(L2394,mês!A:B,2,0)</f>
        <v>Janeiro</v>
      </c>
      <c r="N2394" s="24" t="e">
        <f t="shared" si="159"/>
        <v>#VALUE!</v>
      </c>
    </row>
    <row r="2395" spans="10:14" ht="57" customHeight="1" x14ac:dyDescent="0.2">
      <c r="J2395" s="29">
        <f t="shared" si="156"/>
        <v>0</v>
      </c>
      <c r="K2395" s="29">
        <f t="shared" si="157"/>
        <v>0</v>
      </c>
      <c r="L2395" s="24">
        <f t="shared" si="158"/>
        <v>1</v>
      </c>
      <c r="M2395" s="24" t="str">
        <f>VLOOKUP(L2395,mês!A:B,2,0)</f>
        <v>Janeiro</v>
      </c>
      <c r="N2395" s="24" t="e">
        <f t="shared" si="159"/>
        <v>#VALUE!</v>
      </c>
    </row>
    <row r="2396" spans="10:14" ht="57" customHeight="1" x14ac:dyDescent="0.2">
      <c r="J2396" s="29">
        <f t="shared" si="156"/>
        <v>0</v>
      </c>
      <c r="K2396" s="29">
        <f t="shared" si="157"/>
        <v>0</v>
      </c>
      <c r="L2396" s="24">
        <f t="shared" si="158"/>
        <v>1</v>
      </c>
      <c r="M2396" s="24" t="str">
        <f>VLOOKUP(L2396,mês!A:B,2,0)</f>
        <v>Janeiro</v>
      </c>
      <c r="N2396" s="24" t="e">
        <f t="shared" si="159"/>
        <v>#VALUE!</v>
      </c>
    </row>
    <row r="2397" spans="10:14" ht="57" customHeight="1" x14ac:dyDescent="0.2">
      <c r="J2397" s="29">
        <f t="shared" si="156"/>
        <v>0</v>
      </c>
      <c r="K2397" s="29">
        <f t="shared" si="157"/>
        <v>0</v>
      </c>
      <c r="L2397" s="24">
        <f t="shared" si="158"/>
        <v>1</v>
      </c>
      <c r="M2397" s="24" t="str">
        <f>VLOOKUP(L2397,mês!A:B,2,0)</f>
        <v>Janeiro</v>
      </c>
      <c r="N2397" s="24" t="e">
        <f t="shared" si="159"/>
        <v>#VALUE!</v>
      </c>
    </row>
    <row r="2398" spans="10:14" ht="57" customHeight="1" x14ac:dyDescent="0.2">
      <c r="J2398" s="29">
        <f t="shared" si="156"/>
        <v>0</v>
      </c>
      <c r="K2398" s="29">
        <f t="shared" si="157"/>
        <v>0</v>
      </c>
      <c r="L2398" s="24">
        <f t="shared" si="158"/>
        <v>1</v>
      </c>
      <c r="M2398" s="24" t="str">
        <f>VLOOKUP(L2398,mês!A:B,2,0)</f>
        <v>Janeiro</v>
      </c>
      <c r="N2398" s="24" t="e">
        <f t="shared" si="159"/>
        <v>#VALUE!</v>
      </c>
    </row>
    <row r="2399" spans="10:14" ht="57" customHeight="1" x14ac:dyDescent="0.2">
      <c r="J2399" s="29">
        <f t="shared" si="156"/>
        <v>0</v>
      </c>
      <c r="K2399" s="29">
        <f t="shared" si="157"/>
        <v>0</v>
      </c>
      <c r="L2399" s="24">
        <f t="shared" si="158"/>
        <v>1</v>
      </c>
      <c r="M2399" s="24" t="str">
        <f>VLOOKUP(L2399,mês!A:B,2,0)</f>
        <v>Janeiro</v>
      </c>
      <c r="N2399" s="24" t="e">
        <f t="shared" si="159"/>
        <v>#VALUE!</v>
      </c>
    </row>
    <row r="2400" spans="10:14" ht="57" customHeight="1" x14ac:dyDescent="0.2">
      <c r="J2400" s="29">
        <f t="shared" si="156"/>
        <v>0</v>
      </c>
      <c r="K2400" s="29">
        <f t="shared" si="157"/>
        <v>0</v>
      </c>
      <c r="L2400" s="24">
        <f t="shared" si="158"/>
        <v>1</v>
      </c>
      <c r="M2400" s="24" t="str">
        <f>VLOOKUP(L2400,mês!A:B,2,0)</f>
        <v>Janeiro</v>
      </c>
      <c r="N2400" s="24" t="e">
        <f t="shared" si="159"/>
        <v>#VALUE!</v>
      </c>
    </row>
    <row r="2401" spans="10:14" ht="57" customHeight="1" x14ac:dyDescent="0.2">
      <c r="J2401" s="29">
        <f t="shared" si="156"/>
        <v>0</v>
      </c>
      <c r="K2401" s="29">
        <f t="shared" si="157"/>
        <v>0</v>
      </c>
      <c r="L2401" s="24">
        <f t="shared" si="158"/>
        <v>1</v>
      </c>
      <c r="M2401" s="24" t="str">
        <f>VLOOKUP(L2401,mês!A:B,2,0)</f>
        <v>Janeiro</v>
      </c>
      <c r="N2401" s="24" t="e">
        <f t="shared" si="159"/>
        <v>#VALUE!</v>
      </c>
    </row>
    <row r="2402" spans="10:14" ht="57" customHeight="1" x14ac:dyDescent="0.2">
      <c r="J2402" s="29">
        <f t="shared" si="156"/>
        <v>0</v>
      </c>
      <c r="K2402" s="29">
        <f t="shared" si="157"/>
        <v>0</v>
      </c>
      <c r="L2402" s="24">
        <f t="shared" si="158"/>
        <v>1</v>
      </c>
      <c r="M2402" s="24" t="str">
        <f>VLOOKUP(L2402,mês!A:B,2,0)</f>
        <v>Janeiro</v>
      </c>
      <c r="N2402" s="24" t="e">
        <f t="shared" si="159"/>
        <v>#VALUE!</v>
      </c>
    </row>
    <row r="2403" spans="10:14" ht="57" customHeight="1" x14ac:dyDescent="0.2">
      <c r="J2403" s="29">
        <f t="shared" si="156"/>
        <v>0</v>
      </c>
      <c r="K2403" s="29">
        <f t="shared" si="157"/>
        <v>0</v>
      </c>
      <c r="L2403" s="24">
        <f t="shared" si="158"/>
        <v>1</v>
      </c>
      <c r="M2403" s="24" t="str">
        <f>VLOOKUP(L2403,mês!A:B,2,0)</f>
        <v>Janeiro</v>
      </c>
      <c r="N2403" s="24" t="e">
        <f t="shared" si="159"/>
        <v>#VALUE!</v>
      </c>
    </row>
    <row r="2404" spans="10:14" ht="57" customHeight="1" x14ac:dyDescent="0.2">
      <c r="J2404" s="29">
        <f t="shared" si="156"/>
        <v>0</v>
      </c>
      <c r="K2404" s="29">
        <f t="shared" si="157"/>
        <v>0</v>
      </c>
      <c r="L2404" s="24">
        <f t="shared" si="158"/>
        <v>1</v>
      </c>
      <c r="M2404" s="24" t="str">
        <f>VLOOKUP(L2404,mês!A:B,2,0)</f>
        <v>Janeiro</v>
      </c>
      <c r="N2404" s="24" t="e">
        <f t="shared" si="159"/>
        <v>#VALUE!</v>
      </c>
    </row>
    <row r="2405" spans="10:14" ht="57" customHeight="1" x14ac:dyDescent="0.2">
      <c r="J2405" s="29">
        <f t="shared" si="156"/>
        <v>0</v>
      </c>
      <c r="K2405" s="29">
        <f t="shared" si="157"/>
        <v>0</v>
      </c>
      <c r="L2405" s="24">
        <f t="shared" si="158"/>
        <v>1</v>
      </c>
      <c r="M2405" s="24" t="str">
        <f>VLOOKUP(L2405,mês!A:B,2,0)</f>
        <v>Janeiro</v>
      </c>
      <c r="N2405" s="24" t="e">
        <f t="shared" si="159"/>
        <v>#VALUE!</v>
      </c>
    </row>
    <row r="2406" spans="10:14" ht="57" customHeight="1" x14ac:dyDescent="0.2">
      <c r="J2406" s="29">
        <f t="shared" si="156"/>
        <v>0</v>
      </c>
      <c r="K2406" s="29">
        <f t="shared" si="157"/>
        <v>0</v>
      </c>
      <c r="L2406" s="24">
        <f t="shared" si="158"/>
        <v>1</v>
      </c>
      <c r="M2406" s="24" t="str">
        <f>VLOOKUP(L2406,mês!A:B,2,0)</f>
        <v>Janeiro</v>
      </c>
      <c r="N2406" s="24" t="e">
        <f t="shared" si="159"/>
        <v>#VALUE!</v>
      </c>
    </row>
    <row r="2407" spans="10:14" ht="57" customHeight="1" x14ac:dyDescent="0.2">
      <c r="J2407" s="29">
        <f t="shared" si="156"/>
        <v>0</v>
      </c>
      <c r="K2407" s="29">
        <f t="shared" si="157"/>
        <v>0</v>
      </c>
      <c r="L2407" s="24">
        <f t="shared" si="158"/>
        <v>1</v>
      </c>
      <c r="M2407" s="24" t="str">
        <f>VLOOKUP(L2407,mês!A:B,2,0)</f>
        <v>Janeiro</v>
      </c>
      <c r="N2407" s="24" t="e">
        <f t="shared" si="159"/>
        <v>#VALUE!</v>
      </c>
    </row>
    <row r="2408" spans="10:14" ht="57" customHeight="1" x14ac:dyDescent="0.2">
      <c r="J2408" s="29">
        <f t="shared" si="156"/>
        <v>0</v>
      </c>
      <c r="K2408" s="29">
        <f t="shared" si="157"/>
        <v>0</v>
      </c>
      <c r="L2408" s="24">
        <f t="shared" si="158"/>
        <v>1</v>
      </c>
      <c r="M2408" s="24" t="str">
        <f>VLOOKUP(L2408,mês!A:B,2,0)</f>
        <v>Janeiro</v>
      </c>
      <c r="N2408" s="24" t="e">
        <f t="shared" si="159"/>
        <v>#VALUE!</v>
      </c>
    </row>
    <row r="2409" spans="10:14" ht="57" customHeight="1" x14ac:dyDescent="0.2">
      <c r="J2409" s="29">
        <f t="shared" si="156"/>
        <v>0</v>
      </c>
      <c r="K2409" s="29">
        <f t="shared" si="157"/>
        <v>0</v>
      </c>
      <c r="L2409" s="24">
        <f t="shared" si="158"/>
        <v>1</v>
      </c>
      <c r="M2409" s="24" t="str">
        <f>VLOOKUP(L2409,mês!A:B,2,0)</f>
        <v>Janeiro</v>
      </c>
      <c r="N2409" s="24" t="e">
        <f t="shared" si="159"/>
        <v>#VALUE!</v>
      </c>
    </row>
    <row r="2410" spans="10:14" ht="57" customHeight="1" x14ac:dyDescent="0.2">
      <c r="J2410" s="29">
        <f t="shared" si="156"/>
        <v>0</v>
      </c>
      <c r="K2410" s="29">
        <f t="shared" si="157"/>
        <v>0</v>
      </c>
      <c r="L2410" s="24">
        <f t="shared" si="158"/>
        <v>1</v>
      </c>
      <c r="M2410" s="24" t="str">
        <f>VLOOKUP(L2410,mês!A:B,2,0)</f>
        <v>Janeiro</v>
      </c>
      <c r="N2410" s="24" t="e">
        <f t="shared" si="159"/>
        <v>#VALUE!</v>
      </c>
    </row>
    <row r="2411" spans="10:14" ht="57" customHeight="1" x14ac:dyDescent="0.2">
      <c r="J2411" s="29">
        <f t="shared" si="156"/>
        <v>0</v>
      </c>
      <c r="K2411" s="29">
        <f t="shared" si="157"/>
        <v>0</v>
      </c>
      <c r="L2411" s="24">
        <f t="shared" si="158"/>
        <v>1</v>
      </c>
      <c r="M2411" s="24" t="str">
        <f>VLOOKUP(L2411,mês!A:B,2,0)</f>
        <v>Janeiro</v>
      </c>
      <c r="N2411" s="24" t="e">
        <f t="shared" si="159"/>
        <v>#VALUE!</v>
      </c>
    </row>
    <row r="2412" spans="10:14" ht="57" customHeight="1" x14ac:dyDescent="0.2">
      <c r="J2412" s="29">
        <f t="shared" si="156"/>
        <v>0</v>
      </c>
      <c r="K2412" s="29">
        <f t="shared" si="157"/>
        <v>0</v>
      </c>
      <c r="L2412" s="24">
        <f t="shared" si="158"/>
        <v>1</v>
      </c>
      <c r="M2412" s="24" t="str">
        <f>VLOOKUP(L2412,mês!A:B,2,0)</f>
        <v>Janeiro</v>
      </c>
      <c r="N2412" s="24" t="e">
        <f t="shared" si="159"/>
        <v>#VALUE!</v>
      </c>
    </row>
    <row r="2413" spans="10:14" ht="57" customHeight="1" x14ac:dyDescent="0.2">
      <c r="J2413" s="29">
        <f t="shared" si="156"/>
        <v>0</v>
      </c>
      <c r="K2413" s="29">
        <f t="shared" si="157"/>
        <v>0</v>
      </c>
      <c r="L2413" s="24">
        <f t="shared" si="158"/>
        <v>1</v>
      </c>
      <c r="M2413" s="24" t="str">
        <f>VLOOKUP(L2413,mês!A:B,2,0)</f>
        <v>Janeiro</v>
      </c>
      <c r="N2413" s="24" t="e">
        <f t="shared" si="159"/>
        <v>#VALUE!</v>
      </c>
    </row>
    <row r="2414" spans="10:14" ht="57" customHeight="1" x14ac:dyDescent="0.2">
      <c r="J2414" s="29">
        <f t="shared" si="156"/>
        <v>0</v>
      </c>
      <c r="K2414" s="29">
        <f t="shared" si="157"/>
        <v>0</v>
      </c>
      <c r="L2414" s="24">
        <f t="shared" si="158"/>
        <v>1</v>
      </c>
      <c r="M2414" s="24" t="str">
        <f>VLOOKUP(L2414,mês!A:B,2,0)</f>
        <v>Janeiro</v>
      </c>
      <c r="N2414" s="24" t="e">
        <f t="shared" si="159"/>
        <v>#VALUE!</v>
      </c>
    </row>
    <row r="2415" spans="10:14" ht="57" customHeight="1" x14ac:dyDescent="0.2">
      <c r="J2415" s="29">
        <f t="shared" si="156"/>
        <v>0</v>
      </c>
      <c r="K2415" s="29">
        <f t="shared" si="157"/>
        <v>0</v>
      </c>
      <c r="L2415" s="24">
        <f t="shared" si="158"/>
        <v>1</v>
      </c>
      <c r="M2415" s="24" t="str">
        <f>VLOOKUP(L2415,mês!A:B,2,0)</f>
        <v>Janeiro</v>
      </c>
      <c r="N2415" s="24" t="e">
        <f t="shared" si="159"/>
        <v>#VALUE!</v>
      </c>
    </row>
    <row r="2416" spans="10:14" ht="57" customHeight="1" x14ac:dyDescent="0.2">
      <c r="J2416" s="29">
        <f t="shared" si="156"/>
        <v>0</v>
      </c>
      <c r="K2416" s="29">
        <f t="shared" si="157"/>
        <v>0</v>
      </c>
      <c r="L2416" s="24">
        <f t="shared" si="158"/>
        <v>1</v>
      </c>
      <c r="M2416" s="24" t="str">
        <f>VLOOKUP(L2416,mês!A:B,2,0)</f>
        <v>Janeiro</v>
      </c>
      <c r="N2416" s="24" t="e">
        <f t="shared" si="159"/>
        <v>#VALUE!</v>
      </c>
    </row>
    <row r="2417" spans="10:14" ht="57" customHeight="1" x14ac:dyDescent="0.2">
      <c r="J2417" s="29">
        <f t="shared" si="156"/>
        <v>0</v>
      </c>
      <c r="K2417" s="29">
        <f t="shared" si="157"/>
        <v>0</v>
      </c>
      <c r="L2417" s="24">
        <f t="shared" si="158"/>
        <v>1</v>
      </c>
      <c r="M2417" s="24" t="str">
        <f>VLOOKUP(L2417,mês!A:B,2,0)</f>
        <v>Janeiro</v>
      </c>
      <c r="N2417" s="24" t="e">
        <f t="shared" si="159"/>
        <v>#VALUE!</v>
      </c>
    </row>
    <row r="2418" spans="10:14" ht="57" customHeight="1" x14ac:dyDescent="0.2">
      <c r="J2418" s="29">
        <f t="shared" si="156"/>
        <v>0</v>
      </c>
      <c r="K2418" s="29">
        <f t="shared" si="157"/>
        <v>0</v>
      </c>
      <c r="L2418" s="24">
        <f t="shared" si="158"/>
        <v>1</v>
      </c>
      <c r="M2418" s="24" t="str">
        <f>VLOOKUP(L2418,mês!A:B,2,0)</f>
        <v>Janeiro</v>
      </c>
      <c r="N2418" s="24" t="e">
        <f t="shared" si="159"/>
        <v>#VALUE!</v>
      </c>
    </row>
    <row r="2419" spans="10:14" ht="57" customHeight="1" x14ac:dyDescent="0.2">
      <c r="J2419" s="29">
        <f t="shared" si="156"/>
        <v>0</v>
      </c>
      <c r="K2419" s="29">
        <f t="shared" si="157"/>
        <v>0</v>
      </c>
      <c r="L2419" s="24">
        <f t="shared" si="158"/>
        <v>1</v>
      </c>
      <c r="M2419" s="24" t="str">
        <f>VLOOKUP(L2419,mês!A:B,2,0)</f>
        <v>Janeiro</v>
      </c>
      <c r="N2419" s="24" t="e">
        <f t="shared" si="159"/>
        <v>#VALUE!</v>
      </c>
    </row>
    <row r="2420" spans="10:14" ht="57" customHeight="1" x14ac:dyDescent="0.2">
      <c r="J2420" s="29">
        <f t="shared" si="156"/>
        <v>0</v>
      </c>
      <c r="K2420" s="29">
        <f t="shared" si="157"/>
        <v>0</v>
      </c>
      <c r="L2420" s="24">
        <f t="shared" si="158"/>
        <v>1</v>
      </c>
      <c r="M2420" s="24" t="str">
        <f>VLOOKUP(L2420,mês!A:B,2,0)</f>
        <v>Janeiro</v>
      </c>
      <c r="N2420" s="24" t="e">
        <f t="shared" si="159"/>
        <v>#VALUE!</v>
      </c>
    </row>
    <row r="2421" spans="10:14" ht="57" customHeight="1" x14ac:dyDescent="0.2">
      <c r="J2421" s="29">
        <f t="shared" si="156"/>
        <v>0</v>
      </c>
      <c r="K2421" s="29">
        <f t="shared" si="157"/>
        <v>0</v>
      </c>
      <c r="L2421" s="24">
        <f t="shared" si="158"/>
        <v>1</v>
      </c>
      <c r="M2421" s="24" t="str">
        <f>VLOOKUP(L2421,mês!A:B,2,0)</f>
        <v>Janeiro</v>
      </c>
      <c r="N2421" s="24" t="e">
        <f t="shared" si="159"/>
        <v>#VALUE!</v>
      </c>
    </row>
    <row r="2422" spans="10:14" ht="57" customHeight="1" x14ac:dyDescent="0.2">
      <c r="J2422" s="29">
        <f t="shared" si="156"/>
        <v>0</v>
      </c>
      <c r="K2422" s="29">
        <f t="shared" si="157"/>
        <v>0</v>
      </c>
      <c r="L2422" s="24">
        <f t="shared" si="158"/>
        <v>1</v>
      </c>
      <c r="M2422" s="24" t="str">
        <f>VLOOKUP(L2422,mês!A:B,2,0)</f>
        <v>Janeiro</v>
      </c>
      <c r="N2422" s="24" t="e">
        <f t="shared" si="159"/>
        <v>#VALUE!</v>
      </c>
    </row>
    <row r="2423" spans="10:14" ht="57" customHeight="1" x14ac:dyDescent="0.2">
      <c r="J2423" s="29">
        <f t="shared" si="156"/>
        <v>0</v>
      </c>
      <c r="K2423" s="29">
        <f t="shared" si="157"/>
        <v>0</v>
      </c>
      <c r="L2423" s="24">
        <f t="shared" si="158"/>
        <v>1</v>
      </c>
      <c r="M2423" s="24" t="str">
        <f>VLOOKUP(L2423,mês!A:B,2,0)</f>
        <v>Janeiro</v>
      </c>
      <c r="N2423" s="24" t="e">
        <f t="shared" si="159"/>
        <v>#VALUE!</v>
      </c>
    </row>
    <row r="2424" spans="10:14" ht="57" customHeight="1" x14ac:dyDescent="0.2">
      <c r="J2424" s="29">
        <f t="shared" si="156"/>
        <v>0</v>
      </c>
      <c r="K2424" s="29">
        <f t="shared" si="157"/>
        <v>0</v>
      </c>
      <c r="L2424" s="24">
        <f t="shared" si="158"/>
        <v>1</v>
      </c>
      <c r="M2424" s="24" t="str">
        <f>VLOOKUP(L2424,mês!A:B,2,0)</f>
        <v>Janeiro</v>
      </c>
      <c r="N2424" s="24" t="e">
        <f t="shared" si="159"/>
        <v>#VALUE!</v>
      </c>
    </row>
    <row r="2425" spans="10:14" ht="57" customHeight="1" x14ac:dyDescent="0.2">
      <c r="J2425" s="29">
        <f t="shared" si="156"/>
        <v>0</v>
      </c>
      <c r="K2425" s="29">
        <f t="shared" si="157"/>
        <v>0</v>
      </c>
      <c r="L2425" s="24">
        <f t="shared" si="158"/>
        <v>1</v>
      </c>
      <c r="M2425" s="24" t="str">
        <f>VLOOKUP(L2425,mês!A:B,2,0)</f>
        <v>Janeiro</v>
      </c>
      <c r="N2425" s="24" t="e">
        <f t="shared" si="159"/>
        <v>#VALUE!</v>
      </c>
    </row>
    <row r="2426" spans="10:14" ht="57" customHeight="1" x14ac:dyDescent="0.2">
      <c r="J2426" s="29">
        <f t="shared" si="156"/>
        <v>0</v>
      </c>
      <c r="K2426" s="29">
        <f t="shared" si="157"/>
        <v>0</v>
      </c>
      <c r="L2426" s="24">
        <f t="shared" si="158"/>
        <v>1</v>
      </c>
      <c r="M2426" s="24" t="str">
        <f>VLOOKUP(L2426,mês!A:B,2,0)</f>
        <v>Janeiro</v>
      </c>
      <c r="N2426" s="24" t="e">
        <f t="shared" si="159"/>
        <v>#VALUE!</v>
      </c>
    </row>
    <row r="2427" spans="10:14" ht="57" customHeight="1" x14ac:dyDescent="0.2">
      <c r="J2427" s="29">
        <f t="shared" si="156"/>
        <v>0</v>
      </c>
      <c r="K2427" s="29">
        <f t="shared" si="157"/>
        <v>0</v>
      </c>
      <c r="L2427" s="24">
        <f t="shared" si="158"/>
        <v>1</v>
      </c>
      <c r="M2427" s="24" t="str">
        <f>VLOOKUP(L2427,mês!A:B,2,0)</f>
        <v>Janeiro</v>
      </c>
      <c r="N2427" s="24" t="e">
        <f t="shared" si="159"/>
        <v>#VALUE!</v>
      </c>
    </row>
    <row r="2428" spans="10:14" ht="57" customHeight="1" x14ac:dyDescent="0.2">
      <c r="J2428" s="29">
        <f t="shared" si="156"/>
        <v>0</v>
      </c>
      <c r="K2428" s="29">
        <f t="shared" si="157"/>
        <v>0</v>
      </c>
      <c r="L2428" s="24">
        <f t="shared" si="158"/>
        <v>1</v>
      </c>
      <c r="M2428" s="24" t="str">
        <f>VLOOKUP(L2428,mês!A:B,2,0)</f>
        <v>Janeiro</v>
      </c>
      <c r="N2428" s="24" t="e">
        <f t="shared" si="159"/>
        <v>#VALUE!</v>
      </c>
    </row>
    <row r="2429" spans="10:14" ht="57" customHeight="1" x14ac:dyDescent="0.2">
      <c r="J2429" s="29">
        <f t="shared" si="156"/>
        <v>0</v>
      </c>
      <c r="K2429" s="29">
        <f t="shared" si="157"/>
        <v>0</v>
      </c>
      <c r="L2429" s="24">
        <f t="shared" si="158"/>
        <v>1</v>
      </c>
      <c r="M2429" s="24" t="str">
        <f>VLOOKUP(L2429,mês!A:B,2,0)</f>
        <v>Janeiro</v>
      </c>
      <c r="N2429" s="24" t="e">
        <f t="shared" si="159"/>
        <v>#VALUE!</v>
      </c>
    </row>
    <row r="2430" spans="10:14" ht="57" customHeight="1" x14ac:dyDescent="0.2">
      <c r="J2430" s="29">
        <f t="shared" si="156"/>
        <v>0</v>
      </c>
      <c r="K2430" s="29">
        <f t="shared" si="157"/>
        <v>0</v>
      </c>
      <c r="L2430" s="24">
        <f t="shared" si="158"/>
        <v>1</v>
      </c>
      <c r="M2430" s="24" t="str">
        <f>VLOOKUP(L2430,mês!A:B,2,0)</f>
        <v>Janeiro</v>
      </c>
      <c r="N2430" s="24" t="e">
        <f t="shared" si="159"/>
        <v>#VALUE!</v>
      </c>
    </row>
    <row r="2431" spans="10:14" ht="57" customHeight="1" x14ac:dyDescent="0.2">
      <c r="J2431" s="29">
        <f t="shared" si="156"/>
        <v>0</v>
      </c>
      <c r="K2431" s="29">
        <f t="shared" si="157"/>
        <v>0</v>
      </c>
      <c r="L2431" s="24">
        <f t="shared" si="158"/>
        <v>1</v>
      </c>
      <c r="M2431" s="24" t="str">
        <f>VLOOKUP(L2431,mês!A:B,2,0)</f>
        <v>Janeiro</v>
      </c>
      <c r="N2431" s="24" t="e">
        <f t="shared" si="159"/>
        <v>#VALUE!</v>
      </c>
    </row>
    <row r="2432" spans="10:14" ht="57" customHeight="1" x14ac:dyDescent="0.2">
      <c r="J2432" s="29">
        <f t="shared" si="156"/>
        <v>0</v>
      </c>
      <c r="K2432" s="29">
        <f t="shared" si="157"/>
        <v>0</v>
      </c>
      <c r="L2432" s="24">
        <f t="shared" si="158"/>
        <v>1</v>
      </c>
      <c r="M2432" s="24" t="str">
        <f>VLOOKUP(L2432,mês!A:B,2,0)</f>
        <v>Janeiro</v>
      </c>
      <c r="N2432" s="24" t="e">
        <f t="shared" si="159"/>
        <v>#VALUE!</v>
      </c>
    </row>
    <row r="2433" spans="10:14" ht="57" customHeight="1" x14ac:dyDescent="0.2">
      <c r="J2433" s="29">
        <f t="shared" si="156"/>
        <v>0</v>
      </c>
      <c r="K2433" s="29">
        <f t="shared" si="157"/>
        <v>0</v>
      </c>
      <c r="L2433" s="24">
        <f t="shared" si="158"/>
        <v>1</v>
      </c>
      <c r="M2433" s="24" t="str">
        <f>VLOOKUP(L2433,mês!A:B,2,0)</f>
        <v>Janeiro</v>
      </c>
      <c r="N2433" s="24" t="e">
        <f t="shared" si="159"/>
        <v>#VALUE!</v>
      </c>
    </row>
    <row r="2434" spans="10:14" ht="57" customHeight="1" x14ac:dyDescent="0.2">
      <c r="J2434" s="29">
        <f t="shared" si="156"/>
        <v>0</v>
      </c>
      <c r="K2434" s="29">
        <f t="shared" si="157"/>
        <v>0</v>
      </c>
      <c r="L2434" s="24">
        <f t="shared" si="158"/>
        <v>1</v>
      </c>
      <c r="M2434" s="24" t="str">
        <f>VLOOKUP(L2434,mês!A:B,2,0)</f>
        <v>Janeiro</v>
      </c>
      <c r="N2434" s="24" t="e">
        <f t="shared" si="159"/>
        <v>#VALUE!</v>
      </c>
    </row>
    <row r="2435" spans="10:14" ht="57" customHeight="1" x14ac:dyDescent="0.2">
      <c r="J2435" s="29">
        <f t="shared" si="156"/>
        <v>0</v>
      </c>
      <c r="K2435" s="29">
        <f t="shared" si="157"/>
        <v>0</v>
      </c>
      <c r="L2435" s="24">
        <f t="shared" si="158"/>
        <v>1</v>
      </c>
      <c r="M2435" s="24" t="str">
        <f>VLOOKUP(L2435,mês!A:B,2,0)</f>
        <v>Janeiro</v>
      </c>
      <c r="N2435" s="24" t="e">
        <f t="shared" si="159"/>
        <v>#VALUE!</v>
      </c>
    </row>
    <row r="2436" spans="10:14" ht="57" customHeight="1" x14ac:dyDescent="0.2">
      <c r="J2436" s="29">
        <f t="shared" si="156"/>
        <v>0</v>
      </c>
      <c r="K2436" s="29">
        <f t="shared" si="157"/>
        <v>0</v>
      </c>
      <c r="L2436" s="24">
        <f t="shared" si="158"/>
        <v>1</v>
      </c>
      <c r="M2436" s="24" t="str">
        <f>VLOOKUP(L2436,mês!A:B,2,0)</f>
        <v>Janeiro</v>
      </c>
      <c r="N2436" s="24" t="e">
        <f t="shared" si="159"/>
        <v>#VALUE!</v>
      </c>
    </row>
    <row r="2437" spans="10:14" ht="57" customHeight="1" x14ac:dyDescent="0.2">
      <c r="J2437" s="29">
        <f t="shared" si="156"/>
        <v>0</v>
      </c>
      <c r="K2437" s="29">
        <f t="shared" si="157"/>
        <v>0</v>
      </c>
      <c r="L2437" s="24">
        <f t="shared" si="158"/>
        <v>1</v>
      </c>
      <c r="M2437" s="24" t="str">
        <f>VLOOKUP(L2437,mês!A:B,2,0)</f>
        <v>Janeiro</v>
      </c>
      <c r="N2437" s="24" t="e">
        <f t="shared" si="159"/>
        <v>#VALUE!</v>
      </c>
    </row>
    <row r="2438" spans="10:14" ht="57" customHeight="1" x14ac:dyDescent="0.2">
      <c r="J2438" s="29">
        <f t="shared" si="156"/>
        <v>0</v>
      </c>
      <c r="K2438" s="29">
        <f t="shared" si="157"/>
        <v>0</v>
      </c>
      <c r="L2438" s="24">
        <f t="shared" si="158"/>
        <v>1</v>
      </c>
      <c r="M2438" s="24" t="str">
        <f>VLOOKUP(L2438,mês!A:B,2,0)</f>
        <v>Janeiro</v>
      </c>
      <c r="N2438" s="24" t="e">
        <f t="shared" si="159"/>
        <v>#VALUE!</v>
      </c>
    </row>
    <row r="2439" spans="10:14" ht="57" customHeight="1" x14ac:dyDescent="0.2">
      <c r="J2439" s="29">
        <f t="shared" si="156"/>
        <v>0</v>
      </c>
      <c r="K2439" s="29">
        <f t="shared" si="157"/>
        <v>0</v>
      </c>
      <c r="L2439" s="24">
        <f t="shared" si="158"/>
        <v>1</v>
      </c>
      <c r="M2439" s="24" t="str">
        <f>VLOOKUP(L2439,mês!A:B,2,0)</f>
        <v>Janeiro</v>
      </c>
      <c r="N2439" s="24" t="e">
        <f t="shared" si="159"/>
        <v>#VALUE!</v>
      </c>
    </row>
    <row r="2440" spans="10:14" ht="57" customHeight="1" x14ac:dyDescent="0.2">
      <c r="J2440" s="29">
        <f t="shared" si="156"/>
        <v>0</v>
      </c>
      <c r="K2440" s="29">
        <f t="shared" si="157"/>
        <v>0</v>
      </c>
      <c r="L2440" s="24">
        <f t="shared" si="158"/>
        <v>1</v>
      </c>
      <c r="M2440" s="24" t="str">
        <f>VLOOKUP(L2440,mês!A:B,2,0)</f>
        <v>Janeiro</v>
      </c>
      <c r="N2440" s="24" t="e">
        <f t="shared" si="159"/>
        <v>#VALUE!</v>
      </c>
    </row>
    <row r="2441" spans="10:14" ht="57" customHeight="1" x14ac:dyDescent="0.2">
      <c r="J2441" s="29">
        <f t="shared" si="156"/>
        <v>0</v>
      </c>
      <c r="K2441" s="29">
        <f t="shared" si="157"/>
        <v>0</v>
      </c>
      <c r="L2441" s="24">
        <f t="shared" si="158"/>
        <v>1</v>
      </c>
      <c r="M2441" s="24" t="str">
        <f>VLOOKUP(L2441,mês!A:B,2,0)</f>
        <v>Janeiro</v>
      </c>
      <c r="N2441" s="24" t="e">
        <f t="shared" si="159"/>
        <v>#VALUE!</v>
      </c>
    </row>
    <row r="2442" spans="10:14" ht="57" customHeight="1" x14ac:dyDescent="0.2">
      <c r="J2442" s="29">
        <f t="shared" ref="J2442:J2505" si="160">IF(G2442="Não",0,H2442)</f>
        <v>0</v>
      </c>
      <c r="K2442" s="29">
        <f t="shared" ref="K2442:K2505" si="161">IF(G2442="Não",H2442,0)</f>
        <v>0</v>
      </c>
      <c r="L2442" s="24">
        <f t="shared" ref="L2442:L2505" si="162">MONTH(B2442)</f>
        <v>1</v>
      </c>
      <c r="M2442" s="24" t="str">
        <f>VLOOKUP(L2442,mês!A:B,2,0)</f>
        <v>Janeiro</v>
      </c>
      <c r="N2442" s="24" t="e">
        <f t="shared" ref="N2442:N2505" si="163">LEFT(A2442,SEARCH("-",A2442)-1)</f>
        <v>#VALUE!</v>
      </c>
    </row>
    <row r="2443" spans="10:14" ht="57" customHeight="1" x14ac:dyDescent="0.2">
      <c r="J2443" s="29">
        <f t="shared" si="160"/>
        <v>0</v>
      </c>
      <c r="K2443" s="29">
        <f t="shared" si="161"/>
        <v>0</v>
      </c>
      <c r="L2443" s="24">
        <f t="shared" si="162"/>
        <v>1</v>
      </c>
      <c r="M2443" s="24" t="str">
        <f>VLOOKUP(L2443,mês!A:B,2,0)</f>
        <v>Janeiro</v>
      </c>
      <c r="N2443" s="24" t="e">
        <f t="shared" si="163"/>
        <v>#VALUE!</v>
      </c>
    </row>
    <row r="2444" spans="10:14" ht="57" customHeight="1" x14ac:dyDescent="0.2">
      <c r="J2444" s="29">
        <f t="shared" si="160"/>
        <v>0</v>
      </c>
      <c r="K2444" s="29">
        <f t="shared" si="161"/>
        <v>0</v>
      </c>
      <c r="L2444" s="24">
        <f t="shared" si="162"/>
        <v>1</v>
      </c>
      <c r="M2444" s="24" t="str">
        <f>VLOOKUP(L2444,mês!A:B,2,0)</f>
        <v>Janeiro</v>
      </c>
      <c r="N2444" s="24" t="e">
        <f t="shared" si="163"/>
        <v>#VALUE!</v>
      </c>
    </row>
    <row r="2445" spans="10:14" ht="57" customHeight="1" x14ac:dyDescent="0.2">
      <c r="J2445" s="29">
        <f t="shared" si="160"/>
        <v>0</v>
      </c>
      <c r="K2445" s="29">
        <f t="shared" si="161"/>
        <v>0</v>
      </c>
      <c r="L2445" s="24">
        <f t="shared" si="162"/>
        <v>1</v>
      </c>
      <c r="M2445" s="24" t="str">
        <f>VLOOKUP(L2445,mês!A:B,2,0)</f>
        <v>Janeiro</v>
      </c>
      <c r="N2445" s="24" t="e">
        <f t="shared" si="163"/>
        <v>#VALUE!</v>
      </c>
    </row>
    <row r="2446" spans="10:14" ht="57" customHeight="1" x14ac:dyDescent="0.2">
      <c r="J2446" s="29">
        <f t="shared" si="160"/>
        <v>0</v>
      </c>
      <c r="K2446" s="29">
        <f t="shared" si="161"/>
        <v>0</v>
      </c>
      <c r="L2446" s="24">
        <f t="shared" si="162"/>
        <v>1</v>
      </c>
      <c r="M2446" s="24" t="str">
        <f>VLOOKUP(L2446,mês!A:B,2,0)</f>
        <v>Janeiro</v>
      </c>
      <c r="N2446" s="24" t="e">
        <f t="shared" si="163"/>
        <v>#VALUE!</v>
      </c>
    </row>
    <row r="2447" spans="10:14" ht="57" customHeight="1" x14ac:dyDescent="0.2">
      <c r="J2447" s="29">
        <f t="shared" si="160"/>
        <v>0</v>
      </c>
      <c r="K2447" s="29">
        <f t="shared" si="161"/>
        <v>0</v>
      </c>
      <c r="L2447" s="24">
        <f t="shared" si="162"/>
        <v>1</v>
      </c>
      <c r="M2447" s="24" t="str">
        <f>VLOOKUP(L2447,mês!A:B,2,0)</f>
        <v>Janeiro</v>
      </c>
      <c r="N2447" s="24" t="e">
        <f t="shared" si="163"/>
        <v>#VALUE!</v>
      </c>
    </row>
    <row r="2448" spans="10:14" ht="57" customHeight="1" x14ac:dyDescent="0.2">
      <c r="J2448" s="29">
        <f t="shared" si="160"/>
        <v>0</v>
      </c>
      <c r="K2448" s="29">
        <f t="shared" si="161"/>
        <v>0</v>
      </c>
      <c r="L2448" s="24">
        <f t="shared" si="162"/>
        <v>1</v>
      </c>
      <c r="M2448" s="24" t="str">
        <f>VLOOKUP(L2448,mês!A:B,2,0)</f>
        <v>Janeiro</v>
      </c>
      <c r="N2448" s="24" t="e">
        <f t="shared" si="163"/>
        <v>#VALUE!</v>
      </c>
    </row>
    <row r="2449" spans="10:14" ht="57" customHeight="1" x14ac:dyDescent="0.2">
      <c r="J2449" s="29">
        <f t="shared" si="160"/>
        <v>0</v>
      </c>
      <c r="K2449" s="29">
        <f t="shared" si="161"/>
        <v>0</v>
      </c>
      <c r="L2449" s="24">
        <f t="shared" si="162"/>
        <v>1</v>
      </c>
      <c r="M2449" s="24" t="str">
        <f>VLOOKUP(L2449,mês!A:B,2,0)</f>
        <v>Janeiro</v>
      </c>
      <c r="N2449" s="24" t="e">
        <f t="shared" si="163"/>
        <v>#VALUE!</v>
      </c>
    </row>
    <row r="2450" spans="10:14" ht="57" customHeight="1" x14ac:dyDescent="0.2">
      <c r="J2450" s="29">
        <f t="shared" si="160"/>
        <v>0</v>
      </c>
      <c r="K2450" s="29">
        <f t="shared" si="161"/>
        <v>0</v>
      </c>
      <c r="L2450" s="24">
        <f t="shared" si="162"/>
        <v>1</v>
      </c>
      <c r="M2450" s="24" t="str">
        <f>VLOOKUP(L2450,mês!A:B,2,0)</f>
        <v>Janeiro</v>
      </c>
      <c r="N2450" s="24" t="e">
        <f t="shared" si="163"/>
        <v>#VALUE!</v>
      </c>
    </row>
    <row r="2451" spans="10:14" ht="57" customHeight="1" x14ac:dyDescent="0.2">
      <c r="J2451" s="29">
        <f t="shared" si="160"/>
        <v>0</v>
      </c>
      <c r="K2451" s="29">
        <f t="shared" si="161"/>
        <v>0</v>
      </c>
      <c r="L2451" s="24">
        <f t="shared" si="162"/>
        <v>1</v>
      </c>
      <c r="M2451" s="24" t="str">
        <f>VLOOKUP(L2451,mês!A:B,2,0)</f>
        <v>Janeiro</v>
      </c>
      <c r="N2451" s="24" t="e">
        <f t="shared" si="163"/>
        <v>#VALUE!</v>
      </c>
    </row>
    <row r="2452" spans="10:14" ht="57" customHeight="1" x14ac:dyDescent="0.2">
      <c r="J2452" s="29">
        <f t="shared" si="160"/>
        <v>0</v>
      </c>
      <c r="K2452" s="29">
        <f t="shared" si="161"/>
        <v>0</v>
      </c>
      <c r="L2452" s="24">
        <f t="shared" si="162"/>
        <v>1</v>
      </c>
      <c r="M2452" s="24" t="str">
        <f>VLOOKUP(L2452,mês!A:B,2,0)</f>
        <v>Janeiro</v>
      </c>
      <c r="N2452" s="24" t="e">
        <f t="shared" si="163"/>
        <v>#VALUE!</v>
      </c>
    </row>
    <row r="2453" spans="10:14" ht="57" customHeight="1" x14ac:dyDescent="0.2">
      <c r="J2453" s="29">
        <f t="shared" si="160"/>
        <v>0</v>
      </c>
      <c r="K2453" s="29">
        <f t="shared" si="161"/>
        <v>0</v>
      </c>
      <c r="L2453" s="24">
        <f t="shared" si="162"/>
        <v>1</v>
      </c>
      <c r="M2453" s="24" t="str">
        <f>VLOOKUP(L2453,mês!A:B,2,0)</f>
        <v>Janeiro</v>
      </c>
      <c r="N2453" s="24" t="e">
        <f t="shared" si="163"/>
        <v>#VALUE!</v>
      </c>
    </row>
    <row r="2454" spans="10:14" ht="57" customHeight="1" x14ac:dyDescent="0.2">
      <c r="J2454" s="29">
        <f t="shared" si="160"/>
        <v>0</v>
      </c>
      <c r="K2454" s="29">
        <f t="shared" si="161"/>
        <v>0</v>
      </c>
      <c r="L2454" s="24">
        <f t="shared" si="162"/>
        <v>1</v>
      </c>
      <c r="M2454" s="24" t="str">
        <f>VLOOKUP(L2454,mês!A:B,2,0)</f>
        <v>Janeiro</v>
      </c>
      <c r="N2454" s="24" t="e">
        <f t="shared" si="163"/>
        <v>#VALUE!</v>
      </c>
    </row>
    <row r="2455" spans="10:14" ht="57" customHeight="1" x14ac:dyDescent="0.2">
      <c r="J2455" s="29">
        <f t="shared" si="160"/>
        <v>0</v>
      </c>
      <c r="K2455" s="29">
        <f t="shared" si="161"/>
        <v>0</v>
      </c>
      <c r="L2455" s="24">
        <f t="shared" si="162"/>
        <v>1</v>
      </c>
      <c r="M2455" s="24" t="str">
        <f>VLOOKUP(L2455,mês!A:B,2,0)</f>
        <v>Janeiro</v>
      </c>
      <c r="N2455" s="24" t="e">
        <f t="shared" si="163"/>
        <v>#VALUE!</v>
      </c>
    </row>
    <row r="2456" spans="10:14" ht="57" customHeight="1" x14ac:dyDescent="0.2">
      <c r="J2456" s="29">
        <f t="shared" si="160"/>
        <v>0</v>
      </c>
      <c r="K2456" s="29">
        <f t="shared" si="161"/>
        <v>0</v>
      </c>
      <c r="L2456" s="24">
        <f t="shared" si="162"/>
        <v>1</v>
      </c>
      <c r="M2456" s="24" t="str">
        <f>VLOOKUP(L2456,mês!A:B,2,0)</f>
        <v>Janeiro</v>
      </c>
      <c r="N2456" s="24" t="e">
        <f t="shared" si="163"/>
        <v>#VALUE!</v>
      </c>
    </row>
    <row r="2457" spans="10:14" ht="57" customHeight="1" x14ac:dyDescent="0.2">
      <c r="J2457" s="29">
        <f t="shared" si="160"/>
        <v>0</v>
      </c>
      <c r="K2457" s="29">
        <f t="shared" si="161"/>
        <v>0</v>
      </c>
      <c r="L2457" s="24">
        <f t="shared" si="162"/>
        <v>1</v>
      </c>
      <c r="M2457" s="24" t="str">
        <f>VLOOKUP(L2457,mês!A:B,2,0)</f>
        <v>Janeiro</v>
      </c>
      <c r="N2457" s="24" t="e">
        <f t="shared" si="163"/>
        <v>#VALUE!</v>
      </c>
    </row>
    <row r="2458" spans="10:14" ht="57" customHeight="1" x14ac:dyDescent="0.2">
      <c r="J2458" s="29">
        <f t="shared" si="160"/>
        <v>0</v>
      </c>
      <c r="K2458" s="29">
        <f t="shared" si="161"/>
        <v>0</v>
      </c>
      <c r="L2458" s="24">
        <f t="shared" si="162"/>
        <v>1</v>
      </c>
      <c r="M2458" s="24" t="str">
        <f>VLOOKUP(L2458,mês!A:B,2,0)</f>
        <v>Janeiro</v>
      </c>
      <c r="N2458" s="24" t="e">
        <f t="shared" si="163"/>
        <v>#VALUE!</v>
      </c>
    </row>
    <row r="2459" spans="10:14" ht="57" customHeight="1" x14ac:dyDescent="0.2">
      <c r="J2459" s="29">
        <f t="shared" si="160"/>
        <v>0</v>
      </c>
      <c r="K2459" s="29">
        <f t="shared" si="161"/>
        <v>0</v>
      </c>
      <c r="L2459" s="24">
        <f t="shared" si="162"/>
        <v>1</v>
      </c>
      <c r="M2459" s="24" t="str">
        <f>VLOOKUP(L2459,mês!A:B,2,0)</f>
        <v>Janeiro</v>
      </c>
      <c r="N2459" s="24" t="e">
        <f t="shared" si="163"/>
        <v>#VALUE!</v>
      </c>
    </row>
    <row r="2460" spans="10:14" ht="57" customHeight="1" x14ac:dyDescent="0.2">
      <c r="J2460" s="29">
        <f t="shared" si="160"/>
        <v>0</v>
      </c>
      <c r="K2460" s="29">
        <f t="shared" si="161"/>
        <v>0</v>
      </c>
      <c r="L2460" s="24">
        <f t="shared" si="162"/>
        <v>1</v>
      </c>
      <c r="M2460" s="24" t="str">
        <f>VLOOKUP(L2460,mês!A:B,2,0)</f>
        <v>Janeiro</v>
      </c>
      <c r="N2460" s="24" t="e">
        <f t="shared" si="163"/>
        <v>#VALUE!</v>
      </c>
    </row>
    <row r="2461" spans="10:14" ht="57" customHeight="1" x14ac:dyDescent="0.2">
      <c r="J2461" s="29">
        <f t="shared" si="160"/>
        <v>0</v>
      </c>
      <c r="K2461" s="29">
        <f t="shared" si="161"/>
        <v>0</v>
      </c>
      <c r="L2461" s="24">
        <f t="shared" si="162"/>
        <v>1</v>
      </c>
      <c r="M2461" s="24" t="str">
        <f>VLOOKUP(L2461,mês!A:B,2,0)</f>
        <v>Janeiro</v>
      </c>
      <c r="N2461" s="24" t="e">
        <f t="shared" si="163"/>
        <v>#VALUE!</v>
      </c>
    </row>
    <row r="2462" spans="10:14" ht="57" customHeight="1" x14ac:dyDescent="0.2">
      <c r="J2462" s="29">
        <f t="shared" si="160"/>
        <v>0</v>
      </c>
      <c r="K2462" s="29">
        <f t="shared" si="161"/>
        <v>0</v>
      </c>
      <c r="L2462" s="24">
        <f t="shared" si="162"/>
        <v>1</v>
      </c>
      <c r="M2462" s="24" t="str">
        <f>VLOOKUP(L2462,mês!A:B,2,0)</f>
        <v>Janeiro</v>
      </c>
      <c r="N2462" s="24" t="e">
        <f t="shared" si="163"/>
        <v>#VALUE!</v>
      </c>
    </row>
    <row r="2463" spans="10:14" ht="57" customHeight="1" x14ac:dyDescent="0.2">
      <c r="J2463" s="29">
        <f t="shared" si="160"/>
        <v>0</v>
      </c>
      <c r="K2463" s="29">
        <f t="shared" si="161"/>
        <v>0</v>
      </c>
      <c r="L2463" s="24">
        <f t="shared" si="162"/>
        <v>1</v>
      </c>
      <c r="M2463" s="24" t="str">
        <f>VLOOKUP(L2463,mês!A:B,2,0)</f>
        <v>Janeiro</v>
      </c>
      <c r="N2463" s="24" t="e">
        <f t="shared" si="163"/>
        <v>#VALUE!</v>
      </c>
    </row>
    <row r="2464" spans="10:14" ht="57" customHeight="1" x14ac:dyDescent="0.2">
      <c r="J2464" s="29">
        <f t="shared" si="160"/>
        <v>0</v>
      </c>
      <c r="K2464" s="29">
        <f t="shared" si="161"/>
        <v>0</v>
      </c>
      <c r="L2464" s="24">
        <f t="shared" si="162"/>
        <v>1</v>
      </c>
      <c r="M2464" s="24" t="str">
        <f>VLOOKUP(L2464,mês!A:B,2,0)</f>
        <v>Janeiro</v>
      </c>
      <c r="N2464" s="24" t="e">
        <f t="shared" si="163"/>
        <v>#VALUE!</v>
      </c>
    </row>
    <row r="2465" spans="10:14" ht="57" customHeight="1" x14ac:dyDescent="0.2">
      <c r="J2465" s="29">
        <f t="shared" si="160"/>
        <v>0</v>
      </c>
      <c r="K2465" s="29">
        <f t="shared" si="161"/>
        <v>0</v>
      </c>
      <c r="L2465" s="24">
        <f t="shared" si="162"/>
        <v>1</v>
      </c>
      <c r="M2465" s="24" t="str">
        <f>VLOOKUP(L2465,mês!A:B,2,0)</f>
        <v>Janeiro</v>
      </c>
      <c r="N2465" s="24" t="e">
        <f t="shared" si="163"/>
        <v>#VALUE!</v>
      </c>
    </row>
    <row r="2466" spans="10:14" ht="57" customHeight="1" x14ac:dyDescent="0.2">
      <c r="J2466" s="29">
        <f t="shared" si="160"/>
        <v>0</v>
      </c>
      <c r="K2466" s="29">
        <f t="shared" si="161"/>
        <v>0</v>
      </c>
      <c r="L2466" s="24">
        <f t="shared" si="162"/>
        <v>1</v>
      </c>
      <c r="M2466" s="24" t="str">
        <f>VLOOKUP(L2466,mês!A:B,2,0)</f>
        <v>Janeiro</v>
      </c>
      <c r="N2466" s="24" t="e">
        <f t="shared" si="163"/>
        <v>#VALUE!</v>
      </c>
    </row>
    <row r="2467" spans="10:14" ht="57" customHeight="1" x14ac:dyDescent="0.2">
      <c r="J2467" s="29">
        <f t="shared" si="160"/>
        <v>0</v>
      </c>
      <c r="K2467" s="29">
        <f t="shared" si="161"/>
        <v>0</v>
      </c>
      <c r="L2467" s="24">
        <f t="shared" si="162"/>
        <v>1</v>
      </c>
      <c r="M2467" s="24" t="str">
        <f>VLOOKUP(L2467,mês!A:B,2,0)</f>
        <v>Janeiro</v>
      </c>
      <c r="N2467" s="24" t="e">
        <f t="shared" si="163"/>
        <v>#VALUE!</v>
      </c>
    </row>
    <row r="2468" spans="10:14" ht="57" customHeight="1" x14ac:dyDescent="0.2">
      <c r="J2468" s="29">
        <f t="shared" si="160"/>
        <v>0</v>
      </c>
      <c r="K2468" s="29">
        <f t="shared" si="161"/>
        <v>0</v>
      </c>
      <c r="L2468" s="24">
        <f t="shared" si="162"/>
        <v>1</v>
      </c>
      <c r="M2468" s="24" t="str">
        <f>VLOOKUP(L2468,mês!A:B,2,0)</f>
        <v>Janeiro</v>
      </c>
      <c r="N2468" s="24" t="e">
        <f t="shared" si="163"/>
        <v>#VALUE!</v>
      </c>
    </row>
    <row r="2469" spans="10:14" ht="57" customHeight="1" x14ac:dyDescent="0.2">
      <c r="J2469" s="29">
        <f t="shared" si="160"/>
        <v>0</v>
      </c>
      <c r="K2469" s="29">
        <f t="shared" si="161"/>
        <v>0</v>
      </c>
      <c r="L2469" s="24">
        <f t="shared" si="162"/>
        <v>1</v>
      </c>
      <c r="M2469" s="24" t="str">
        <f>VLOOKUP(L2469,mês!A:B,2,0)</f>
        <v>Janeiro</v>
      </c>
      <c r="N2469" s="24" t="e">
        <f t="shared" si="163"/>
        <v>#VALUE!</v>
      </c>
    </row>
    <row r="2470" spans="10:14" ht="57" customHeight="1" x14ac:dyDescent="0.2">
      <c r="J2470" s="29">
        <f t="shared" si="160"/>
        <v>0</v>
      </c>
      <c r="K2470" s="29">
        <f t="shared" si="161"/>
        <v>0</v>
      </c>
      <c r="L2470" s="24">
        <f t="shared" si="162"/>
        <v>1</v>
      </c>
      <c r="M2470" s="24" t="str">
        <f>VLOOKUP(L2470,mês!A:B,2,0)</f>
        <v>Janeiro</v>
      </c>
      <c r="N2470" s="24" t="e">
        <f t="shared" si="163"/>
        <v>#VALUE!</v>
      </c>
    </row>
    <row r="2471" spans="10:14" ht="57" customHeight="1" x14ac:dyDescent="0.2">
      <c r="J2471" s="29">
        <f t="shared" si="160"/>
        <v>0</v>
      </c>
      <c r="K2471" s="29">
        <f t="shared" si="161"/>
        <v>0</v>
      </c>
      <c r="L2471" s="24">
        <f t="shared" si="162"/>
        <v>1</v>
      </c>
      <c r="M2471" s="24" t="str">
        <f>VLOOKUP(L2471,mês!A:B,2,0)</f>
        <v>Janeiro</v>
      </c>
      <c r="N2471" s="24" t="e">
        <f t="shared" si="163"/>
        <v>#VALUE!</v>
      </c>
    </row>
    <row r="2472" spans="10:14" ht="57" customHeight="1" x14ac:dyDescent="0.2">
      <c r="J2472" s="29">
        <f t="shared" si="160"/>
        <v>0</v>
      </c>
      <c r="K2472" s="29">
        <f t="shared" si="161"/>
        <v>0</v>
      </c>
      <c r="L2472" s="24">
        <f t="shared" si="162"/>
        <v>1</v>
      </c>
      <c r="M2472" s="24" t="str">
        <f>VLOOKUP(L2472,mês!A:B,2,0)</f>
        <v>Janeiro</v>
      </c>
      <c r="N2472" s="24" t="e">
        <f t="shared" si="163"/>
        <v>#VALUE!</v>
      </c>
    </row>
    <row r="2473" spans="10:14" ht="57" customHeight="1" x14ac:dyDescent="0.2">
      <c r="J2473" s="29">
        <f t="shared" si="160"/>
        <v>0</v>
      </c>
      <c r="K2473" s="29">
        <f t="shared" si="161"/>
        <v>0</v>
      </c>
      <c r="L2473" s="24">
        <f t="shared" si="162"/>
        <v>1</v>
      </c>
      <c r="M2473" s="24" t="str">
        <f>VLOOKUP(L2473,mês!A:B,2,0)</f>
        <v>Janeiro</v>
      </c>
      <c r="N2473" s="24" t="e">
        <f t="shared" si="163"/>
        <v>#VALUE!</v>
      </c>
    </row>
    <row r="2474" spans="10:14" ht="57" customHeight="1" x14ac:dyDescent="0.2">
      <c r="J2474" s="29">
        <f t="shared" si="160"/>
        <v>0</v>
      </c>
      <c r="K2474" s="29">
        <f t="shared" si="161"/>
        <v>0</v>
      </c>
      <c r="L2474" s="24">
        <f t="shared" si="162"/>
        <v>1</v>
      </c>
      <c r="M2474" s="24" t="str">
        <f>VLOOKUP(L2474,mês!A:B,2,0)</f>
        <v>Janeiro</v>
      </c>
      <c r="N2474" s="24" t="e">
        <f t="shared" si="163"/>
        <v>#VALUE!</v>
      </c>
    </row>
    <row r="2475" spans="10:14" ht="57" customHeight="1" x14ac:dyDescent="0.2">
      <c r="J2475" s="29">
        <f t="shared" si="160"/>
        <v>0</v>
      </c>
      <c r="K2475" s="29">
        <f t="shared" si="161"/>
        <v>0</v>
      </c>
      <c r="L2475" s="24">
        <f t="shared" si="162"/>
        <v>1</v>
      </c>
      <c r="M2475" s="24" t="str">
        <f>VLOOKUP(L2475,mês!A:B,2,0)</f>
        <v>Janeiro</v>
      </c>
      <c r="N2475" s="24" t="e">
        <f t="shared" si="163"/>
        <v>#VALUE!</v>
      </c>
    </row>
    <row r="2476" spans="10:14" ht="57" customHeight="1" x14ac:dyDescent="0.2">
      <c r="J2476" s="29">
        <f t="shared" si="160"/>
        <v>0</v>
      </c>
      <c r="K2476" s="29">
        <f t="shared" si="161"/>
        <v>0</v>
      </c>
      <c r="L2476" s="24">
        <f t="shared" si="162"/>
        <v>1</v>
      </c>
      <c r="M2476" s="24" t="str">
        <f>VLOOKUP(L2476,mês!A:B,2,0)</f>
        <v>Janeiro</v>
      </c>
      <c r="N2476" s="24" t="e">
        <f t="shared" si="163"/>
        <v>#VALUE!</v>
      </c>
    </row>
    <row r="2477" spans="10:14" ht="57" customHeight="1" x14ac:dyDescent="0.2">
      <c r="J2477" s="29">
        <f t="shared" si="160"/>
        <v>0</v>
      </c>
      <c r="K2477" s="29">
        <f t="shared" si="161"/>
        <v>0</v>
      </c>
      <c r="L2477" s="24">
        <f t="shared" si="162"/>
        <v>1</v>
      </c>
      <c r="M2477" s="24" t="str">
        <f>VLOOKUP(L2477,mês!A:B,2,0)</f>
        <v>Janeiro</v>
      </c>
      <c r="N2477" s="24" t="e">
        <f t="shared" si="163"/>
        <v>#VALUE!</v>
      </c>
    </row>
    <row r="2478" spans="10:14" ht="57" customHeight="1" x14ac:dyDescent="0.2">
      <c r="J2478" s="29">
        <f t="shared" si="160"/>
        <v>0</v>
      </c>
      <c r="K2478" s="29">
        <f t="shared" si="161"/>
        <v>0</v>
      </c>
      <c r="L2478" s="24">
        <f t="shared" si="162"/>
        <v>1</v>
      </c>
      <c r="M2478" s="24" t="str">
        <f>VLOOKUP(L2478,mês!A:B,2,0)</f>
        <v>Janeiro</v>
      </c>
      <c r="N2478" s="24" t="e">
        <f t="shared" si="163"/>
        <v>#VALUE!</v>
      </c>
    </row>
    <row r="2479" spans="10:14" ht="57" customHeight="1" x14ac:dyDescent="0.2">
      <c r="J2479" s="29">
        <f t="shared" si="160"/>
        <v>0</v>
      </c>
      <c r="K2479" s="29">
        <f t="shared" si="161"/>
        <v>0</v>
      </c>
      <c r="L2479" s="24">
        <f t="shared" si="162"/>
        <v>1</v>
      </c>
      <c r="M2479" s="24" t="str">
        <f>VLOOKUP(L2479,mês!A:B,2,0)</f>
        <v>Janeiro</v>
      </c>
      <c r="N2479" s="24" t="e">
        <f t="shared" si="163"/>
        <v>#VALUE!</v>
      </c>
    </row>
    <row r="2480" spans="10:14" ht="57" customHeight="1" x14ac:dyDescent="0.2">
      <c r="J2480" s="29">
        <f t="shared" si="160"/>
        <v>0</v>
      </c>
      <c r="K2480" s="29">
        <f t="shared" si="161"/>
        <v>0</v>
      </c>
      <c r="L2480" s="24">
        <f t="shared" si="162"/>
        <v>1</v>
      </c>
      <c r="M2480" s="24" t="str">
        <f>VLOOKUP(L2480,mês!A:B,2,0)</f>
        <v>Janeiro</v>
      </c>
      <c r="N2480" s="24" t="e">
        <f t="shared" si="163"/>
        <v>#VALUE!</v>
      </c>
    </row>
    <row r="2481" spans="10:14" ht="57" customHeight="1" x14ac:dyDescent="0.2">
      <c r="J2481" s="29">
        <f t="shared" si="160"/>
        <v>0</v>
      </c>
      <c r="K2481" s="29">
        <f t="shared" si="161"/>
        <v>0</v>
      </c>
      <c r="L2481" s="24">
        <f t="shared" si="162"/>
        <v>1</v>
      </c>
      <c r="M2481" s="24" t="str">
        <f>VLOOKUP(L2481,mês!A:B,2,0)</f>
        <v>Janeiro</v>
      </c>
      <c r="N2481" s="24" t="e">
        <f t="shared" si="163"/>
        <v>#VALUE!</v>
      </c>
    </row>
    <row r="2482" spans="10:14" ht="57" customHeight="1" x14ac:dyDescent="0.2">
      <c r="J2482" s="29">
        <f t="shared" si="160"/>
        <v>0</v>
      </c>
      <c r="K2482" s="29">
        <f t="shared" si="161"/>
        <v>0</v>
      </c>
      <c r="L2482" s="24">
        <f t="shared" si="162"/>
        <v>1</v>
      </c>
      <c r="M2482" s="24" t="str">
        <f>VLOOKUP(L2482,mês!A:B,2,0)</f>
        <v>Janeiro</v>
      </c>
      <c r="N2482" s="24" t="e">
        <f t="shared" si="163"/>
        <v>#VALUE!</v>
      </c>
    </row>
    <row r="2483" spans="10:14" ht="57" customHeight="1" x14ac:dyDescent="0.2">
      <c r="J2483" s="29">
        <f t="shared" si="160"/>
        <v>0</v>
      </c>
      <c r="K2483" s="29">
        <f t="shared" si="161"/>
        <v>0</v>
      </c>
      <c r="L2483" s="24">
        <f t="shared" si="162"/>
        <v>1</v>
      </c>
      <c r="M2483" s="24" t="str">
        <f>VLOOKUP(L2483,mês!A:B,2,0)</f>
        <v>Janeiro</v>
      </c>
      <c r="N2483" s="24" t="e">
        <f t="shared" si="163"/>
        <v>#VALUE!</v>
      </c>
    </row>
    <row r="2484" spans="10:14" ht="57" customHeight="1" x14ac:dyDescent="0.2">
      <c r="J2484" s="29">
        <f t="shared" si="160"/>
        <v>0</v>
      </c>
      <c r="K2484" s="29">
        <f t="shared" si="161"/>
        <v>0</v>
      </c>
      <c r="L2484" s="24">
        <f t="shared" si="162"/>
        <v>1</v>
      </c>
      <c r="M2484" s="24" t="str">
        <f>VLOOKUP(L2484,mês!A:B,2,0)</f>
        <v>Janeiro</v>
      </c>
      <c r="N2484" s="24" t="e">
        <f t="shared" si="163"/>
        <v>#VALUE!</v>
      </c>
    </row>
    <row r="2485" spans="10:14" ht="57" customHeight="1" x14ac:dyDescent="0.2">
      <c r="J2485" s="29">
        <f t="shared" si="160"/>
        <v>0</v>
      </c>
      <c r="K2485" s="29">
        <f t="shared" si="161"/>
        <v>0</v>
      </c>
      <c r="L2485" s="24">
        <f t="shared" si="162"/>
        <v>1</v>
      </c>
      <c r="M2485" s="24" t="str">
        <f>VLOOKUP(L2485,mês!A:B,2,0)</f>
        <v>Janeiro</v>
      </c>
      <c r="N2485" s="24" t="e">
        <f t="shared" si="163"/>
        <v>#VALUE!</v>
      </c>
    </row>
    <row r="2486" spans="10:14" ht="57" customHeight="1" x14ac:dyDescent="0.2">
      <c r="J2486" s="29">
        <f t="shared" si="160"/>
        <v>0</v>
      </c>
      <c r="K2486" s="29">
        <f t="shared" si="161"/>
        <v>0</v>
      </c>
      <c r="L2486" s="24">
        <f t="shared" si="162"/>
        <v>1</v>
      </c>
      <c r="M2486" s="24" t="str">
        <f>VLOOKUP(L2486,mês!A:B,2,0)</f>
        <v>Janeiro</v>
      </c>
      <c r="N2486" s="24" t="e">
        <f t="shared" si="163"/>
        <v>#VALUE!</v>
      </c>
    </row>
    <row r="2487" spans="10:14" ht="57" customHeight="1" x14ac:dyDescent="0.2">
      <c r="J2487" s="29">
        <f t="shared" si="160"/>
        <v>0</v>
      </c>
      <c r="K2487" s="29">
        <f t="shared" si="161"/>
        <v>0</v>
      </c>
      <c r="L2487" s="24">
        <f t="shared" si="162"/>
        <v>1</v>
      </c>
      <c r="M2487" s="24" t="str">
        <f>VLOOKUP(L2487,mês!A:B,2,0)</f>
        <v>Janeiro</v>
      </c>
      <c r="N2487" s="24" t="e">
        <f t="shared" si="163"/>
        <v>#VALUE!</v>
      </c>
    </row>
    <row r="2488" spans="10:14" ht="57" customHeight="1" x14ac:dyDescent="0.2">
      <c r="J2488" s="29">
        <f t="shared" si="160"/>
        <v>0</v>
      </c>
      <c r="K2488" s="29">
        <f t="shared" si="161"/>
        <v>0</v>
      </c>
      <c r="L2488" s="24">
        <f t="shared" si="162"/>
        <v>1</v>
      </c>
      <c r="M2488" s="24" t="str">
        <f>VLOOKUP(L2488,mês!A:B,2,0)</f>
        <v>Janeiro</v>
      </c>
      <c r="N2488" s="24" t="e">
        <f t="shared" si="163"/>
        <v>#VALUE!</v>
      </c>
    </row>
    <row r="2489" spans="10:14" ht="57" customHeight="1" x14ac:dyDescent="0.2">
      <c r="J2489" s="29">
        <f t="shared" si="160"/>
        <v>0</v>
      </c>
      <c r="K2489" s="29">
        <f t="shared" si="161"/>
        <v>0</v>
      </c>
      <c r="L2489" s="24">
        <f t="shared" si="162"/>
        <v>1</v>
      </c>
      <c r="M2489" s="24" t="str">
        <f>VLOOKUP(L2489,mês!A:B,2,0)</f>
        <v>Janeiro</v>
      </c>
      <c r="N2489" s="24" t="e">
        <f t="shared" si="163"/>
        <v>#VALUE!</v>
      </c>
    </row>
    <row r="2490" spans="10:14" ht="57" customHeight="1" x14ac:dyDescent="0.2">
      <c r="J2490" s="29">
        <f t="shared" si="160"/>
        <v>0</v>
      </c>
      <c r="K2490" s="29">
        <f t="shared" si="161"/>
        <v>0</v>
      </c>
      <c r="L2490" s="24">
        <f t="shared" si="162"/>
        <v>1</v>
      </c>
      <c r="M2490" s="24" t="str">
        <f>VLOOKUP(L2490,mês!A:B,2,0)</f>
        <v>Janeiro</v>
      </c>
      <c r="N2490" s="24" t="e">
        <f t="shared" si="163"/>
        <v>#VALUE!</v>
      </c>
    </row>
    <row r="2491" spans="10:14" ht="57" customHeight="1" x14ac:dyDescent="0.2">
      <c r="J2491" s="29">
        <f t="shared" si="160"/>
        <v>0</v>
      </c>
      <c r="K2491" s="29">
        <f t="shared" si="161"/>
        <v>0</v>
      </c>
      <c r="L2491" s="24">
        <f t="shared" si="162"/>
        <v>1</v>
      </c>
      <c r="M2491" s="24" t="str">
        <f>VLOOKUP(L2491,mês!A:B,2,0)</f>
        <v>Janeiro</v>
      </c>
      <c r="N2491" s="24" t="e">
        <f t="shared" si="163"/>
        <v>#VALUE!</v>
      </c>
    </row>
    <row r="2492" spans="10:14" ht="57" customHeight="1" x14ac:dyDescent="0.2">
      <c r="J2492" s="29">
        <f t="shared" si="160"/>
        <v>0</v>
      </c>
      <c r="K2492" s="29">
        <f t="shared" si="161"/>
        <v>0</v>
      </c>
      <c r="L2492" s="24">
        <f t="shared" si="162"/>
        <v>1</v>
      </c>
      <c r="M2492" s="24" t="str">
        <f>VLOOKUP(L2492,mês!A:B,2,0)</f>
        <v>Janeiro</v>
      </c>
      <c r="N2492" s="24" t="e">
        <f t="shared" si="163"/>
        <v>#VALUE!</v>
      </c>
    </row>
    <row r="2493" spans="10:14" ht="57" customHeight="1" x14ac:dyDescent="0.2">
      <c r="J2493" s="29">
        <f t="shared" si="160"/>
        <v>0</v>
      </c>
      <c r="K2493" s="29">
        <f t="shared" si="161"/>
        <v>0</v>
      </c>
      <c r="L2493" s="24">
        <f t="shared" si="162"/>
        <v>1</v>
      </c>
      <c r="M2493" s="24" t="str">
        <f>VLOOKUP(L2493,mês!A:B,2,0)</f>
        <v>Janeiro</v>
      </c>
      <c r="N2493" s="24" t="e">
        <f t="shared" si="163"/>
        <v>#VALUE!</v>
      </c>
    </row>
    <row r="2494" spans="10:14" ht="57" customHeight="1" x14ac:dyDescent="0.2">
      <c r="J2494" s="29">
        <f t="shared" si="160"/>
        <v>0</v>
      </c>
      <c r="K2494" s="29">
        <f t="shared" si="161"/>
        <v>0</v>
      </c>
      <c r="L2494" s="24">
        <f t="shared" si="162"/>
        <v>1</v>
      </c>
      <c r="M2494" s="24" t="str">
        <f>VLOOKUP(L2494,mês!A:B,2,0)</f>
        <v>Janeiro</v>
      </c>
      <c r="N2494" s="24" t="e">
        <f t="shared" si="163"/>
        <v>#VALUE!</v>
      </c>
    </row>
    <row r="2495" spans="10:14" ht="57" customHeight="1" x14ac:dyDescent="0.2">
      <c r="J2495" s="29">
        <f t="shared" si="160"/>
        <v>0</v>
      </c>
      <c r="K2495" s="29">
        <f t="shared" si="161"/>
        <v>0</v>
      </c>
      <c r="L2495" s="24">
        <f t="shared" si="162"/>
        <v>1</v>
      </c>
      <c r="M2495" s="24" t="str">
        <f>VLOOKUP(L2495,mês!A:B,2,0)</f>
        <v>Janeiro</v>
      </c>
      <c r="N2495" s="24" t="e">
        <f t="shared" si="163"/>
        <v>#VALUE!</v>
      </c>
    </row>
    <row r="2496" spans="10:14" ht="57" customHeight="1" x14ac:dyDescent="0.2">
      <c r="J2496" s="29">
        <f t="shared" si="160"/>
        <v>0</v>
      </c>
      <c r="K2496" s="29">
        <f t="shared" si="161"/>
        <v>0</v>
      </c>
      <c r="L2496" s="24">
        <f t="shared" si="162"/>
        <v>1</v>
      </c>
      <c r="M2496" s="24" t="str">
        <f>VLOOKUP(L2496,mês!A:B,2,0)</f>
        <v>Janeiro</v>
      </c>
      <c r="N2496" s="24" t="e">
        <f t="shared" si="163"/>
        <v>#VALUE!</v>
      </c>
    </row>
    <row r="2497" spans="10:14" ht="57" customHeight="1" x14ac:dyDescent="0.2">
      <c r="J2497" s="29">
        <f t="shared" si="160"/>
        <v>0</v>
      </c>
      <c r="K2497" s="29">
        <f t="shared" si="161"/>
        <v>0</v>
      </c>
      <c r="L2497" s="24">
        <f t="shared" si="162"/>
        <v>1</v>
      </c>
      <c r="M2497" s="24" t="str">
        <f>VLOOKUP(L2497,mês!A:B,2,0)</f>
        <v>Janeiro</v>
      </c>
      <c r="N2497" s="24" t="e">
        <f t="shared" si="163"/>
        <v>#VALUE!</v>
      </c>
    </row>
    <row r="2498" spans="10:14" ht="57" customHeight="1" x14ac:dyDescent="0.2">
      <c r="J2498" s="29">
        <f t="shared" si="160"/>
        <v>0</v>
      </c>
      <c r="K2498" s="29">
        <f t="shared" si="161"/>
        <v>0</v>
      </c>
      <c r="L2498" s="24">
        <f t="shared" si="162"/>
        <v>1</v>
      </c>
      <c r="M2498" s="24" t="str">
        <f>VLOOKUP(L2498,mês!A:B,2,0)</f>
        <v>Janeiro</v>
      </c>
      <c r="N2498" s="24" t="e">
        <f t="shared" si="163"/>
        <v>#VALUE!</v>
      </c>
    </row>
    <row r="2499" spans="10:14" ht="57" customHeight="1" x14ac:dyDescent="0.2">
      <c r="J2499" s="29">
        <f t="shared" si="160"/>
        <v>0</v>
      </c>
      <c r="K2499" s="29">
        <f t="shared" si="161"/>
        <v>0</v>
      </c>
      <c r="L2499" s="24">
        <f t="shared" si="162"/>
        <v>1</v>
      </c>
      <c r="M2499" s="24" t="str">
        <f>VLOOKUP(L2499,mês!A:B,2,0)</f>
        <v>Janeiro</v>
      </c>
      <c r="N2499" s="24" t="e">
        <f t="shared" si="163"/>
        <v>#VALUE!</v>
      </c>
    </row>
    <row r="2500" spans="10:14" ht="57" customHeight="1" x14ac:dyDescent="0.2">
      <c r="J2500" s="29">
        <f t="shared" si="160"/>
        <v>0</v>
      </c>
      <c r="K2500" s="29">
        <f t="shared" si="161"/>
        <v>0</v>
      </c>
      <c r="L2500" s="24">
        <f t="shared" si="162"/>
        <v>1</v>
      </c>
      <c r="M2500" s="24" t="str">
        <f>VLOOKUP(L2500,mês!A:B,2,0)</f>
        <v>Janeiro</v>
      </c>
      <c r="N2500" s="24" t="e">
        <f t="shared" si="163"/>
        <v>#VALUE!</v>
      </c>
    </row>
    <row r="2501" spans="10:14" ht="57" customHeight="1" x14ac:dyDescent="0.2">
      <c r="J2501" s="29">
        <f t="shared" si="160"/>
        <v>0</v>
      </c>
      <c r="K2501" s="29">
        <f t="shared" si="161"/>
        <v>0</v>
      </c>
      <c r="L2501" s="24">
        <f t="shared" si="162"/>
        <v>1</v>
      </c>
      <c r="M2501" s="24" t="str">
        <f>VLOOKUP(L2501,mês!A:B,2,0)</f>
        <v>Janeiro</v>
      </c>
      <c r="N2501" s="24" t="e">
        <f t="shared" si="163"/>
        <v>#VALUE!</v>
      </c>
    </row>
    <row r="2502" spans="10:14" ht="57" customHeight="1" x14ac:dyDescent="0.2">
      <c r="J2502" s="29">
        <f t="shared" si="160"/>
        <v>0</v>
      </c>
      <c r="K2502" s="29">
        <f t="shared" si="161"/>
        <v>0</v>
      </c>
      <c r="L2502" s="24">
        <f t="shared" si="162"/>
        <v>1</v>
      </c>
      <c r="M2502" s="24" t="str">
        <f>VLOOKUP(L2502,mês!A:B,2,0)</f>
        <v>Janeiro</v>
      </c>
      <c r="N2502" s="24" t="e">
        <f t="shared" si="163"/>
        <v>#VALUE!</v>
      </c>
    </row>
    <row r="2503" spans="10:14" ht="57" customHeight="1" x14ac:dyDescent="0.2">
      <c r="J2503" s="29">
        <f t="shared" si="160"/>
        <v>0</v>
      </c>
      <c r="K2503" s="29">
        <f t="shared" si="161"/>
        <v>0</v>
      </c>
      <c r="L2503" s="24">
        <f t="shared" si="162"/>
        <v>1</v>
      </c>
      <c r="M2503" s="24" t="str">
        <f>VLOOKUP(L2503,mês!A:B,2,0)</f>
        <v>Janeiro</v>
      </c>
      <c r="N2503" s="24" t="e">
        <f t="shared" si="163"/>
        <v>#VALUE!</v>
      </c>
    </row>
    <row r="2504" spans="10:14" ht="57" customHeight="1" x14ac:dyDescent="0.2">
      <c r="J2504" s="29">
        <f t="shared" si="160"/>
        <v>0</v>
      </c>
      <c r="K2504" s="29">
        <f t="shared" si="161"/>
        <v>0</v>
      </c>
      <c r="L2504" s="24">
        <f t="shared" si="162"/>
        <v>1</v>
      </c>
      <c r="M2504" s="24" t="str">
        <f>VLOOKUP(L2504,mês!A:B,2,0)</f>
        <v>Janeiro</v>
      </c>
      <c r="N2504" s="24" t="e">
        <f t="shared" si="163"/>
        <v>#VALUE!</v>
      </c>
    </row>
    <row r="2505" spans="10:14" ht="57" customHeight="1" x14ac:dyDescent="0.2">
      <c r="J2505" s="29">
        <f t="shared" si="160"/>
        <v>0</v>
      </c>
      <c r="K2505" s="29">
        <f t="shared" si="161"/>
        <v>0</v>
      </c>
      <c r="L2505" s="24">
        <f t="shared" si="162"/>
        <v>1</v>
      </c>
      <c r="M2505" s="24" t="str">
        <f>VLOOKUP(L2505,mês!A:B,2,0)</f>
        <v>Janeiro</v>
      </c>
      <c r="N2505" s="24" t="e">
        <f t="shared" si="163"/>
        <v>#VALUE!</v>
      </c>
    </row>
    <row r="2506" spans="10:14" ht="57" customHeight="1" x14ac:dyDescent="0.2">
      <c r="J2506" s="29">
        <f t="shared" ref="J2506:J2569" si="164">IF(G2506="Não",0,H2506)</f>
        <v>0</v>
      </c>
      <c r="K2506" s="29">
        <f t="shared" ref="K2506:K2569" si="165">IF(G2506="Não",H2506,0)</f>
        <v>0</v>
      </c>
      <c r="L2506" s="24">
        <f t="shared" ref="L2506:L2569" si="166">MONTH(B2506)</f>
        <v>1</v>
      </c>
      <c r="M2506" s="24" t="str">
        <f>VLOOKUP(L2506,mês!A:B,2,0)</f>
        <v>Janeiro</v>
      </c>
      <c r="N2506" s="24" t="e">
        <f t="shared" ref="N2506:N2569" si="167">LEFT(A2506,SEARCH("-",A2506)-1)</f>
        <v>#VALUE!</v>
      </c>
    </row>
    <row r="2507" spans="10:14" ht="57" customHeight="1" x14ac:dyDescent="0.2">
      <c r="J2507" s="29">
        <f t="shared" si="164"/>
        <v>0</v>
      </c>
      <c r="K2507" s="29">
        <f t="shared" si="165"/>
        <v>0</v>
      </c>
      <c r="L2507" s="24">
        <f t="shared" si="166"/>
        <v>1</v>
      </c>
      <c r="M2507" s="24" t="str">
        <f>VLOOKUP(L2507,mês!A:B,2,0)</f>
        <v>Janeiro</v>
      </c>
      <c r="N2507" s="24" t="e">
        <f t="shared" si="167"/>
        <v>#VALUE!</v>
      </c>
    </row>
    <row r="2508" spans="10:14" ht="57" customHeight="1" x14ac:dyDescent="0.2">
      <c r="J2508" s="29">
        <f t="shared" si="164"/>
        <v>0</v>
      </c>
      <c r="K2508" s="29">
        <f t="shared" si="165"/>
        <v>0</v>
      </c>
      <c r="L2508" s="24">
        <f t="shared" si="166"/>
        <v>1</v>
      </c>
      <c r="M2508" s="24" t="str">
        <f>VLOOKUP(L2508,mês!A:B,2,0)</f>
        <v>Janeiro</v>
      </c>
      <c r="N2508" s="24" t="e">
        <f t="shared" si="167"/>
        <v>#VALUE!</v>
      </c>
    </row>
    <row r="2509" spans="10:14" ht="57" customHeight="1" x14ac:dyDescent="0.2">
      <c r="J2509" s="29">
        <f t="shared" si="164"/>
        <v>0</v>
      </c>
      <c r="K2509" s="29">
        <f t="shared" si="165"/>
        <v>0</v>
      </c>
      <c r="L2509" s="24">
        <f t="shared" si="166"/>
        <v>1</v>
      </c>
      <c r="M2509" s="24" t="str">
        <f>VLOOKUP(L2509,mês!A:B,2,0)</f>
        <v>Janeiro</v>
      </c>
      <c r="N2509" s="24" t="e">
        <f t="shared" si="167"/>
        <v>#VALUE!</v>
      </c>
    </row>
    <row r="2510" spans="10:14" ht="57" customHeight="1" x14ac:dyDescent="0.2">
      <c r="J2510" s="29">
        <f t="shared" si="164"/>
        <v>0</v>
      </c>
      <c r="K2510" s="29">
        <f t="shared" si="165"/>
        <v>0</v>
      </c>
      <c r="L2510" s="24">
        <f t="shared" si="166"/>
        <v>1</v>
      </c>
      <c r="M2510" s="24" t="str">
        <f>VLOOKUP(L2510,mês!A:B,2,0)</f>
        <v>Janeiro</v>
      </c>
      <c r="N2510" s="24" t="e">
        <f t="shared" si="167"/>
        <v>#VALUE!</v>
      </c>
    </row>
    <row r="2511" spans="10:14" ht="57" customHeight="1" x14ac:dyDescent="0.2">
      <c r="J2511" s="29">
        <f t="shared" si="164"/>
        <v>0</v>
      </c>
      <c r="K2511" s="29">
        <f t="shared" si="165"/>
        <v>0</v>
      </c>
      <c r="L2511" s="24">
        <f t="shared" si="166"/>
        <v>1</v>
      </c>
      <c r="M2511" s="24" t="str">
        <f>VLOOKUP(L2511,mês!A:B,2,0)</f>
        <v>Janeiro</v>
      </c>
      <c r="N2511" s="24" t="e">
        <f t="shared" si="167"/>
        <v>#VALUE!</v>
      </c>
    </row>
    <row r="2512" spans="10:14" ht="57" customHeight="1" x14ac:dyDescent="0.2">
      <c r="J2512" s="29">
        <f t="shared" si="164"/>
        <v>0</v>
      </c>
      <c r="K2512" s="29">
        <f t="shared" si="165"/>
        <v>0</v>
      </c>
      <c r="L2512" s="24">
        <f t="shared" si="166"/>
        <v>1</v>
      </c>
      <c r="M2512" s="24" t="str">
        <f>VLOOKUP(L2512,mês!A:B,2,0)</f>
        <v>Janeiro</v>
      </c>
      <c r="N2512" s="24" t="e">
        <f t="shared" si="167"/>
        <v>#VALUE!</v>
      </c>
    </row>
    <row r="2513" spans="10:14" ht="57" customHeight="1" x14ac:dyDescent="0.2">
      <c r="J2513" s="29">
        <f t="shared" si="164"/>
        <v>0</v>
      </c>
      <c r="K2513" s="29">
        <f t="shared" si="165"/>
        <v>0</v>
      </c>
      <c r="L2513" s="24">
        <f t="shared" si="166"/>
        <v>1</v>
      </c>
      <c r="M2513" s="24" t="str">
        <f>VLOOKUP(L2513,mês!A:B,2,0)</f>
        <v>Janeiro</v>
      </c>
      <c r="N2513" s="24" t="e">
        <f t="shared" si="167"/>
        <v>#VALUE!</v>
      </c>
    </row>
    <row r="2514" spans="10:14" ht="57" customHeight="1" x14ac:dyDescent="0.2">
      <c r="J2514" s="29">
        <f t="shared" si="164"/>
        <v>0</v>
      </c>
      <c r="K2514" s="29">
        <f t="shared" si="165"/>
        <v>0</v>
      </c>
      <c r="L2514" s="24">
        <f t="shared" si="166"/>
        <v>1</v>
      </c>
      <c r="M2514" s="24" t="str">
        <f>VLOOKUP(L2514,mês!A:B,2,0)</f>
        <v>Janeiro</v>
      </c>
      <c r="N2514" s="24" t="e">
        <f t="shared" si="167"/>
        <v>#VALUE!</v>
      </c>
    </row>
    <row r="2515" spans="10:14" ht="57" customHeight="1" x14ac:dyDescent="0.2">
      <c r="J2515" s="29">
        <f t="shared" si="164"/>
        <v>0</v>
      </c>
      <c r="K2515" s="29">
        <f t="shared" si="165"/>
        <v>0</v>
      </c>
      <c r="L2515" s="24">
        <f t="shared" si="166"/>
        <v>1</v>
      </c>
      <c r="M2515" s="24" t="str">
        <f>VLOOKUP(L2515,mês!A:B,2,0)</f>
        <v>Janeiro</v>
      </c>
      <c r="N2515" s="24" t="e">
        <f t="shared" si="167"/>
        <v>#VALUE!</v>
      </c>
    </row>
    <row r="2516" spans="10:14" ht="57" customHeight="1" x14ac:dyDescent="0.2">
      <c r="J2516" s="29">
        <f t="shared" si="164"/>
        <v>0</v>
      </c>
      <c r="K2516" s="29">
        <f t="shared" si="165"/>
        <v>0</v>
      </c>
      <c r="L2516" s="24">
        <f t="shared" si="166"/>
        <v>1</v>
      </c>
      <c r="M2516" s="24" t="str">
        <f>VLOOKUP(L2516,mês!A:B,2,0)</f>
        <v>Janeiro</v>
      </c>
      <c r="N2516" s="24" t="e">
        <f t="shared" si="167"/>
        <v>#VALUE!</v>
      </c>
    </row>
    <row r="2517" spans="10:14" ht="57" customHeight="1" x14ac:dyDescent="0.2">
      <c r="J2517" s="29">
        <f t="shared" si="164"/>
        <v>0</v>
      </c>
      <c r="K2517" s="29">
        <f t="shared" si="165"/>
        <v>0</v>
      </c>
      <c r="L2517" s="24">
        <f t="shared" si="166"/>
        <v>1</v>
      </c>
      <c r="M2517" s="24" t="str">
        <f>VLOOKUP(L2517,mês!A:B,2,0)</f>
        <v>Janeiro</v>
      </c>
      <c r="N2517" s="24" t="e">
        <f t="shared" si="167"/>
        <v>#VALUE!</v>
      </c>
    </row>
    <row r="2518" spans="10:14" ht="57" customHeight="1" x14ac:dyDescent="0.2">
      <c r="J2518" s="29">
        <f t="shared" si="164"/>
        <v>0</v>
      </c>
      <c r="K2518" s="29">
        <f t="shared" si="165"/>
        <v>0</v>
      </c>
      <c r="L2518" s="24">
        <f t="shared" si="166"/>
        <v>1</v>
      </c>
      <c r="M2518" s="24" t="str">
        <f>VLOOKUP(L2518,mês!A:B,2,0)</f>
        <v>Janeiro</v>
      </c>
      <c r="N2518" s="24" t="e">
        <f t="shared" si="167"/>
        <v>#VALUE!</v>
      </c>
    </row>
    <row r="2519" spans="10:14" ht="57" customHeight="1" x14ac:dyDescent="0.2">
      <c r="J2519" s="29">
        <f t="shared" si="164"/>
        <v>0</v>
      </c>
      <c r="K2519" s="29">
        <f t="shared" si="165"/>
        <v>0</v>
      </c>
      <c r="L2519" s="24">
        <f t="shared" si="166"/>
        <v>1</v>
      </c>
      <c r="M2519" s="24" t="str">
        <f>VLOOKUP(L2519,mês!A:B,2,0)</f>
        <v>Janeiro</v>
      </c>
      <c r="N2519" s="24" t="e">
        <f t="shared" si="167"/>
        <v>#VALUE!</v>
      </c>
    </row>
    <row r="2520" spans="10:14" ht="57" customHeight="1" x14ac:dyDescent="0.2">
      <c r="J2520" s="29">
        <f t="shared" si="164"/>
        <v>0</v>
      </c>
      <c r="K2520" s="29">
        <f t="shared" si="165"/>
        <v>0</v>
      </c>
      <c r="L2520" s="24">
        <f t="shared" si="166"/>
        <v>1</v>
      </c>
      <c r="M2520" s="24" t="str">
        <f>VLOOKUP(L2520,mês!A:B,2,0)</f>
        <v>Janeiro</v>
      </c>
      <c r="N2520" s="24" t="e">
        <f t="shared" si="167"/>
        <v>#VALUE!</v>
      </c>
    </row>
    <row r="2521" spans="10:14" ht="57" customHeight="1" x14ac:dyDescent="0.2">
      <c r="J2521" s="29">
        <f t="shared" si="164"/>
        <v>0</v>
      </c>
      <c r="K2521" s="29">
        <f t="shared" si="165"/>
        <v>0</v>
      </c>
      <c r="L2521" s="24">
        <f t="shared" si="166"/>
        <v>1</v>
      </c>
      <c r="M2521" s="24" t="str">
        <f>VLOOKUP(L2521,mês!A:B,2,0)</f>
        <v>Janeiro</v>
      </c>
      <c r="N2521" s="24" t="e">
        <f t="shared" si="167"/>
        <v>#VALUE!</v>
      </c>
    </row>
    <row r="2522" spans="10:14" ht="57" customHeight="1" x14ac:dyDescent="0.2">
      <c r="J2522" s="29">
        <f t="shared" si="164"/>
        <v>0</v>
      </c>
      <c r="K2522" s="29">
        <f t="shared" si="165"/>
        <v>0</v>
      </c>
      <c r="L2522" s="24">
        <f t="shared" si="166"/>
        <v>1</v>
      </c>
      <c r="M2522" s="24" t="str">
        <f>VLOOKUP(L2522,mês!A:B,2,0)</f>
        <v>Janeiro</v>
      </c>
      <c r="N2522" s="24" t="e">
        <f t="shared" si="167"/>
        <v>#VALUE!</v>
      </c>
    </row>
    <row r="2523" spans="10:14" ht="57" customHeight="1" x14ac:dyDescent="0.2">
      <c r="J2523" s="29">
        <f t="shared" si="164"/>
        <v>0</v>
      </c>
      <c r="K2523" s="29">
        <f t="shared" si="165"/>
        <v>0</v>
      </c>
      <c r="L2523" s="24">
        <f t="shared" si="166"/>
        <v>1</v>
      </c>
      <c r="M2523" s="24" t="str">
        <f>VLOOKUP(L2523,mês!A:B,2,0)</f>
        <v>Janeiro</v>
      </c>
      <c r="N2523" s="24" t="e">
        <f t="shared" si="167"/>
        <v>#VALUE!</v>
      </c>
    </row>
    <row r="2524" spans="10:14" ht="57" customHeight="1" x14ac:dyDescent="0.2">
      <c r="J2524" s="29">
        <f t="shared" si="164"/>
        <v>0</v>
      </c>
      <c r="K2524" s="29">
        <f t="shared" si="165"/>
        <v>0</v>
      </c>
      <c r="L2524" s="24">
        <f t="shared" si="166"/>
        <v>1</v>
      </c>
      <c r="M2524" s="24" t="str">
        <f>VLOOKUP(L2524,mês!A:B,2,0)</f>
        <v>Janeiro</v>
      </c>
      <c r="N2524" s="24" t="e">
        <f t="shared" si="167"/>
        <v>#VALUE!</v>
      </c>
    </row>
    <row r="2525" spans="10:14" ht="57" customHeight="1" x14ac:dyDescent="0.2">
      <c r="J2525" s="29">
        <f t="shared" si="164"/>
        <v>0</v>
      </c>
      <c r="K2525" s="29">
        <f t="shared" si="165"/>
        <v>0</v>
      </c>
      <c r="L2525" s="24">
        <f t="shared" si="166"/>
        <v>1</v>
      </c>
      <c r="M2525" s="24" t="str">
        <f>VLOOKUP(L2525,mês!A:B,2,0)</f>
        <v>Janeiro</v>
      </c>
      <c r="N2525" s="24" t="e">
        <f t="shared" si="167"/>
        <v>#VALUE!</v>
      </c>
    </row>
    <row r="2526" spans="10:14" ht="57" customHeight="1" x14ac:dyDescent="0.2">
      <c r="J2526" s="29">
        <f t="shared" si="164"/>
        <v>0</v>
      </c>
      <c r="K2526" s="29">
        <f t="shared" si="165"/>
        <v>0</v>
      </c>
      <c r="L2526" s="24">
        <f t="shared" si="166"/>
        <v>1</v>
      </c>
      <c r="M2526" s="24" t="str">
        <f>VLOOKUP(L2526,mês!A:B,2,0)</f>
        <v>Janeiro</v>
      </c>
      <c r="N2526" s="24" t="e">
        <f t="shared" si="167"/>
        <v>#VALUE!</v>
      </c>
    </row>
    <row r="2527" spans="10:14" ht="57" customHeight="1" x14ac:dyDescent="0.2">
      <c r="J2527" s="29">
        <f t="shared" si="164"/>
        <v>0</v>
      </c>
      <c r="K2527" s="29">
        <f t="shared" si="165"/>
        <v>0</v>
      </c>
      <c r="L2527" s="24">
        <f t="shared" si="166"/>
        <v>1</v>
      </c>
      <c r="M2527" s="24" t="str">
        <f>VLOOKUP(L2527,mês!A:B,2,0)</f>
        <v>Janeiro</v>
      </c>
      <c r="N2527" s="24" t="e">
        <f t="shared" si="167"/>
        <v>#VALUE!</v>
      </c>
    </row>
    <row r="2528" spans="10:14" ht="57" customHeight="1" x14ac:dyDescent="0.2">
      <c r="J2528" s="29">
        <f t="shared" si="164"/>
        <v>0</v>
      </c>
      <c r="K2528" s="29">
        <f t="shared" si="165"/>
        <v>0</v>
      </c>
      <c r="L2528" s="24">
        <f t="shared" si="166"/>
        <v>1</v>
      </c>
      <c r="M2528" s="24" t="str">
        <f>VLOOKUP(L2528,mês!A:B,2,0)</f>
        <v>Janeiro</v>
      </c>
      <c r="N2528" s="24" t="e">
        <f t="shared" si="167"/>
        <v>#VALUE!</v>
      </c>
    </row>
    <row r="2529" spans="10:14" ht="57" customHeight="1" x14ac:dyDescent="0.2">
      <c r="J2529" s="29">
        <f t="shared" si="164"/>
        <v>0</v>
      </c>
      <c r="K2529" s="29">
        <f t="shared" si="165"/>
        <v>0</v>
      </c>
      <c r="L2529" s="24">
        <f t="shared" si="166"/>
        <v>1</v>
      </c>
      <c r="M2529" s="24" t="str">
        <f>VLOOKUP(L2529,mês!A:B,2,0)</f>
        <v>Janeiro</v>
      </c>
      <c r="N2529" s="24" t="e">
        <f t="shared" si="167"/>
        <v>#VALUE!</v>
      </c>
    </row>
    <row r="2530" spans="10:14" ht="57" customHeight="1" x14ac:dyDescent="0.2">
      <c r="J2530" s="29">
        <f t="shared" si="164"/>
        <v>0</v>
      </c>
      <c r="K2530" s="29">
        <f t="shared" si="165"/>
        <v>0</v>
      </c>
      <c r="L2530" s="24">
        <f t="shared" si="166"/>
        <v>1</v>
      </c>
      <c r="M2530" s="24" t="str">
        <f>VLOOKUP(L2530,mês!A:B,2,0)</f>
        <v>Janeiro</v>
      </c>
      <c r="N2530" s="24" t="e">
        <f t="shared" si="167"/>
        <v>#VALUE!</v>
      </c>
    </row>
    <row r="2531" spans="10:14" ht="57" customHeight="1" x14ac:dyDescent="0.2">
      <c r="J2531" s="29">
        <f t="shared" si="164"/>
        <v>0</v>
      </c>
      <c r="K2531" s="29">
        <f t="shared" si="165"/>
        <v>0</v>
      </c>
      <c r="L2531" s="24">
        <f t="shared" si="166"/>
        <v>1</v>
      </c>
      <c r="M2531" s="24" t="str">
        <f>VLOOKUP(L2531,mês!A:B,2,0)</f>
        <v>Janeiro</v>
      </c>
      <c r="N2531" s="24" t="e">
        <f t="shared" si="167"/>
        <v>#VALUE!</v>
      </c>
    </row>
    <row r="2532" spans="10:14" ht="57" customHeight="1" x14ac:dyDescent="0.2">
      <c r="J2532" s="29">
        <f t="shared" si="164"/>
        <v>0</v>
      </c>
      <c r="K2532" s="29">
        <f t="shared" si="165"/>
        <v>0</v>
      </c>
      <c r="L2532" s="24">
        <f t="shared" si="166"/>
        <v>1</v>
      </c>
      <c r="M2532" s="24" t="str">
        <f>VLOOKUP(L2532,mês!A:B,2,0)</f>
        <v>Janeiro</v>
      </c>
      <c r="N2532" s="24" t="e">
        <f t="shared" si="167"/>
        <v>#VALUE!</v>
      </c>
    </row>
    <row r="2533" spans="10:14" ht="57" customHeight="1" x14ac:dyDescent="0.2">
      <c r="J2533" s="29">
        <f t="shared" si="164"/>
        <v>0</v>
      </c>
      <c r="K2533" s="29">
        <f t="shared" si="165"/>
        <v>0</v>
      </c>
      <c r="L2533" s="24">
        <f t="shared" si="166"/>
        <v>1</v>
      </c>
      <c r="M2533" s="24" t="str">
        <f>VLOOKUP(L2533,mês!A:B,2,0)</f>
        <v>Janeiro</v>
      </c>
      <c r="N2533" s="24" t="e">
        <f t="shared" si="167"/>
        <v>#VALUE!</v>
      </c>
    </row>
    <row r="2534" spans="10:14" ht="57" customHeight="1" x14ac:dyDescent="0.2">
      <c r="J2534" s="29">
        <f t="shared" si="164"/>
        <v>0</v>
      </c>
      <c r="K2534" s="29">
        <f t="shared" si="165"/>
        <v>0</v>
      </c>
      <c r="L2534" s="24">
        <f t="shared" si="166"/>
        <v>1</v>
      </c>
      <c r="M2534" s="24" t="str">
        <f>VLOOKUP(L2534,mês!A:B,2,0)</f>
        <v>Janeiro</v>
      </c>
      <c r="N2534" s="24" t="e">
        <f t="shared" si="167"/>
        <v>#VALUE!</v>
      </c>
    </row>
    <row r="2535" spans="10:14" ht="57" customHeight="1" x14ac:dyDescent="0.2">
      <c r="J2535" s="29">
        <f t="shared" si="164"/>
        <v>0</v>
      </c>
      <c r="K2535" s="29">
        <f t="shared" si="165"/>
        <v>0</v>
      </c>
      <c r="L2535" s="24">
        <f t="shared" si="166"/>
        <v>1</v>
      </c>
      <c r="M2535" s="24" t="str">
        <f>VLOOKUP(L2535,mês!A:B,2,0)</f>
        <v>Janeiro</v>
      </c>
      <c r="N2535" s="24" t="e">
        <f t="shared" si="167"/>
        <v>#VALUE!</v>
      </c>
    </row>
    <row r="2536" spans="10:14" ht="57" customHeight="1" x14ac:dyDescent="0.2">
      <c r="J2536" s="29">
        <f t="shared" si="164"/>
        <v>0</v>
      </c>
      <c r="K2536" s="29">
        <f t="shared" si="165"/>
        <v>0</v>
      </c>
      <c r="L2536" s="24">
        <f t="shared" si="166"/>
        <v>1</v>
      </c>
      <c r="M2536" s="24" t="str">
        <f>VLOOKUP(L2536,mês!A:B,2,0)</f>
        <v>Janeiro</v>
      </c>
      <c r="N2536" s="24" t="e">
        <f t="shared" si="167"/>
        <v>#VALUE!</v>
      </c>
    </row>
    <row r="2537" spans="10:14" ht="57" customHeight="1" x14ac:dyDescent="0.2">
      <c r="J2537" s="29">
        <f t="shared" si="164"/>
        <v>0</v>
      </c>
      <c r="K2537" s="29">
        <f t="shared" si="165"/>
        <v>0</v>
      </c>
      <c r="L2537" s="24">
        <f t="shared" si="166"/>
        <v>1</v>
      </c>
      <c r="M2537" s="24" t="str">
        <f>VLOOKUP(L2537,mês!A:B,2,0)</f>
        <v>Janeiro</v>
      </c>
      <c r="N2537" s="24" t="e">
        <f t="shared" si="167"/>
        <v>#VALUE!</v>
      </c>
    </row>
    <row r="2538" spans="10:14" ht="57" customHeight="1" x14ac:dyDescent="0.2">
      <c r="J2538" s="29">
        <f t="shared" si="164"/>
        <v>0</v>
      </c>
      <c r="K2538" s="29">
        <f t="shared" si="165"/>
        <v>0</v>
      </c>
      <c r="L2538" s="24">
        <f t="shared" si="166"/>
        <v>1</v>
      </c>
      <c r="M2538" s="24" t="str">
        <f>VLOOKUP(L2538,mês!A:B,2,0)</f>
        <v>Janeiro</v>
      </c>
      <c r="N2538" s="24" t="e">
        <f t="shared" si="167"/>
        <v>#VALUE!</v>
      </c>
    </row>
    <row r="2539" spans="10:14" ht="57" customHeight="1" x14ac:dyDescent="0.2">
      <c r="J2539" s="29">
        <f t="shared" si="164"/>
        <v>0</v>
      </c>
      <c r="K2539" s="29">
        <f t="shared" si="165"/>
        <v>0</v>
      </c>
      <c r="L2539" s="24">
        <f t="shared" si="166"/>
        <v>1</v>
      </c>
      <c r="M2539" s="24" t="str">
        <f>VLOOKUP(L2539,mês!A:B,2,0)</f>
        <v>Janeiro</v>
      </c>
      <c r="N2539" s="24" t="e">
        <f t="shared" si="167"/>
        <v>#VALUE!</v>
      </c>
    </row>
    <row r="2540" spans="10:14" ht="57" customHeight="1" x14ac:dyDescent="0.2">
      <c r="J2540" s="29">
        <f t="shared" si="164"/>
        <v>0</v>
      </c>
      <c r="K2540" s="29">
        <f t="shared" si="165"/>
        <v>0</v>
      </c>
      <c r="L2540" s="24">
        <f t="shared" si="166"/>
        <v>1</v>
      </c>
      <c r="M2540" s="24" t="str">
        <f>VLOOKUP(L2540,mês!A:B,2,0)</f>
        <v>Janeiro</v>
      </c>
      <c r="N2540" s="24" t="e">
        <f t="shared" si="167"/>
        <v>#VALUE!</v>
      </c>
    </row>
    <row r="2541" spans="10:14" ht="57" customHeight="1" x14ac:dyDescent="0.2">
      <c r="J2541" s="29">
        <f t="shared" si="164"/>
        <v>0</v>
      </c>
      <c r="K2541" s="29">
        <f t="shared" si="165"/>
        <v>0</v>
      </c>
      <c r="L2541" s="24">
        <f t="shared" si="166"/>
        <v>1</v>
      </c>
      <c r="M2541" s="24" t="str">
        <f>VLOOKUP(L2541,mês!A:B,2,0)</f>
        <v>Janeiro</v>
      </c>
      <c r="N2541" s="24" t="e">
        <f t="shared" si="167"/>
        <v>#VALUE!</v>
      </c>
    </row>
    <row r="2542" spans="10:14" ht="57" customHeight="1" x14ac:dyDescent="0.2">
      <c r="J2542" s="29">
        <f t="shared" si="164"/>
        <v>0</v>
      </c>
      <c r="K2542" s="29">
        <f t="shared" si="165"/>
        <v>0</v>
      </c>
      <c r="L2542" s="24">
        <f t="shared" si="166"/>
        <v>1</v>
      </c>
      <c r="M2542" s="24" t="str">
        <f>VLOOKUP(L2542,mês!A:B,2,0)</f>
        <v>Janeiro</v>
      </c>
      <c r="N2542" s="24" t="e">
        <f t="shared" si="167"/>
        <v>#VALUE!</v>
      </c>
    </row>
    <row r="2543" spans="10:14" ht="57" customHeight="1" x14ac:dyDescent="0.2">
      <c r="J2543" s="29">
        <f t="shared" si="164"/>
        <v>0</v>
      </c>
      <c r="K2543" s="29">
        <f t="shared" si="165"/>
        <v>0</v>
      </c>
      <c r="L2543" s="24">
        <f t="shared" si="166"/>
        <v>1</v>
      </c>
      <c r="M2543" s="24" t="str">
        <f>VLOOKUP(L2543,mês!A:B,2,0)</f>
        <v>Janeiro</v>
      </c>
      <c r="N2543" s="24" t="e">
        <f t="shared" si="167"/>
        <v>#VALUE!</v>
      </c>
    </row>
    <row r="2544" spans="10:14" ht="57" customHeight="1" x14ac:dyDescent="0.2">
      <c r="J2544" s="29">
        <f t="shared" si="164"/>
        <v>0</v>
      </c>
      <c r="K2544" s="29">
        <f t="shared" si="165"/>
        <v>0</v>
      </c>
      <c r="L2544" s="24">
        <f t="shared" si="166"/>
        <v>1</v>
      </c>
      <c r="M2544" s="24" t="str">
        <f>VLOOKUP(L2544,mês!A:B,2,0)</f>
        <v>Janeiro</v>
      </c>
      <c r="N2544" s="24" t="e">
        <f t="shared" si="167"/>
        <v>#VALUE!</v>
      </c>
    </row>
    <row r="2545" spans="10:14" ht="57" customHeight="1" x14ac:dyDescent="0.2">
      <c r="J2545" s="29">
        <f t="shared" si="164"/>
        <v>0</v>
      </c>
      <c r="K2545" s="29">
        <f t="shared" si="165"/>
        <v>0</v>
      </c>
      <c r="L2545" s="24">
        <f t="shared" si="166"/>
        <v>1</v>
      </c>
      <c r="M2545" s="24" t="str">
        <f>VLOOKUP(L2545,mês!A:B,2,0)</f>
        <v>Janeiro</v>
      </c>
      <c r="N2545" s="24" t="e">
        <f t="shared" si="167"/>
        <v>#VALUE!</v>
      </c>
    </row>
    <row r="2546" spans="10:14" ht="57" customHeight="1" x14ac:dyDescent="0.2">
      <c r="J2546" s="29">
        <f t="shared" si="164"/>
        <v>0</v>
      </c>
      <c r="K2546" s="29">
        <f t="shared" si="165"/>
        <v>0</v>
      </c>
      <c r="L2546" s="24">
        <f t="shared" si="166"/>
        <v>1</v>
      </c>
      <c r="M2546" s="24" t="str">
        <f>VLOOKUP(L2546,mês!A:B,2,0)</f>
        <v>Janeiro</v>
      </c>
      <c r="N2546" s="24" t="e">
        <f t="shared" si="167"/>
        <v>#VALUE!</v>
      </c>
    </row>
    <row r="2547" spans="10:14" ht="57" customHeight="1" x14ac:dyDescent="0.2">
      <c r="J2547" s="29">
        <f t="shared" si="164"/>
        <v>0</v>
      </c>
      <c r="K2547" s="29">
        <f t="shared" si="165"/>
        <v>0</v>
      </c>
      <c r="L2547" s="24">
        <f t="shared" si="166"/>
        <v>1</v>
      </c>
      <c r="M2547" s="24" t="str">
        <f>VLOOKUP(L2547,mês!A:B,2,0)</f>
        <v>Janeiro</v>
      </c>
      <c r="N2547" s="24" t="e">
        <f t="shared" si="167"/>
        <v>#VALUE!</v>
      </c>
    </row>
    <row r="2548" spans="10:14" ht="57" customHeight="1" x14ac:dyDescent="0.2">
      <c r="J2548" s="29">
        <f t="shared" si="164"/>
        <v>0</v>
      </c>
      <c r="K2548" s="29">
        <f t="shared" si="165"/>
        <v>0</v>
      </c>
      <c r="L2548" s="24">
        <f t="shared" si="166"/>
        <v>1</v>
      </c>
      <c r="M2548" s="24" t="str">
        <f>VLOOKUP(L2548,mês!A:B,2,0)</f>
        <v>Janeiro</v>
      </c>
      <c r="N2548" s="24" t="e">
        <f t="shared" si="167"/>
        <v>#VALUE!</v>
      </c>
    </row>
    <row r="2549" spans="10:14" ht="57" customHeight="1" x14ac:dyDescent="0.2">
      <c r="J2549" s="29">
        <f t="shared" si="164"/>
        <v>0</v>
      </c>
      <c r="K2549" s="29">
        <f t="shared" si="165"/>
        <v>0</v>
      </c>
      <c r="L2549" s="24">
        <f t="shared" si="166"/>
        <v>1</v>
      </c>
      <c r="M2549" s="24" t="str">
        <f>VLOOKUP(L2549,mês!A:B,2,0)</f>
        <v>Janeiro</v>
      </c>
      <c r="N2549" s="24" t="e">
        <f t="shared" si="167"/>
        <v>#VALUE!</v>
      </c>
    </row>
    <row r="2550" spans="10:14" ht="57" customHeight="1" x14ac:dyDescent="0.2">
      <c r="J2550" s="29">
        <f t="shared" si="164"/>
        <v>0</v>
      </c>
      <c r="K2550" s="29">
        <f t="shared" si="165"/>
        <v>0</v>
      </c>
      <c r="L2550" s="24">
        <f t="shared" si="166"/>
        <v>1</v>
      </c>
      <c r="M2550" s="24" t="str">
        <f>VLOOKUP(L2550,mês!A:B,2,0)</f>
        <v>Janeiro</v>
      </c>
      <c r="N2550" s="24" t="e">
        <f t="shared" si="167"/>
        <v>#VALUE!</v>
      </c>
    </row>
    <row r="2551" spans="10:14" ht="57" customHeight="1" x14ac:dyDescent="0.2">
      <c r="J2551" s="29">
        <f t="shared" si="164"/>
        <v>0</v>
      </c>
      <c r="K2551" s="29">
        <f t="shared" si="165"/>
        <v>0</v>
      </c>
      <c r="L2551" s="24">
        <f t="shared" si="166"/>
        <v>1</v>
      </c>
      <c r="M2551" s="24" t="str">
        <f>VLOOKUP(L2551,mês!A:B,2,0)</f>
        <v>Janeiro</v>
      </c>
      <c r="N2551" s="24" t="e">
        <f t="shared" si="167"/>
        <v>#VALUE!</v>
      </c>
    </row>
    <row r="2552" spans="10:14" ht="57" customHeight="1" x14ac:dyDescent="0.2">
      <c r="J2552" s="29">
        <f t="shared" si="164"/>
        <v>0</v>
      </c>
      <c r="K2552" s="29">
        <f t="shared" si="165"/>
        <v>0</v>
      </c>
      <c r="L2552" s="24">
        <f t="shared" si="166"/>
        <v>1</v>
      </c>
      <c r="M2552" s="24" t="str">
        <f>VLOOKUP(L2552,mês!A:B,2,0)</f>
        <v>Janeiro</v>
      </c>
      <c r="N2552" s="24" t="e">
        <f t="shared" si="167"/>
        <v>#VALUE!</v>
      </c>
    </row>
    <row r="2553" spans="10:14" ht="57" customHeight="1" x14ac:dyDescent="0.2">
      <c r="J2553" s="29">
        <f t="shared" si="164"/>
        <v>0</v>
      </c>
      <c r="K2553" s="29">
        <f t="shared" si="165"/>
        <v>0</v>
      </c>
      <c r="L2553" s="24">
        <f t="shared" si="166"/>
        <v>1</v>
      </c>
      <c r="M2553" s="24" t="str">
        <f>VLOOKUP(L2553,mês!A:B,2,0)</f>
        <v>Janeiro</v>
      </c>
      <c r="N2553" s="24" t="e">
        <f t="shared" si="167"/>
        <v>#VALUE!</v>
      </c>
    </row>
    <row r="2554" spans="10:14" ht="57" customHeight="1" x14ac:dyDescent="0.2">
      <c r="J2554" s="29">
        <f t="shared" si="164"/>
        <v>0</v>
      </c>
      <c r="K2554" s="29">
        <f t="shared" si="165"/>
        <v>0</v>
      </c>
      <c r="L2554" s="24">
        <f t="shared" si="166"/>
        <v>1</v>
      </c>
      <c r="M2554" s="24" t="str">
        <f>VLOOKUP(L2554,mês!A:B,2,0)</f>
        <v>Janeiro</v>
      </c>
      <c r="N2554" s="24" t="e">
        <f t="shared" si="167"/>
        <v>#VALUE!</v>
      </c>
    </row>
    <row r="2555" spans="10:14" ht="57" customHeight="1" x14ac:dyDescent="0.2">
      <c r="J2555" s="29">
        <f t="shared" si="164"/>
        <v>0</v>
      </c>
      <c r="K2555" s="29">
        <f t="shared" si="165"/>
        <v>0</v>
      </c>
      <c r="L2555" s="24">
        <f t="shared" si="166"/>
        <v>1</v>
      </c>
      <c r="M2555" s="24" t="str">
        <f>VLOOKUP(L2555,mês!A:B,2,0)</f>
        <v>Janeiro</v>
      </c>
      <c r="N2555" s="24" t="e">
        <f t="shared" si="167"/>
        <v>#VALUE!</v>
      </c>
    </row>
    <row r="2556" spans="10:14" ht="57" customHeight="1" x14ac:dyDescent="0.2">
      <c r="J2556" s="29">
        <f t="shared" si="164"/>
        <v>0</v>
      </c>
      <c r="K2556" s="29">
        <f t="shared" si="165"/>
        <v>0</v>
      </c>
      <c r="L2556" s="24">
        <f t="shared" si="166"/>
        <v>1</v>
      </c>
      <c r="M2556" s="24" t="str">
        <f>VLOOKUP(L2556,mês!A:B,2,0)</f>
        <v>Janeiro</v>
      </c>
      <c r="N2556" s="24" t="e">
        <f t="shared" si="167"/>
        <v>#VALUE!</v>
      </c>
    </row>
    <row r="2557" spans="10:14" ht="57" customHeight="1" x14ac:dyDescent="0.2">
      <c r="J2557" s="29">
        <f t="shared" si="164"/>
        <v>0</v>
      </c>
      <c r="K2557" s="29">
        <f t="shared" si="165"/>
        <v>0</v>
      </c>
      <c r="L2557" s="24">
        <f t="shared" si="166"/>
        <v>1</v>
      </c>
      <c r="M2557" s="24" t="str">
        <f>VLOOKUP(L2557,mês!A:B,2,0)</f>
        <v>Janeiro</v>
      </c>
      <c r="N2557" s="24" t="e">
        <f t="shared" si="167"/>
        <v>#VALUE!</v>
      </c>
    </row>
    <row r="2558" spans="10:14" ht="57" customHeight="1" x14ac:dyDescent="0.2">
      <c r="J2558" s="29">
        <f t="shared" si="164"/>
        <v>0</v>
      </c>
      <c r="K2558" s="29">
        <f t="shared" si="165"/>
        <v>0</v>
      </c>
      <c r="L2558" s="24">
        <f t="shared" si="166"/>
        <v>1</v>
      </c>
      <c r="M2558" s="24" t="str">
        <f>VLOOKUP(L2558,mês!A:B,2,0)</f>
        <v>Janeiro</v>
      </c>
      <c r="N2558" s="24" t="e">
        <f t="shared" si="167"/>
        <v>#VALUE!</v>
      </c>
    </row>
    <row r="2559" spans="10:14" ht="57" customHeight="1" x14ac:dyDescent="0.2">
      <c r="J2559" s="29">
        <f t="shared" si="164"/>
        <v>0</v>
      </c>
      <c r="K2559" s="29">
        <f t="shared" si="165"/>
        <v>0</v>
      </c>
      <c r="L2559" s="24">
        <f t="shared" si="166"/>
        <v>1</v>
      </c>
      <c r="M2559" s="24" t="str">
        <f>VLOOKUP(L2559,mês!A:B,2,0)</f>
        <v>Janeiro</v>
      </c>
      <c r="N2559" s="24" t="e">
        <f t="shared" si="167"/>
        <v>#VALUE!</v>
      </c>
    </row>
    <row r="2560" spans="10:14" ht="57" customHeight="1" x14ac:dyDescent="0.2">
      <c r="J2560" s="29">
        <f t="shared" si="164"/>
        <v>0</v>
      </c>
      <c r="K2560" s="29">
        <f t="shared" si="165"/>
        <v>0</v>
      </c>
      <c r="L2560" s="24">
        <f t="shared" si="166"/>
        <v>1</v>
      </c>
      <c r="M2560" s="24" t="str">
        <f>VLOOKUP(L2560,mês!A:B,2,0)</f>
        <v>Janeiro</v>
      </c>
      <c r="N2560" s="24" t="e">
        <f t="shared" si="167"/>
        <v>#VALUE!</v>
      </c>
    </row>
    <row r="2561" spans="10:14" ht="57" customHeight="1" x14ac:dyDescent="0.2">
      <c r="J2561" s="29">
        <f t="shared" si="164"/>
        <v>0</v>
      </c>
      <c r="K2561" s="29">
        <f t="shared" si="165"/>
        <v>0</v>
      </c>
      <c r="L2561" s="24">
        <f t="shared" si="166"/>
        <v>1</v>
      </c>
      <c r="M2561" s="24" t="str">
        <f>VLOOKUP(L2561,mês!A:B,2,0)</f>
        <v>Janeiro</v>
      </c>
      <c r="N2561" s="24" t="e">
        <f t="shared" si="167"/>
        <v>#VALUE!</v>
      </c>
    </row>
    <row r="2562" spans="10:14" ht="57" customHeight="1" x14ac:dyDescent="0.2">
      <c r="J2562" s="29">
        <f t="shared" si="164"/>
        <v>0</v>
      </c>
      <c r="K2562" s="29">
        <f t="shared" si="165"/>
        <v>0</v>
      </c>
      <c r="L2562" s="24">
        <f t="shared" si="166"/>
        <v>1</v>
      </c>
      <c r="M2562" s="24" t="str">
        <f>VLOOKUP(L2562,mês!A:B,2,0)</f>
        <v>Janeiro</v>
      </c>
      <c r="N2562" s="24" t="e">
        <f t="shared" si="167"/>
        <v>#VALUE!</v>
      </c>
    </row>
    <row r="2563" spans="10:14" ht="57" customHeight="1" x14ac:dyDescent="0.2">
      <c r="J2563" s="29">
        <f t="shared" si="164"/>
        <v>0</v>
      </c>
      <c r="K2563" s="29">
        <f t="shared" si="165"/>
        <v>0</v>
      </c>
      <c r="L2563" s="24">
        <f t="shared" si="166"/>
        <v>1</v>
      </c>
      <c r="M2563" s="24" t="str">
        <f>VLOOKUP(L2563,mês!A:B,2,0)</f>
        <v>Janeiro</v>
      </c>
      <c r="N2563" s="24" t="e">
        <f t="shared" si="167"/>
        <v>#VALUE!</v>
      </c>
    </row>
    <row r="2564" spans="10:14" ht="57" customHeight="1" x14ac:dyDescent="0.2">
      <c r="J2564" s="29">
        <f t="shared" si="164"/>
        <v>0</v>
      </c>
      <c r="K2564" s="29">
        <f t="shared" si="165"/>
        <v>0</v>
      </c>
      <c r="L2564" s="24">
        <f t="shared" si="166"/>
        <v>1</v>
      </c>
      <c r="M2564" s="24" t="str">
        <f>VLOOKUP(L2564,mês!A:B,2,0)</f>
        <v>Janeiro</v>
      </c>
      <c r="N2564" s="24" t="e">
        <f t="shared" si="167"/>
        <v>#VALUE!</v>
      </c>
    </row>
    <row r="2565" spans="10:14" ht="57" customHeight="1" x14ac:dyDescent="0.2">
      <c r="J2565" s="29">
        <f t="shared" si="164"/>
        <v>0</v>
      </c>
      <c r="K2565" s="29">
        <f t="shared" si="165"/>
        <v>0</v>
      </c>
      <c r="L2565" s="24">
        <f t="shared" si="166"/>
        <v>1</v>
      </c>
      <c r="M2565" s="24" t="str">
        <f>VLOOKUP(L2565,mês!A:B,2,0)</f>
        <v>Janeiro</v>
      </c>
      <c r="N2565" s="24" t="e">
        <f t="shared" si="167"/>
        <v>#VALUE!</v>
      </c>
    </row>
    <row r="2566" spans="10:14" ht="57" customHeight="1" x14ac:dyDescent="0.2">
      <c r="J2566" s="29">
        <f t="shared" si="164"/>
        <v>0</v>
      </c>
      <c r="K2566" s="29">
        <f t="shared" si="165"/>
        <v>0</v>
      </c>
      <c r="L2566" s="24">
        <f t="shared" si="166"/>
        <v>1</v>
      </c>
      <c r="M2566" s="24" t="str">
        <f>VLOOKUP(L2566,mês!A:B,2,0)</f>
        <v>Janeiro</v>
      </c>
      <c r="N2566" s="24" t="e">
        <f t="shared" si="167"/>
        <v>#VALUE!</v>
      </c>
    </row>
    <row r="2567" spans="10:14" ht="57" customHeight="1" x14ac:dyDescent="0.2">
      <c r="J2567" s="29">
        <f t="shared" si="164"/>
        <v>0</v>
      </c>
      <c r="K2567" s="29">
        <f t="shared" si="165"/>
        <v>0</v>
      </c>
      <c r="L2567" s="24">
        <f t="shared" si="166"/>
        <v>1</v>
      </c>
      <c r="M2567" s="24" t="str">
        <f>VLOOKUP(L2567,mês!A:B,2,0)</f>
        <v>Janeiro</v>
      </c>
      <c r="N2567" s="24" t="e">
        <f t="shared" si="167"/>
        <v>#VALUE!</v>
      </c>
    </row>
    <row r="2568" spans="10:14" ht="57" customHeight="1" x14ac:dyDescent="0.2">
      <c r="J2568" s="29">
        <f t="shared" si="164"/>
        <v>0</v>
      </c>
      <c r="K2568" s="29">
        <f t="shared" si="165"/>
        <v>0</v>
      </c>
      <c r="L2568" s="24">
        <f t="shared" si="166"/>
        <v>1</v>
      </c>
      <c r="M2568" s="24" t="str">
        <f>VLOOKUP(L2568,mês!A:B,2,0)</f>
        <v>Janeiro</v>
      </c>
      <c r="N2568" s="24" t="e">
        <f t="shared" si="167"/>
        <v>#VALUE!</v>
      </c>
    </row>
    <row r="2569" spans="10:14" ht="57" customHeight="1" x14ac:dyDescent="0.2">
      <c r="J2569" s="29">
        <f t="shared" si="164"/>
        <v>0</v>
      </c>
      <c r="K2569" s="29">
        <f t="shared" si="165"/>
        <v>0</v>
      </c>
      <c r="L2569" s="24">
        <f t="shared" si="166"/>
        <v>1</v>
      </c>
      <c r="M2569" s="24" t="str">
        <f>VLOOKUP(L2569,mês!A:B,2,0)</f>
        <v>Janeiro</v>
      </c>
      <c r="N2569" s="24" t="e">
        <f t="shared" si="167"/>
        <v>#VALUE!</v>
      </c>
    </row>
    <row r="2570" spans="10:14" ht="57" customHeight="1" x14ac:dyDescent="0.2">
      <c r="J2570" s="29">
        <f t="shared" ref="J2570:J2633" si="168">IF(G2570="Não",0,H2570)</f>
        <v>0</v>
      </c>
      <c r="K2570" s="29">
        <f t="shared" ref="K2570:K2633" si="169">IF(G2570="Não",H2570,0)</f>
        <v>0</v>
      </c>
      <c r="L2570" s="24">
        <f t="shared" ref="L2570:L2633" si="170">MONTH(B2570)</f>
        <v>1</v>
      </c>
      <c r="M2570" s="24" t="str">
        <f>VLOOKUP(L2570,mês!A:B,2,0)</f>
        <v>Janeiro</v>
      </c>
      <c r="N2570" s="24" t="e">
        <f t="shared" ref="N2570:N2633" si="171">LEFT(A2570,SEARCH("-",A2570)-1)</f>
        <v>#VALUE!</v>
      </c>
    </row>
    <row r="2571" spans="10:14" ht="57" customHeight="1" x14ac:dyDescent="0.2">
      <c r="J2571" s="29">
        <f t="shared" si="168"/>
        <v>0</v>
      </c>
      <c r="K2571" s="29">
        <f t="shared" si="169"/>
        <v>0</v>
      </c>
      <c r="L2571" s="24">
        <f t="shared" si="170"/>
        <v>1</v>
      </c>
      <c r="M2571" s="24" t="str">
        <f>VLOOKUP(L2571,mês!A:B,2,0)</f>
        <v>Janeiro</v>
      </c>
      <c r="N2571" s="24" t="e">
        <f t="shared" si="171"/>
        <v>#VALUE!</v>
      </c>
    </row>
    <row r="2572" spans="10:14" ht="57" customHeight="1" x14ac:dyDescent="0.2">
      <c r="J2572" s="29">
        <f t="shared" si="168"/>
        <v>0</v>
      </c>
      <c r="K2572" s="29">
        <f t="shared" si="169"/>
        <v>0</v>
      </c>
      <c r="L2572" s="24">
        <f t="shared" si="170"/>
        <v>1</v>
      </c>
      <c r="M2572" s="24" t="str">
        <f>VLOOKUP(L2572,mês!A:B,2,0)</f>
        <v>Janeiro</v>
      </c>
      <c r="N2572" s="24" t="e">
        <f t="shared" si="171"/>
        <v>#VALUE!</v>
      </c>
    </row>
    <row r="2573" spans="10:14" ht="57" customHeight="1" x14ac:dyDescent="0.2">
      <c r="J2573" s="29">
        <f t="shared" si="168"/>
        <v>0</v>
      </c>
      <c r="K2573" s="29">
        <f t="shared" si="169"/>
        <v>0</v>
      </c>
      <c r="L2573" s="24">
        <f t="shared" si="170"/>
        <v>1</v>
      </c>
      <c r="M2573" s="24" t="str">
        <f>VLOOKUP(L2573,mês!A:B,2,0)</f>
        <v>Janeiro</v>
      </c>
      <c r="N2573" s="24" t="e">
        <f t="shared" si="171"/>
        <v>#VALUE!</v>
      </c>
    </row>
    <row r="2574" spans="10:14" ht="57" customHeight="1" x14ac:dyDescent="0.2">
      <c r="J2574" s="29">
        <f t="shared" si="168"/>
        <v>0</v>
      </c>
      <c r="K2574" s="29">
        <f t="shared" si="169"/>
        <v>0</v>
      </c>
      <c r="L2574" s="24">
        <f t="shared" si="170"/>
        <v>1</v>
      </c>
      <c r="M2574" s="24" t="str">
        <f>VLOOKUP(L2574,mês!A:B,2,0)</f>
        <v>Janeiro</v>
      </c>
      <c r="N2574" s="24" t="e">
        <f t="shared" si="171"/>
        <v>#VALUE!</v>
      </c>
    </row>
    <row r="2575" spans="10:14" ht="57" customHeight="1" x14ac:dyDescent="0.2">
      <c r="J2575" s="29">
        <f t="shared" si="168"/>
        <v>0</v>
      </c>
      <c r="K2575" s="29">
        <f t="shared" si="169"/>
        <v>0</v>
      </c>
      <c r="L2575" s="24">
        <f t="shared" si="170"/>
        <v>1</v>
      </c>
      <c r="M2575" s="24" t="str">
        <f>VLOOKUP(L2575,mês!A:B,2,0)</f>
        <v>Janeiro</v>
      </c>
      <c r="N2575" s="24" t="e">
        <f t="shared" si="171"/>
        <v>#VALUE!</v>
      </c>
    </row>
    <row r="2576" spans="10:14" ht="57" customHeight="1" x14ac:dyDescent="0.2">
      <c r="J2576" s="29">
        <f t="shared" si="168"/>
        <v>0</v>
      </c>
      <c r="K2576" s="29">
        <f t="shared" si="169"/>
        <v>0</v>
      </c>
      <c r="L2576" s="24">
        <f t="shared" si="170"/>
        <v>1</v>
      </c>
      <c r="M2576" s="24" t="str">
        <f>VLOOKUP(L2576,mês!A:B,2,0)</f>
        <v>Janeiro</v>
      </c>
      <c r="N2576" s="24" t="e">
        <f t="shared" si="171"/>
        <v>#VALUE!</v>
      </c>
    </row>
    <row r="2577" spans="10:14" ht="57" customHeight="1" x14ac:dyDescent="0.2">
      <c r="J2577" s="29">
        <f t="shared" si="168"/>
        <v>0</v>
      </c>
      <c r="K2577" s="29">
        <f t="shared" si="169"/>
        <v>0</v>
      </c>
      <c r="L2577" s="24">
        <f t="shared" si="170"/>
        <v>1</v>
      </c>
      <c r="M2577" s="24" t="str">
        <f>VLOOKUP(L2577,mês!A:B,2,0)</f>
        <v>Janeiro</v>
      </c>
      <c r="N2577" s="24" t="e">
        <f t="shared" si="171"/>
        <v>#VALUE!</v>
      </c>
    </row>
    <row r="2578" spans="10:14" ht="57" customHeight="1" x14ac:dyDescent="0.2">
      <c r="J2578" s="29">
        <f t="shared" si="168"/>
        <v>0</v>
      </c>
      <c r="K2578" s="29">
        <f t="shared" si="169"/>
        <v>0</v>
      </c>
      <c r="L2578" s="24">
        <f t="shared" si="170"/>
        <v>1</v>
      </c>
      <c r="M2578" s="24" t="str">
        <f>VLOOKUP(L2578,mês!A:B,2,0)</f>
        <v>Janeiro</v>
      </c>
      <c r="N2578" s="24" t="e">
        <f t="shared" si="171"/>
        <v>#VALUE!</v>
      </c>
    </row>
    <row r="2579" spans="10:14" ht="57" customHeight="1" x14ac:dyDescent="0.2">
      <c r="J2579" s="29">
        <f t="shared" si="168"/>
        <v>0</v>
      </c>
      <c r="K2579" s="29">
        <f t="shared" si="169"/>
        <v>0</v>
      </c>
      <c r="L2579" s="24">
        <f t="shared" si="170"/>
        <v>1</v>
      </c>
      <c r="M2579" s="24" t="str">
        <f>VLOOKUP(L2579,mês!A:B,2,0)</f>
        <v>Janeiro</v>
      </c>
      <c r="N2579" s="24" t="e">
        <f t="shared" si="171"/>
        <v>#VALUE!</v>
      </c>
    </row>
    <row r="2580" spans="10:14" ht="57" customHeight="1" x14ac:dyDescent="0.2">
      <c r="J2580" s="29">
        <f t="shared" si="168"/>
        <v>0</v>
      </c>
      <c r="K2580" s="29">
        <f t="shared" si="169"/>
        <v>0</v>
      </c>
      <c r="L2580" s="24">
        <f t="shared" si="170"/>
        <v>1</v>
      </c>
      <c r="M2580" s="24" t="str">
        <f>VLOOKUP(L2580,mês!A:B,2,0)</f>
        <v>Janeiro</v>
      </c>
      <c r="N2580" s="24" t="e">
        <f t="shared" si="171"/>
        <v>#VALUE!</v>
      </c>
    </row>
    <row r="2581" spans="10:14" ht="57" customHeight="1" x14ac:dyDescent="0.2">
      <c r="J2581" s="29">
        <f t="shared" si="168"/>
        <v>0</v>
      </c>
      <c r="K2581" s="29">
        <f t="shared" si="169"/>
        <v>0</v>
      </c>
      <c r="L2581" s="24">
        <f t="shared" si="170"/>
        <v>1</v>
      </c>
      <c r="M2581" s="24" t="str">
        <f>VLOOKUP(L2581,mês!A:B,2,0)</f>
        <v>Janeiro</v>
      </c>
      <c r="N2581" s="24" t="e">
        <f t="shared" si="171"/>
        <v>#VALUE!</v>
      </c>
    </row>
    <row r="2582" spans="10:14" ht="57" customHeight="1" x14ac:dyDescent="0.2">
      <c r="J2582" s="29">
        <f t="shared" si="168"/>
        <v>0</v>
      </c>
      <c r="K2582" s="29">
        <f t="shared" si="169"/>
        <v>0</v>
      </c>
      <c r="L2582" s="24">
        <f t="shared" si="170"/>
        <v>1</v>
      </c>
      <c r="M2582" s="24" t="str">
        <f>VLOOKUP(L2582,mês!A:B,2,0)</f>
        <v>Janeiro</v>
      </c>
      <c r="N2582" s="24" t="e">
        <f t="shared" si="171"/>
        <v>#VALUE!</v>
      </c>
    </row>
    <row r="2583" spans="10:14" ht="57" customHeight="1" x14ac:dyDescent="0.2">
      <c r="J2583" s="29">
        <f t="shared" si="168"/>
        <v>0</v>
      </c>
      <c r="K2583" s="29">
        <f t="shared" si="169"/>
        <v>0</v>
      </c>
      <c r="L2583" s="24">
        <f t="shared" si="170"/>
        <v>1</v>
      </c>
      <c r="M2583" s="24" t="str">
        <f>VLOOKUP(L2583,mês!A:B,2,0)</f>
        <v>Janeiro</v>
      </c>
      <c r="N2583" s="24" t="e">
        <f t="shared" si="171"/>
        <v>#VALUE!</v>
      </c>
    </row>
    <row r="2584" spans="10:14" ht="57" customHeight="1" x14ac:dyDescent="0.2">
      <c r="J2584" s="29">
        <f t="shared" si="168"/>
        <v>0</v>
      </c>
      <c r="K2584" s="29">
        <f t="shared" si="169"/>
        <v>0</v>
      </c>
      <c r="L2584" s="24">
        <f t="shared" si="170"/>
        <v>1</v>
      </c>
      <c r="M2584" s="24" t="str">
        <f>VLOOKUP(L2584,mês!A:B,2,0)</f>
        <v>Janeiro</v>
      </c>
      <c r="N2584" s="24" t="e">
        <f t="shared" si="171"/>
        <v>#VALUE!</v>
      </c>
    </row>
    <row r="2585" spans="10:14" ht="57" customHeight="1" x14ac:dyDescent="0.2">
      <c r="J2585" s="29">
        <f t="shared" si="168"/>
        <v>0</v>
      </c>
      <c r="K2585" s="29">
        <f t="shared" si="169"/>
        <v>0</v>
      </c>
      <c r="L2585" s="24">
        <f t="shared" si="170"/>
        <v>1</v>
      </c>
      <c r="M2585" s="24" t="str">
        <f>VLOOKUP(L2585,mês!A:B,2,0)</f>
        <v>Janeiro</v>
      </c>
      <c r="N2585" s="24" t="e">
        <f t="shared" si="171"/>
        <v>#VALUE!</v>
      </c>
    </row>
    <row r="2586" spans="10:14" ht="57" customHeight="1" x14ac:dyDescent="0.2">
      <c r="J2586" s="29">
        <f t="shared" si="168"/>
        <v>0</v>
      </c>
      <c r="K2586" s="29">
        <f t="shared" si="169"/>
        <v>0</v>
      </c>
      <c r="L2586" s="24">
        <f t="shared" si="170"/>
        <v>1</v>
      </c>
      <c r="M2586" s="24" t="str">
        <f>VLOOKUP(L2586,mês!A:B,2,0)</f>
        <v>Janeiro</v>
      </c>
      <c r="N2586" s="24" t="e">
        <f t="shared" si="171"/>
        <v>#VALUE!</v>
      </c>
    </row>
    <row r="2587" spans="10:14" ht="57" customHeight="1" x14ac:dyDescent="0.2">
      <c r="J2587" s="29">
        <f t="shared" si="168"/>
        <v>0</v>
      </c>
      <c r="K2587" s="29">
        <f t="shared" si="169"/>
        <v>0</v>
      </c>
      <c r="L2587" s="24">
        <f t="shared" si="170"/>
        <v>1</v>
      </c>
      <c r="M2587" s="24" t="str">
        <f>VLOOKUP(L2587,mês!A:B,2,0)</f>
        <v>Janeiro</v>
      </c>
      <c r="N2587" s="24" t="e">
        <f t="shared" si="171"/>
        <v>#VALUE!</v>
      </c>
    </row>
    <row r="2588" spans="10:14" ht="57" customHeight="1" x14ac:dyDescent="0.2">
      <c r="J2588" s="29">
        <f t="shared" si="168"/>
        <v>0</v>
      </c>
      <c r="K2588" s="29">
        <f t="shared" si="169"/>
        <v>0</v>
      </c>
      <c r="L2588" s="24">
        <f t="shared" si="170"/>
        <v>1</v>
      </c>
      <c r="M2588" s="24" t="str">
        <f>VLOOKUP(L2588,mês!A:B,2,0)</f>
        <v>Janeiro</v>
      </c>
      <c r="N2588" s="24" t="e">
        <f t="shared" si="171"/>
        <v>#VALUE!</v>
      </c>
    </row>
    <row r="2589" spans="10:14" ht="57" customHeight="1" x14ac:dyDescent="0.2">
      <c r="J2589" s="29">
        <f t="shared" si="168"/>
        <v>0</v>
      </c>
      <c r="K2589" s="29">
        <f t="shared" si="169"/>
        <v>0</v>
      </c>
      <c r="L2589" s="24">
        <f t="shared" si="170"/>
        <v>1</v>
      </c>
      <c r="M2589" s="24" t="str">
        <f>VLOOKUP(L2589,mês!A:B,2,0)</f>
        <v>Janeiro</v>
      </c>
      <c r="N2589" s="24" t="e">
        <f t="shared" si="171"/>
        <v>#VALUE!</v>
      </c>
    </row>
    <row r="2590" spans="10:14" ht="57" customHeight="1" x14ac:dyDescent="0.2">
      <c r="J2590" s="29">
        <f t="shared" si="168"/>
        <v>0</v>
      </c>
      <c r="K2590" s="29">
        <f t="shared" si="169"/>
        <v>0</v>
      </c>
      <c r="L2590" s="24">
        <f t="shared" si="170"/>
        <v>1</v>
      </c>
      <c r="M2590" s="24" t="str">
        <f>VLOOKUP(L2590,mês!A:B,2,0)</f>
        <v>Janeiro</v>
      </c>
      <c r="N2590" s="24" t="e">
        <f t="shared" si="171"/>
        <v>#VALUE!</v>
      </c>
    </row>
    <row r="2591" spans="10:14" ht="57" customHeight="1" x14ac:dyDescent="0.2">
      <c r="J2591" s="29">
        <f t="shared" si="168"/>
        <v>0</v>
      </c>
      <c r="K2591" s="29">
        <f t="shared" si="169"/>
        <v>0</v>
      </c>
      <c r="L2591" s="24">
        <f t="shared" si="170"/>
        <v>1</v>
      </c>
      <c r="M2591" s="24" t="str">
        <f>VLOOKUP(L2591,mês!A:B,2,0)</f>
        <v>Janeiro</v>
      </c>
      <c r="N2591" s="24" t="e">
        <f t="shared" si="171"/>
        <v>#VALUE!</v>
      </c>
    </row>
    <row r="2592" spans="10:14" ht="57" customHeight="1" x14ac:dyDescent="0.2">
      <c r="J2592" s="29">
        <f t="shared" si="168"/>
        <v>0</v>
      </c>
      <c r="K2592" s="29">
        <f t="shared" si="169"/>
        <v>0</v>
      </c>
      <c r="L2592" s="24">
        <f t="shared" si="170"/>
        <v>1</v>
      </c>
      <c r="M2592" s="24" t="str">
        <f>VLOOKUP(L2592,mês!A:B,2,0)</f>
        <v>Janeiro</v>
      </c>
      <c r="N2592" s="24" t="e">
        <f t="shared" si="171"/>
        <v>#VALUE!</v>
      </c>
    </row>
    <row r="2593" spans="10:14" ht="57" customHeight="1" x14ac:dyDescent="0.2">
      <c r="J2593" s="29">
        <f t="shared" si="168"/>
        <v>0</v>
      </c>
      <c r="K2593" s="29">
        <f t="shared" si="169"/>
        <v>0</v>
      </c>
      <c r="L2593" s="24">
        <f t="shared" si="170"/>
        <v>1</v>
      </c>
      <c r="M2593" s="24" t="str">
        <f>VLOOKUP(L2593,mês!A:B,2,0)</f>
        <v>Janeiro</v>
      </c>
      <c r="N2593" s="24" t="e">
        <f t="shared" si="171"/>
        <v>#VALUE!</v>
      </c>
    </row>
    <row r="2594" spans="10:14" ht="57" customHeight="1" x14ac:dyDescent="0.2">
      <c r="J2594" s="29">
        <f t="shared" si="168"/>
        <v>0</v>
      </c>
      <c r="K2594" s="29">
        <f t="shared" si="169"/>
        <v>0</v>
      </c>
      <c r="L2594" s="24">
        <f t="shared" si="170"/>
        <v>1</v>
      </c>
      <c r="M2594" s="24" t="str">
        <f>VLOOKUP(L2594,mês!A:B,2,0)</f>
        <v>Janeiro</v>
      </c>
      <c r="N2594" s="24" t="e">
        <f t="shared" si="171"/>
        <v>#VALUE!</v>
      </c>
    </row>
    <row r="2595" spans="10:14" ht="57" customHeight="1" x14ac:dyDescent="0.2">
      <c r="J2595" s="29">
        <f t="shared" si="168"/>
        <v>0</v>
      </c>
      <c r="K2595" s="29">
        <f t="shared" si="169"/>
        <v>0</v>
      </c>
      <c r="L2595" s="24">
        <f t="shared" si="170"/>
        <v>1</v>
      </c>
      <c r="M2595" s="24" t="str">
        <f>VLOOKUP(L2595,mês!A:B,2,0)</f>
        <v>Janeiro</v>
      </c>
      <c r="N2595" s="24" t="e">
        <f t="shared" si="171"/>
        <v>#VALUE!</v>
      </c>
    </row>
    <row r="2596" spans="10:14" ht="57" customHeight="1" x14ac:dyDescent="0.2">
      <c r="J2596" s="29">
        <f t="shared" si="168"/>
        <v>0</v>
      </c>
      <c r="K2596" s="29">
        <f t="shared" si="169"/>
        <v>0</v>
      </c>
      <c r="L2596" s="24">
        <f t="shared" si="170"/>
        <v>1</v>
      </c>
      <c r="M2596" s="24" t="str">
        <f>VLOOKUP(L2596,mês!A:B,2,0)</f>
        <v>Janeiro</v>
      </c>
      <c r="N2596" s="24" t="e">
        <f t="shared" si="171"/>
        <v>#VALUE!</v>
      </c>
    </row>
    <row r="2597" spans="10:14" ht="57" customHeight="1" x14ac:dyDescent="0.2">
      <c r="J2597" s="29">
        <f t="shared" si="168"/>
        <v>0</v>
      </c>
      <c r="K2597" s="29">
        <f t="shared" si="169"/>
        <v>0</v>
      </c>
      <c r="L2597" s="24">
        <f t="shared" si="170"/>
        <v>1</v>
      </c>
      <c r="M2597" s="24" t="str">
        <f>VLOOKUP(L2597,mês!A:B,2,0)</f>
        <v>Janeiro</v>
      </c>
      <c r="N2597" s="24" t="e">
        <f t="shared" si="171"/>
        <v>#VALUE!</v>
      </c>
    </row>
    <row r="2598" spans="10:14" ht="57" customHeight="1" x14ac:dyDescent="0.2">
      <c r="J2598" s="29">
        <f t="shared" si="168"/>
        <v>0</v>
      </c>
      <c r="K2598" s="29">
        <f t="shared" si="169"/>
        <v>0</v>
      </c>
      <c r="L2598" s="24">
        <f t="shared" si="170"/>
        <v>1</v>
      </c>
      <c r="M2598" s="24" t="str">
        <f>VLOOKUP(L2598,mês!A:B,2,0)</f>
        <v>Janeiro</v>
      </c>
      <c r="N2598" s="24" t="e">
        <f t="shared" si="171"/>
        <v>#VALUE!</v>
      </c>
    </row>
    <row r="2599" spans="10:14" ht="57" customHeight="1" x14ac:dyDescent="0.2">
      <c r="J2599" s="29">
        <f t="shared" si="168"/>
        <v>0</v>
      </c>
      <c r="K2599" s="29">
        <f t="shared" si="169"/>
        <v>0</v>
      </c>
      <c r="L2599" s="24">
        <f t="shared" si="170"/>
        <v>1</v>
      </c>
      <c r="M2599" s="24" t="str">
        <f>VLOOKUP(L2599,mês!A:B,2,0)</f>
        <v>Janeiro</v>
      </c>
      <c r="N2599" s="24" t="e">
        <f t="shared" si="171"/>
        <v>#VALUE!</v>
      </c>
    </row>
    <row r="2600" spans="10:14" ht="57" customHeight="1" x14ac:dyDescent="0.2">
      <c r="J2600" s="29">
        <f t="shared" si="168"/>
        <v>0</v>
      </c>
      <c r="K2600" s="29">
        <f t="shared" si="169"/>
        <v>0</v>
      </c>
      <c r="L2600" s="24">
        <f t="shared" si="170"/>
        <v>1</v>
      </c>
      <c r="M2600" s="24" t="str">
        <f>VLOOKUP(L2600,mês!A:B,2,0)</f>
        <v>Janeiro</v>
      </c>
      <c r="N2600" s="24" t="e">
        <f t="shared" si="171"/>
        <v>#VALUE!</v>
      </c>
    </row>
    <row r="2601" spans="10:14" ht="57" customHeight="1" x14ac:dyDescent="0.2">
      <c r="J2601" s="29">
        <f t="shared" si="168"/>
        <v>0</v>
      </c>
      <c r="K2601" s="29">
        <f t="shared" si="169"/>
        <v>0</v>
      </c>
      <c r="L2601" s="24">
        <f t="shared" si="170"/>
        <v>1</v>
      </c>
      <c r="M2601" s="24" t="str">
        <f>VLOOKUP(L2601,mês!A:B,2,0)</f>
        <v>Janeiro</v>
      </c>
      <c r="N2601" s="24" t="e">
        <f t="shared" si="171"/>
        <v>#VALUE!</v>
      </c>
    </row>
    <row r="2602" spans="10:14" ht="57" customHeight="1" x14ac:dyDescent="0.2">
      <c r="J2602" s="29">
        <f t="shared" si="168"/>
        <v>0</v>
      </c>
      <c r="K2602" s="29">
        <f t="shared" si="169"/>
        <v>0</v>
      </c>
      <c r="L2602" s="24">
        <f t="shared" si="170"/>
        <v>1</v>
      </c>
      <c r="M2602" s="24" t="str">
        <f>VLOOKUP(L2602,mês!A:B,2,0)</f>
        <v>Janeiro</v>
      </c>
      <c r="N2602" s="24" t="e">
        <f t="shared" si="171"/>
        <v>#VALUE!</v>
      </c>
    </row>
    <row r="2603" spans="10:14" ht="57" customHeight="1" x14ac:dyDescent="0.2">
      <c r="J2603" s="29">
        <f t="shared" si="168"/>
        <v>0</v>
      </c>
      <c r="K2603" s="29">
        <f t="shared" si="169"/>
        <v>0</v>
      </c>
      <c r="L2603" s="24">
        <f t="shared" si="170"/>
        <v>1</v>
      </c>
      <c r="M2603" s="24" t="str">
        <f>VLOOKUP(L2603,mês!A:B,2,0)</f>
        <v>Janeiro</v>
      </c>
      <c r="N2603" s="24" t="e">
        <f t="shared" si="171"/>
        <v>#VALUE!</v>
      </c>
    </row>
    <row r="2604" spans="10:14" ht="57" customHeight="1" x14ac:dyDescent="0.2">
      <c r="J2604" s="29">
        <f t="shared" si="168"/>
        <v>0</v>
      </c>
      <c r="K2604" s="29">
        <f t="shared" si="169"/>
        <v>0</v>
      </c>
      <c r="L2604" s="24">
        <f t="shared" si="170"/>
        <v>1</v>
      </c>
      <c r="M2604" s="24" t="str">
        <f>VLOOKUP(L2604,mês!A:B,2,0)</f>
        <v>Janeiro</v>
      </c>
      <c r="N2604" s="24" t="e">
        <f t="shared" si="171"/>
        <v>#VALUE!</v>
      </c>
    </row>
    <row r="2605" spans="10:14" ht="57" customHeight="1" x14ac:dyDescent="0.2">
      <c r="J2605" s="29">
        <f t="shared" si="168"/>
        <v>0</v>
      </c>
      <c r="K2605" s="29">
        <f t="shared" si="169"/>
        <v>0</v>
      </c>
      <c r="L2605" s="24">
        <f t="shared" si="170"/>
        <v>1</v>
      </c>
      <c r="M2605" s="24" t="str">
        <f>VLOOKUP(L2605,mês!A:B,2,0)</f>
        <v>Janeiro</v>
      </c>
      <c r="N2605" s="24" t="e">
        <f t="shared" si="171"/>
        <v>#VALUE!</v>
      </c>
    </row>
    <row r="2606" spans="10:14" ht="57" customHeight="1" x14ac:dyDescent="0.2">
      <c r="J2606" s="29">
        <f t="shared" si="168"/>
        <v>0</v>
      </c>
      <c r="K2606" s="29">
        <f t="shared" si="169"/>
        <v>0</v>
      </c>
      <c r="L2606" s="24">
        <f t="shared" si="170"/>
        <v>1</v>
      </c>
      <c r="M2606" s="24" t="str">
        <f>VLOOKUP(L2606,mês!A:B,2,0)</f>
        <v>Janeiro</v>
      </c>
      <c r="N2606" s="24" t="e">
        <f t="shared" si="171"/>
        <v>#VALUE!</v>
      </c>
    </row>
    <row r="2607" spans="10:14" ht="57" customHeight="1" x14ac:dyDescent="0.2">
      <c r="J2607" s="29">
        <f t="shared" si="168"/>
        <v>0</v>
      </c>
      <c r="K2607" s="29">
        <f t="shared" si="169"/>
        <v>0</v>
      </c>
      <c r="L2607" s="24">
        <f t="shared" si="170"/>
        <v>1</v>
      </c>
      <c r="M2607" s="24" t="str">
        <f>VLOOKUP(L2607,mês!A:B,2,0)</f>
        <v>Janeiro</v>
      </c>
      <c r="N2607" s="24" t="e">
        <f t="shared" si="171"/>
        <v>#VALUE!</v>
      </c>
    </row>
    <row r="2608" spans="10:14" ht="57" customHeight="1" x14ac:dyDescent="0.2">
      <c r="J2608" s="29">
        <f t="shared" si="168"/>
        <v>0</v>
      </c>
      <c r="K2608" s="29">
        <f t="shared" si="169"/>
        <v>0</v>
      </c>
      <c r="L2608" s="24">
        <f t="shared" si="170"/>
        <v>1</v>
      </c>
      <c r="M2608" s="24" t="str">
        <f>VLOOKUP(L2608,mês!A:B,2,0)</f>
        <v>Janeiro</v>
      </c>
      <c r="N2608" s="24" t="e">
        <f t="shared" si="171"/>
        <v>#VALUE!</v>
      </c>
    </row>
    <row r="2609" spans="10:14" ht="57" customHeight="1" x14ac:dyDescent="0.2">
      <c r="J2609" s="29">
        <f t="shared" si="168"/>
        <v>0</v>
      </c>
      <c r="K2609" s="29">
        <f t="shared" si="169"/>
        <v>0</v>
      </c>
      <c r="L2609" s="24">
        <f t="shared" si="170"/>
        <v>1</v>
      </c>
      <c r="M2609" s="24" t="str">
        <f>VLOOKUP(L2609,mês!A:B,2,0)</f>
        <v>Janeiro</v>
      </c>
      <c r="N2609" s="24" t="e">
        <f t="shared" si="171"/>
        <v>#VALUE!</v>
      </c>
    </row>
    <row r="2610" spans="10:14" ht="57" customHeight="1" x14ac:dyDescent="0.2">
      <c r="J2610" s="29">
        <f t="shared" si="168"/>
        <v>0</v>
      </c>
      <c r="K2610" s="29">
        <f t="shared" si="169"/>
        <v>0</v>
      </c>
      <c r="L2610" s="24">
        <f t="shared" si="170"/>
        <v>1</v>
      </c>
      <c r="M2610" s="24" t="str">
        <f>VLOOKUP(L2610,mês!A:B,2,0)</f>
        <v>Janeiro</v>
      </c>
      <c r="N2610" s="24" t="e">
        <f t="shared" si="171"/>
        <v>#VALUE!</v>
      </c>
    </row>
    <row r="2611" spans="10:14" ht="57" customHeight="1" x14ac:dyDescent="0.2">
      <c r="J2611" s="29">
        <f t="shared" si="168"/>
        <v>0</v>
      </c>
      <c r="K2611" s="29">
        <f t="shared" si="169"/>
        <v>0</v>
      </c>
      <c r="L2611" s="24">
        <f t="shared" si="170"/>
        <v>1</v>
      </c>
      <c r="M2611" s="24" t="str">
        <f>VLOOKUP(L2611,mês!A:B,2,0)</f>
        <v>Janeiro</v>
      </c>
      <c r="N2611" s="24" t="e">
        <f t="shared" si="171"/>
        <v>#VALUE!</v>
      </c>
    </row>
    <row r="2612" spans="10:14" ht="57" customHeight="1" x14ac:dyDescent="0.2">
      <c r="J2612" s="29">
        <f t="shared" si="168"/>
        <v>0</v>
      </c>
      <c r="K2612" s="29">
        <f t="shared" si="169"/>
        <v>0</v>
      </c>
      <c r="L2612" s="24">
        <f t="shared" si="170"/>
        <v>1</v>
      </c>
      <c r="M2612" s="24" t="str">
        <f>VLOOKUP(L2612,mês!A:B,2,0)</f>
        <v>Janeiro</v>
      </c>
      <c r="N2612" s="24" t="e">
        <f t="shared" si="171"/>
        <v>#VALUE!</v>
      </c>
    </row>
    <row r="2613" spans="10:14" ht="57" customHeight="1" x14ac:dyDescent="0.2">
      <c r="J2613" s="29">
        <f t="shared" si="168"/>
        <v>0</v>
      </c>
      <c r="K2613" s="29">
        <f t="shared" si="169"/>
        <v>0</v>
      </c>
      <c r="L2613" s="24">
        <f t="shared" si="170"/>
        <v>1</v>
      </c>
      <c r="M2613" s="24" t="str">
        <f>VLOOKUP(L2613,mês!A:B,2,0)</f>
        <v>Janeiro</v>
      </c>
      <c r="N2613" s="24" t="e">
        <f t="shared" si="171"/>
        <v>#VALUE!</v>
      </c>
    </row>
    <row r="2614" spans="10:14" ht="57" customHeight="1" x14ac:dyDescent="0.2">
      <c r="J2614" s="29">
        <f t="shared" si="168"/>
        <v>0</v>
      </c>
      <c r="K2614" s="29">
        <f t="shared" si="169"/>
        <v>0</v>
      </c>
      <c r="L2614" s="24">
        <f t="shared" si="170"/>
        <v>1</v>
      </c>
      <c r="M2614" s="24" t="str">
        <f>VLOOKUP(L2614,mês!A:B,2,0)</f>
        <v>Janeiro</v>
      </c>
      <c r="N2614" s="24" t="e">
        <f t="shared" si="171"/>
        <v>#VALUE!</v>
      </c>
    </row>
    <row r="2615" spans="10:14" ht="57" customHeight="1" x14ac:dyDescent="0.2">
      <c r="J2615" s="29">
        <f t="shared" si="168"/>
        <v>0</v>
      </c>
      <c r="K2615" s="29">
        <f t="shared" si="169"/>
        <v>0</v>
      </c>
      <c r="L2615" s="24">
        <f t="shared" si="170"/>
        <v>1</v>
      </c>
      <c r="M2615" s="24" t="str">
        <f>VLOOKUP(L2615,mês!A:B,2,0)</f>
        <v>Janeiro</v>
      </c>
      <c r="N2615" s="24" t="e">
        <f t="shared" si="171"/>
        <v>#VALUE!</v>
      </c>
    </row>
    <row r="2616" spans="10:14" ht="57" customHeight="1" x14ac:dyDescent="0.2">
      <c r="J2616" s="29">
        <f t="shared" si="168"/>
        <v>0</v>
      </c>
      <c r="K2616" s="29">
        <f t="shared" si="169"/>
        <v>0</v>
      </c>
      <c r="L2616" s="24">
        <f t="shared" si="170"/>
        <v>1</v>
      </c>
      <c r="M2616" s="24" t="str">
        <f>VLOOKUP(L2616,mês!A:B,2,0)</f>
        <v>Janeiro</v>
      </c>
      <c r="N2616" s="24" t="e">
        <f t="shared" si="171"/>
        <v>#VALUE!</v>
      </c>
    </row>
    <row r="2617" spans="10:14" ht="57" customHeight="1" x14ac:dyDescent="0.2">
      <c r="J2617" s="29">
        <f t="shared" si="168"/>
        <v>0</v>
      </c>
      <c r="K2617" s="29">
        <f t="shared" si="169"/>
        <v>0</v>
      </c>
      <c r="L2617" s="24">
        <f t="shared" si="170"/>
        <v>1</v>
      </c>
      <c r="M2617" s="24" t="str">
        <f>VLOOKUP(L2617,mês!A:B,2,0)</f>
        <v>Janeiro</v>
      </c>
      <c r="N2617" s="24" t="e">
        <f t="shared" si="171"/>
        <v>#VALUE!</v>
      </c>
    </row>
    <row r="2618" spans="10:14" ht="57" customHeight="1" x14ac:dyDescent="0.2">
      <c r="J2618" s="29">
        <f t="shared" si="168"/>
        <v>0</v>
      </c>
      <c r="K2618" s="29">
        <f t="shared" si="169"/>
        <v>0</v>
      </c>
      <c r="L2618" s="24">
        <f t="shared" si="170"/>
        <v>1</v>
      </c>
      <c r="M2618" s="24" t="str">
        <f>VLOOKUP(L2618,mês!A:B,2,0)</f>
        <v>Janeiro</v>
      </c>
      <c r="N2618" s="24" t="e">
        <f t="shared" si="171"/>
        <v>#VALUE!</v>
      </c>
    </row>
    <row r="2619" spans="10:14" ht="57" customHeight="1" x14ac:dyDescent="0.2">
      <c r="J2619" s="29">
        <f t="shared" si="168"/>
        <v>0</v>
      </c>
      <c r="K2619" s="29">
        <f t="shared" si="169"/>
        <v>0</v>
      </c>
      <c r="L2619" s="24">
        <f t="shared" si="170"/>
        <v>1</v>
      </c>
      <c r="M2619" s="24" t="str">
        <f>VLOOKUP(L2619,mês!A:B,2,0)</f>
        <v>Janeiro</v>
      </c>
      <c r="N2619" s="24" t="e">
        <f t="shared" si="171"/>
        <v>#VALUE!</v>
      </c>
    </row>
    <row r="2620" spans="10:14" ht="57" customHeight="1" x14ac:dyDescent="0.2">
      <c r="J2620" s="29">
        <f t="shared" si="168"/>
        <v>0</v>
      </c>
      <c r="K2620" s="29">
        <f t="shared" si="169"/>
        <v>0</v>
      </c>
      <c r="L2620" s="24">
        <f t="shared" si="170"/>
        <v>1</v>
      </c>
      <c r="M2620" s="24" t="str">
        <f>VLOOKUP(L2620,mês!A:B,2,0)</f>
        <v>Janeiro</v>
      </c>
      <c r="N2620" s="24" t="e">
        <f t="shared" si="171"/>
        <v>#VALUE!</v>
      </c>
    </row>
    <row r="2621" spans="10:14" ht="57" customHeight="1" x14ac:dyDescent="0.2">
      <c r="J2621" s="29">
        <f t="shared" si="168"/>
        <v>0</v>
      </c>
      <c r="K2621" s="29">
        <f t="shared" si="169"/>
        <v>0</v>
      </c>
      <c r="L2621" s="24">
        <f t="shared" si="170"/>
        <v>1</v>
      </c>
      <c r="M2621" s="24" t="str">
        <f>VLOOKUP(L2621,mês!A:B,2,0)</f>
        <v>Janeiro</v>
      </c>
      <c r="N2621" s="24" t="e">
        <f t="shared" si="171"/>
        <v>#VALUE!</v>
      </c>
    </row>
    <row r="2622" spans="10:14" ht="57" customHeight="1" x14ac:dyDescent="0.2">
      <c r="J2622" s="29">
        <f t="shared" si="168"/>
        <v>0</v>
      </c>
      <c r="K2622" s="29">
        <f t="shared" si="169"/>
        <v>0</v>
      </c>
      <c r="L2622" s="24">
        <f t="shared" si="170"/>
        <v>1</v>
      </c>
      <c r="M2622" s="24" t="str">
        <f>VLOOKUP(L2622,mês!A:B,2,0)</f>
        <v>Janeiro</v>
      </c>
      <c r="N2622" s="24" t="e">
        <f t="shared" si="171"/>
        <v>#VALUE!</v>
      </c>
    </row>
    <row r="2623" spans="10:14" ht="57" customHeight="1" x14ac:dyDescent="0.2">
      <c r="J2623" s="29">
        <f t="shared" si="168"/>
        <v>0</v>
      </c>
      <c r="K2623" s="29">
        <f t="shared" si="169"/>
        <v>0</v>
      </c>
      <c r="L2623" s="24">
        <f t="shared" si="170"/>
        <v>1</v>
      </c>
      <c r="M2623" s="24" t="str">
        <f>VLOOKUP(L2623,mês!A:B,2,0)</f>
        <v>Janeiro</v>
      </c>
      <c r="N2623" s="24" t="e">
        <f t="shared" si="171"/>
        <v>#VALUE!</v>
      </c>
    </row>
    <row r="2624" spans="10:14" ht="57" customHeight="1" x14ac:dyDescent="0.2">
      <c r="J2624" s="29">
        <f t="shared" si="168"/>
        <v>0</v>
      </c>
      <c r="K2624" s="29">
        <f t="shared" si="169"/>
        <v>0</v>
      </c>
      <c r="L2624" s="24">
        <f t="shared" si="170"/>
        <v>1</v>
      </c>
      <c r="M2624" s="24" t="str">
        <f>VLOOKUP(L2624,mês!A:B,2,0)</f>
        <v>Janeiro</v>
      </c>
      <c r="N2624" s="24" t="e">
        <f t="shared" si="171"/>
        <v>#VALUE!</v>
      </c>
    </row>
    <row r="2625" spans="10:14" ht="57" customHeight="1" x14ac:dyDescent="0.2">
      <c r="J2625" s="29">
        <f t="shared" si="168"/>
        <v>0</v>
      </c>
      <c r="K2625" s="29">
        <f t="shared" si="169"/>
        <v>0</v>
      </c>
      <c r="L2625" s="24">
        <f t="shared" si="170"/>
        <v>1</v>
      </c>
      <c r="M2625" s="24" t="str">
        <f>VLOOKUP(L2625,mês!A:B,2,0)</f>
        <v>Janeiro</v>
      </c>
      <c r="N2625" s="24" t="e">
        <f t="shared" si="171"/>
        <v>#VALUE!</v>
      </c>
    </row>
    <row r="2626" spans="10:14" ht="57" customHeight="1" x14ac:dyDescent="0.2">
      <c r="J2626" s="29">
        <f t="shared" si="168"/>
        <v>0</v>
      </c>
      <c r="K2626" s="29">
        <f t="shared" si="169"/>
        <v>0</v>
      </c>
      <c r="L2626" s="24">
        <f t="shared" si="170"/>
        <v>1</v>
      </c>
      <c r="M2626" s="24" t="str">
        <f>VLOOKUP(L2626,mês!A:B,2,0)</f>
        <v>Janeiro</v>
      </c>
      <c r="N2626" s="24" t="e">
        <f t="shared" si="171"/>
        <v>#VALUE!</v>
      </c>
    </row>
    <row r="2627" spans="10:14" ht="57" customHeight="1" x14ac:dyDescent="0.2">
      <c r="J2627" s="29">
        <f t="shared" si="168"/>
        <v>0</v>
      </c>
      <c r="K2627" s="29">
        <f t="shared" si="169"/>
        <v>0</v>
      </c>
      <c r="L2627" s="24">
        <f t="shared" si="170"/>
        <v>1</v>
      </c>
      <c r="M2627" s="24" t="str">
        <f>VLOOKUP(L2627,mês!A:B,2,0)</f>
        <v>Janeiro</v>
      </c>
      <c r="N2627" s="24" t="e">
        <f t="shared" si="171"/>
        <v>#VALUE!</v>
      </c>
    </row>
    <row r="2628" spans="10:14" ht="57" customHeight="1" x14ac:dyDescent="0.2">
      <c r="J2628" s="29">
        <f t="shared" si="168"/>
        <v>0</v>
      </c>
      <c r="K2628" s="29">
        <f t="shared" si="169"/>
        <v>0</v>
      </c>
      <c r="L2628" s="24">
        <f t="shared" si="170"/>
        <v>1</v>
      </c>
      <c r="M2628" s="24" t="str">
        <f>VLOOKUP(L2628,mês!A:B,2,0)</f>
        <v>Janeiro</v>
      </c>
      <c r="N2628" s="24" t="e">
        <f t="shared" si="171"/>
        <v>#VALUE!</v>
      </c>
    </row>
    <row r="2629" spans="10:14" ht="57" customHeight="1" x14ac:dyDescent="0.2">
      <c r="J2629" s="29">
        <f t="shared" si="168"/>
        <v>0</v>
      </c>
      <c r="K2629" s="29">
        <f t="shared" si="169"/>
        <v>0</v>
      </c>
      <c r="L2629" s="24">
        <f t="shared" si="170"/>
        <v>1</v>
      </c>
      <c r="M2629" s="24" t="str">
        <f>VLOOKUP(L2629,mês!A:B,2,0)</f>
        <v>Janeiro</v>
      </c>
      <c r="N2629" s="24" t="e">
        <f t="shared" si="171"/>
        <v>#VALUE!</v>
      </c>
    </row>
    <row r="2630" spans="10:14" ht="57" customHeight="1" x14ac:dyDescent="0.2">
      <c r="J2630" s="29">
        <f t="shared" si="168"/>
        <v>0</v>
      </c>
      <c r="K2630" s="29">
        <f t="shared" si="169"/>
        <v>0</v>
      </c>
      <c r="L2630" s="24">
        <f t="shared" si="170"/>
        <v>1</v>
      </c>
      <c r="M2630" s="24" t="str">
        <f>VLOOKUP(L2630,mês!A:B,2,0)</f>
        <v>Janeiro</v>
      </c>
      <c r="N2630" s="24" t="e">
        <f t="shared" si="171"/>
        <v>#VALUE!</v>
      </c>
    </row>
    <row r="2631" spans="10:14" ht="57" customHeight="1" x14ac:dyDescent="0.2">
      <c r="J2631" s="29">
        <f t="shared" si="168"/>
        <v>0</v>
      </c>
      <c r="K2631" s="29">
        <f t="shared" si="169"/>
        <v>0</v>
      </c>
      <c r="L2631" s="24">
        <f t="shared" si="170"/>
        <v>1</v>
      </c>
      <c r="M2631" s="24" t="str">
        <f>VLOOKUP(L2631,mês!A:B,2,0)</f>
        <v>Janeiro</v>
      </c>
      <c r="N2631" s="24" t="e">
        <f t="shared" si="171"/>
        <v>#VALUE!</v>
      </c>
    </row>
    <row r="2632" spans="10:14" ht="57" customHeight="1" x14ac:dyDescent="0.2">
      <c r="J2632" s="29">
        <f t="shared" si="168"/>
        <v>0</v>
      </c>
      <c r="K2632" s="29">
        <f t="shared" si="169"/>
        <v>0</v>
      </c>
      <c r="L2632" s="24">
        <f t="shared" si="170"/>
        <v>1</v>
      </c>
      <c r="M2632" s="24" t="str">
        <f>VLOOKUP(L2632,mês!A:B,2,0)</f>
        <v>Janeiro</v>
      </c>
      <c r="N2632" s="24" t="e">
        <f t="shared" si="171"/>
        <v>#VALUE!</v>
      </c>
    </row>
    <row r="2633" spans="10:14" ht="57" customHeight="1" x14ac:dyDescent="0.2">
      <c r="J2633" s="29">
        <f t="shared" si="168"/>
        <v>0</v>
      </c>
      <c r="K2633" s="29">
        <f t="shared" si="169"/>
        <v>0</v>
      </c>
      <c r="L2633" s="24">
        <f t="shared" si="170"/>
        <v>1</v>
      </c>
      <c r="M2633" s="24" t="str">
        <f>VLOOKUP(L2633,mês!A:B,2,0)</f>
        <v>Janeiro</v>
      </c>
      <c r="N2633" s="24" t="e">
        <f t="shared" si="171"/>
        <v>#VALUE!</v>
      </c>
    </row>
    <row r="2634" spans="10:14" ht="57" customHeight="1" x14ac:dyDescent="0.2">
      <c r="J2634" s="29">
        <f t="shared" ref="J2634:J2697" si="172">IF(G2634="Não",0,H2634)</f>
        <v>0</v>
      </c>
      <c r="K2634" s="29">
        <f t="shared" ref="K2634:K2697" si="173">IF(G2634="Não",H2634,0)</f>
        <v>0</v>
      </c>
      <c r="L2634" s="24">
        <f t="shared" ref="L2634:L2697" si="174">MONTH(B2634)</f>
        <v>1</v>
      </c>
      <c r="M2634" s="24" t="str">
        <f>VLOOKUP(L2634,mês!A:B,2,0)</f>
        <v>Janeiro</v>
      </c>
      <c r="N2634" s="24" t="e">
        <f t="shared" ref="N2634:N2697" si="175">LEFT(A2634,SEARCH("-",A2634)-1)</f>
        <v>#VALUE!</v>
      </c>
    </row>
    <row r="2635" spans="10:14" ht="57" customHeight="1" x14ac:dyDescent="0.2">
      <c r="J2635" s="29">
        <f t="shared" si="172"/>
        <v>0</v>
      </c>
      <c r="K2635" s="29">
        <f t="shared" si="173"/>
        <v>0</v>
      </c>
      <c r="L2635" s="24">
        <f t="shared" si="174"/>
        <v>1</v>
      </c>
      <c r="M2635" s="24" t="str">
        <f>VLOOKUP(L2635,mês!A:B,2,0)</f>
        <v>Janeiro</v>
      </c>
      <c r="N2635" s="24" t="e">
        <f t="shared" si="175"/>
        <v>#VALUE!</v>
      </c>
    </row>
    <row r="2636" spans="10:14" ht="57" customHeight="1" x14ac:dyDescent="0.2">
      <c r="J2636" s="29">
        <f t="shared" si="172"/>
        <v>0</v>
      </c>
      <c r="K2636" s="29">
        <f t="shared" si="173"/>
        <v>0</v>
      </c>
      <c r="L2636" s="24">
        <f t="shared" si="174"/>
        <v>1</v>
      </c>
      <c r="M2636" s="24" t="str">
        <f>VLOOKUP(L2636,mês!A:B,2,0)</f>
        <v>Janeiro</v>
      </c>
      <c r="N2636" s="24" t="e">
        <f t="shared" si="175"/>
        <v>#VALUE!</v>
      </c>
    </row>
    <row r="2637" spans="10:14" ht="57" customHeight="1" x14ac:dyDescent="0.2">
      <c r="J2637" s="29">
        <f t="shared" si="172"/>
        <v>0</v>
      </c>
      <c r="K2637" s="29">
        <f t="shared" si="173"/>
        <v>0</v>
      </c>
      <c r="L2637" s="24">
        <f t="shared" si="174"/>
        <v>1</v>
      </c>
      <c r="M2637" s="24" t="str">
        <f>VLOOKUP(L2637,mês!A:B,2,0)</f>
        <v>Janeiro</v>
      </c>
      <c r="N2637" s="24" t="e">
        <f t="shared" si="175"/>
        <v>#VALUE!</v>
      </c>
    </row>
    <row r="2638" spans="10:14" ht="57" customHeight="1" x14ac:dyDescent="0.2">
      <c r="J2638" s="29">
        <f t="shared" si="172"/>
        <v>0</v>
      </c>
      <c r="K2638" s="29">
        <f t="shared" si="173"/>
        <v>0</v>
      </c>
      <c r="L2638" s="24">
        <f t="shared" si="174"/>
        <v>1</v>
      </c>
      <c r="M2638" s="24" t="str">
        <f>VLOOKUP(L2638,mês!A:B,2,0)</f>
        <v>Janeiro</v>
      </c>
      <c r="N2638" s="24" t="e">
        <f t="shared" si="175"/>
        <v>#VALUE!</v>
      </c>
    </row>
    <row r="2639" spans="10:14" ht="57" customHeight="1" x14ac:dyDescent="0.2">
      <c r="J2639" s="29">
        <f t="shared" si="172"/>
        <v>0</v>
      </c>
      <c r="K2639" s="29">
        <f t="shared" si="173"/>
        <v>0</v>
      </c>
      <c r="L2639" s="24">
        <f t="shared" si="174"/>
        <v>1</v>
      </c>
      <c r="M2639" s="24" t="str">
        <f>VLOOKUP(L2639,mês!A:B,2,0)</f>
        <v>Janeiro</v>
      </c>
      <c r="N2639" s="24" t="e">
        <f t="shared" si="175"/>
        <v>#VALUE!</v>
      </c>
    </row>
    <row r="2640" spans="10:14" ht="57" customHeight="1" x14ac:dyDescent="0.2">
      <c r="J2640" s="29">
        <f t="shared" si="172"/>
        <v>0</v>
      </c>
      <c r="K2640" s="29">
        <f t="shared" si="173"/>
        <v>0</v>
      </c>
      <c r="L2640" s="24">
        <f t="shared" si="174"/>
        <v>1</v>
      </c>
      <c r="M2640" s="24" t="str">
        <f>VLOOKUP(L2640,mês!A:B,2,0)</f>
        <v>Janeiro</v>
      </c>
      <c r="N2640" s="24" t="e">
        <f t="shared" si="175"/>
        <v>#VALUE!</v>
      </c>
    </row>
    <row r="2641" spans="10:14" ht="57" customHeight="1" x14ac:dyDescent="0.2">
      <c r="J2641" s="29">
        <f t="shared" si="172"/>
        <v>0</v>
      </c>
      <c r="K2641" s="29">
        <f t="shared" si="173"/>
        <v>0</v>
      </c>
      <c r="L2641" s="24">
        <f t="shared" si="174"/>
        <v>1</v>
      </c>
      <c r="M2641" s="24" t="str">
        <f>VLOOKUP(L2641,mês!A:B,2,0)</f>
        <v>Janeiro</v>
      </c>
      <c r="N2641" s="24" t="e">
        <f t="shared" si="175"/>
        <v>#VALUE!</v>
      </c>
    </row>
    <row r="2642" spans="10:14" ht="57" customHeight="1" x14ac:dyDescent="0.2">
      <c r="J2642" s="29">
        <f t="shared" si="172"/>
        <v>0</v>
      </c>
      <c r="K2642" s="29">
        <f t="shared" si="173"/>
        <v>0</v>
      </c>
      <c r="L2642" s="24">
        <f t="shared" si="174"/>
        <v>1</v>
      </c>
      <c r="M2642" s="24" t="str">
        <f>VLOOKUP(L2642,mês!A:B,2,0)</f>
        <v>Janeiro</v>
      </c>
      <c r="N2642" s="24" t="e">
        <f t="shared" si="175"/>
        <v>#VALUE!</v>
      </c>
    </row>
    <row r="2643" spans="10:14" ht="57" customHeight="1" x14ac:dyDescent="0.2">
      <c r="J2643" s="29">
        <f t="shared" si="172"/>
        <v>0</v>
      </c>
      <c r="K2643" s="29">
        <f t="shared" si="173"/>
        <v>0</v>
      </c>
      <c r="L2643" s="24">
        <f t="shared" si="174"/>
        <v>1</v>
      </c>
      <c r="M2643" s="24" t="str">
        <f>VLOOKUP(L2643,mês!A:B,2,0)</f>
        <v>Janeiro</v>
      </c>
      <c r="N2643" s="24" t="e">
        <f t="shared" si="175"/>
        <v>#VALUE!</v>
      </c>
    </row>
    <row r="2644" spans="10:14" ht="57" customHeight="1" x14ac:dyDescent="0.2">
      <c r="J2644" s="29">
        <f t="shared" si="172"/>
        <v>0</v>
      </c>
      <c r="K2644" s="29">
        <f t="shared" si="173"/>
        <v>0</v>
      </c>
      <c r="L2644" s="24">
        <f t="shared" si="174"/>
        <v>1</v>
      </c>
      <c r="M2644" s="24" t="str">
        <f>VLOOKUP(L2644,mês!A:B,2,0)</f>
        <v>Janeiro</v>
      </c>
      <c r="N2644" s="24" t="e">
        <f t="shared" si="175"/>
        <v>#VALUE!</v>
      </c>
    </row>
    <row r="2645" spans="10:14" ht="57" customHeight="1" x14ac:dyDescent="0.2">
      <c r="J2645" s="29">
        <f t="shared" si="172"/>
        <v>0</v>
      </c>
      <c r="K2645" s="29">
        <f t="shared" si="173"/>
        <v>0</v>
      </c>
      <c r="L2645" s="24">
        <f t="shared" si="174"/>
        <v>1</v>
      </c>
      <c r="M2645" s="24" t="str">
        <f>VLOOKUP(L2645,mês!A:B,2,0)</f>
        <v>Janeiro</v>
      </c>
      <c r="N2645" s="24" t="e">
        <f t="shared" si="175"/>
        <v>#VALUE!</v>
      </c>
    </row>
    <row r="2646" spans="10:14" ht="57" customHeight="1" x14ac:dyDescent="0.2">
      <c r="J2646" s="29">
        <f t="shared" si="172"/>
        <v>0</v>
      </c>
      <c r="K2646" s="29">
        <f t="shared" si="173"/>
        <v>0</v>
      </c>
      <c r="L2646" s="24">
        <f t="shared" si="174"/>
        <v>1</v>
      </c>
      <c r="M2646" s="24" t="str">
        <f>VLOOKUP(L2646,mês!A:B,2,0)</f>
        <v>Janeiro</v>
      </c>
      <c r="N2646" s="24" t="e">
        <f t="shared" si="175"/>
        <v>#VALUE!</v>
      </c>
    </row>
    <row r="2647" spans="10:14" ht="57" customHeight="1" x14ac:dyDescent="0.2">
      <c r="J2647" s="29">
        <f t="shared" si="172"/>
        <v>0</v>
      </c>
      <c r="K2647" s="29">
        <f t="shared" si="173"/>
        <v>0</v>
      </c>
      <c r="L2647" s="24">
        <f t="shared" si="174"/>
        <v>1</v>
      </c>
      <c r="M2647" s="24" t="str">
        <f>VLOOKUP(L2647,mês!A:B,2,0)</f>
        <v>Janeiro</v>
      </c>
      <c r="N2647" s="24" t="e">
        <f t="shared" si="175"/>
        <v>#VALUE!</v>
      </c>
    </row>
    <row r="2648" spans="10:14" ht="57" customHeight="1" x14ac:dyDescent="0.2">
      <c r="J2648" s="29">
        <f t="shared" si="172"/>
        <v>0</v>
      </c>
      <c r="K2648" s="29">
        <f t="shared" si="173"/>
        <v>0</v>
      </c>
      <c r="L2648" s="24">
        <f t="shared" si="174"/>
        <v>1</v>
      </c>
      <c r="M2648" s="24" t="str">
        <f>VLOOKUP(L2648,mês!A:B,2,0)</f>
        <v>Janeiro</v>
      </c>
      <c r="N2648" s="24" t="e">
        <f t="shared" si="175"/>
        <v>#VALUE!</v>
      </c>
    </row>
    <row r="2649" spans="10:14" ht="57" customHeight="1" x14ac:dyDescent="0.2">
      <c r="J2649" s="29">
        <f t="shared" si="172"/>
        <v>0</v>
      </c>
      <c r="K2649" s="29">
        <f t="shared" si="173"/>
        <v>0</v>
      </c>
      <c r="L2649" s="24">
        <f t="shared" si="174"/>
        <v>1</v>
      </c>
      <c r="M2649" s="24" t="str">
        <f>VLOOKUP(L2649,mês!A:B,2,0)</f>
        <v>Janeiro</v>
      </c>
      <c r="N2649" s="24" t="e">
        <f t="shared" si="175"/>
        <v>#VALUE!</v>
      </c>
    </row>
    <row r="2650" spans="10:14" ht="57" customHeight="1" x14ac:dyDescent="0.2">
      <c r="J2650" s="29">
        <f t="shared" si="172"/>
        <v>0</v>
      </c>
      <c r="K2650" s="29">
        <f t="shared" si="173"/>
        <v>0</v>
      </c>
      <c r="L2650" s="24">
        <f t="shared" si="174"/>
        <v>1</v>
      </c>
      <c r="M2650" s="24" t="str">
        <f>VLOOKUP(L2650,mês!A:B,2,0)</f>
        <v>Janeiro</v>
      </c>
      <c r="N2650" s="24" t="e">
        <f t="shared" si="175"/>
        <v>#VALUE!</v>
      </c>
    </row>
    <row r="2651" spans="10:14" ht="57" customHeight="1" x14ac:dyDescent="0.2">
      <c r="J2651" s="29">
        <f t="shared" si="172"/>
        <v>0</v>
      </c>
      <c r="K2651" s="29">
        <f t="shared" si="173"/>
        <v>0</v>
      </c>
      <c r="L2651" s="24">
        <f t="shared" si="174"/>
        <v>1</v>
      </c>
      <c r="M2651" s="24" t="str">
        <f>VLOOKUP(L2651,mês!A:B,2,0)</f>
        <v>Janeiro</v>
      </c>
      <c r="N2651" s="24" t="e">
        <f t="shared" si="175"/>
        <v>#VALUE!</v>
      </c>
    </row>
    <row r="2652" spans="10:14" ht="57" customHeight="1" x14ac:dyDescent="0.2">
      <c r="J2652" s="29">
        <f t="shared" si="172"/>
        <v>0</v>
      </c>
      <c r="K2652" s="29">
        <f t="shared" si="173"/>
        <v>0</v>
      </c>
      <c r="L2652" s="24">
        <f t="shared" si="174"/>
        <v>1</v>
      </c>
      <c r="M2652" s="24" t="str">
        <f>VLOOKUP(L2652,mês!A:B,2,0)</f>
        <v>Janeiro</v>
      </c>
      <c r="N2652" s="24" t="e">
        <f t="shared" si="175"/>
        <v>#VALUE!</v>
      </c>
    </row>
    <row r="2653" spans="10:14" ht="57" customHeight="1" x14ac:dyDescent="0.2">
      <c r="J2653" s="29">
        <f t="shared" si="172"/>
        <v>0</v>
      </c>
      <c r="K2653" s="29">
        <f t="shared" si="173"/>
        <v>0</v>
      </c>
      <c r="L2653" s="24">
        <f t="shared" si="174"/>
        <v>1</v>
      </c>
      <c r="M2653" s="24" t="str">
        <f>VLOOKUP(L2653,mês!A:B,2,0)</f>
        <v>Janeiro</v>
      </c>
      <c r="N2653" s="24" t="e">
        <f t="shared" si="175"/>
        <v>#VALUE!</v>
      </c>
    </row>
    <row r="2654" spans="10:14" ht="57" customHeight="1" x14ac:dyDescent="0.2">
      <c r="J2654" s="29">
        <f t="shared" si="172"/>
        <v>0</v>
      </c>
      <c r="K2654" s="29">
        <f t="shared" si="173"/>
        <v>0</v>
      </c>
      <c r="L2654" s="24">
        <f t="shared" si="174"/>
        <v>1</v>
      </c>
      <c r="M2654" s="24" t="str">
        <f>VLOOKUP(L2654,mês!A:B,2,0)</f>
        <v>Janeiro</v>
      </c>
      <c r="N2654" s="24" t="e">
        <f t="shared" si="175"/>
        <v>#VALUE!</v>
      </c>
    </row>
    <row r="2655" spans="10:14" ht="57" customHeight="1" x14ac:dyDescent="0.2">
      <c r="J2655" s="29">
        <f t="shared" si="172"/>
        <v>0</v>
      </c>
      <c r="K2655" s="29">
        <f t="shared" si="173"/>
        <v>0</v>
      </c>
      <c r="L2655" s="24">
        <f t="shared" si="174"/>
        <v>1</v>
      </c>
      <c r="M2655" s="24" t="str">
        <f>VLOOKUP(L2655,mês!A:B,2,0)</f>
        <v>Janeiro</v>
      </c>
      <c r="N2655" s="24" t="e">
        <f t="shared" si="175"/>
        <v>#VALUE!</v>
      </c>
    </row>
    <row r="2656" spans="10:14" ht="57" customHeight="1" x14ac:dyDescent="0.2">
      <c r="J2656" s="29">
        <f t="shared" si="172"/>
        <v>0</v>
      </c>
      <c r="K2656" s="29">
        <f t="shared" si="173"/>
        <v>0</v>
      </c>
      <c r="L2656" s="24">
        <f t="shared" si="174"/>
        <v>1</v>
      </c>
      <c r="M2656" s="24" t="str">
        <f>VLOOKUP(L2656,mês!A:B,2,0)</f>
        <v>Janeiro</v>
      </c>
      <c r="N2656" s="24" t="e">
        <f t="shared" si="175"/>
        <v>#VALUE!</v>
      </c>
    </row>
    <row r="2657" spans="10:14" ht="57" customHeight="1" x14ac:dyDescent="0.2">
      <c r="J2657" s="29">
        <f t="shared" si="172"/>
        <v>0</v>
      </c>
      <c r="K2657" s="29">
        <f t="shared" si="173"/>
        <v>0</v>
      </c>
      <c r="L2657" s="24">
        <f t="shared" si="174"/>
        <v>1</v>
      </c>
      <c r="M2657" s="24" t="str">
        <f>VLOOKUP(L2657,mês!A:B,2,0)</f>
        <v>Janeiro</v>
      </c>
      <c r="N2657" s="24" t="e">
        <f t="shared" si="175"/>
        <v>#VALUE!</v>
      </c>
    </row>
    <row r="2658" spans="10:14" ht="57" customHeight="1" x14ac:dyDescent="0.2">
      <c r="J2658" s="29">
        <f t="shared" si="172"/>
        <v>0</v>
      </c>
      <c r="K2658" s="29">
        <f t="shared" si="173"/>
        <v>0</v>
      </c>
      <c r="L2658" s="24">
        <f t="shared" si="174"/>
        <v>1</v>
      </c>
      <c r="M2658" s="24" t="str">
        <f>VLOOKUP(L2658,mês!A:B,2,0)</f>
        <v>Janeiro</v>
      </c>
      <c r="N2658" s="24" t="e">
        <f t="shared" si="175"/>
        <v>#VALUE!</v>
      </c>
    </row>
    <row r="2659" spans="10:14" ht="57" customHeight="1" x14ac:dyDescent="0.2">
      <c r="J2659" s="29">
        <f t="shared" si="172"/>
        <v>0</v>
      </c>
      <c r="K2659" s="29">
        <f t="shared" si="173"/>
        <v>0</v>
      </c>
      <c r="L2659" s="24">
        <f t="shared" si="174"/>
        <v>1</v>
      </c>
      <c r="M2659" s="24" t="str">
        <f>VLOOKUP(L2659,mês!A:B,2,0)</f>
        <v>Janeiro</v>
      </c>
      <c r="N2659" s="24" t="e">
        <f t="shared" si="175"/>
        <v>#VALUE!</v>
      </c>
    </row>
    <row r="2660" spans="10:14" ht="57" customHeight="1" x14ac:dyDescent="0.2">
      <c r="J2660" s="29">
        <f t="shared" si="172"/>
        <v>0</v>
      </c>
      <c r="K2660" s="29">
        <f t="shared" si="173"/>
        <v>0</v>
      </c>
      <c r="L2660" s="24">
        <f t="shared" si="174"/>
        <v>1</v>
      </c>
      <c r="M2660" s="24" t="str">
        <f>VLOOKUP(L2660,mês!A:B,2,0)</f>
        <v>Janeiro</v>
      </c>
      <c r="N2660" s="24" t="e">
        <f t="shared" si="175"/>
        <v>#VALUE!</v>
      </c>
    </row>
    <row r="2661" spans="10:14" ht="57" customHeight="1" x14ac:dyDescent="0.2">
      <c r="J2661" s="29">
        <f t="shared" si="172"/>
        <v>0</v>
      </c>
      <c r="K2661" s="29">
        <f t="shared" si="173"/>
        <v>0</v>
      </c>
      <c r="L2661" s="24">
        <f t="shared" si="174"/>
        <v>1</v>
      </c>
      <c r="M2661" s="24" t="str">
        <f>VLOOKUP(L2661,mês!A:B,2,0)</f>
        <v>Janeiro</v>
      </c>
      <c r="N2661" s="24" t="e">
        <f t="shared" si="175"/>
        <v>#VALUE!</v>
      </c>
    </row>
    <row r="2662" spans="10:14" ht="57" customHeight="1" x14ac:dyDescent="0.2">
      <c r="J2662" s="29">
        <f t="shared" si="172"/>
        <v>0</v>
      </c>
      <c r="K2662" s="29">
        <f t="shared" si="173"/>
        <v>0</v>
      </c>
      <c r="L2662" s="24">
        <f t="shared" si="174"/>
        <v>1</v>
      </c>
      <c r="M2662" s="24" t="str">
        <f>VLOOKUP(L2662,mês!A:B,2,0)</f>
        <v>Janeiro</v>
      </c>
      <c r="N2662" s="24" t="e">
        <f t="shared" si="175"/>
        <v>#VALUE!</v>
      </c>
    </row>
    <row r="2663" spans="10:14" ht="57" customHeight="1" x14ac:dyDescent="0.2">
      <c r="J2663" s="29">
        <f t="shared" si="172"/>
        <v>0</v>
      </c>
      <c r="K2663" s="29">
        <f t="shared" si="173"/>
        <v>0</v>
      </c>
      <c r="L2663" s="24">
        <f t="shared" si="174"/>
        <v>1</v>
      </c>
      <c r="M2663" s="24" t="str">
        <f>VLOOKUP(L2663,mês!A:B,2,0)</f>
        <v>Janeiro</v>
      </c>
      <c r="N2663" s="24" t="e">
        <f t="shared" si="175"/>
        <v>#VALUE!</v>
      </c>
    </row>
    <row r="2664" spans="10:14" ht="57" customHeight="1" x14ac:dyDescent="0.2">
      <c r="J2664" s="29">
        <f t="shared" si="172"/>
        <v>0</v>
      </c>
      <c r="K2664" s="29">
        <f t="shared" si="173"/>
        <v>0</v>
      </c>
      <c r="L2664" s="24">
        <f t="shared" si="174"/>
        <v>1</v>
      </c>
      <c r="M2664" s="24" t="str">
        <f>VLOOKUP(L2664,mês!A:B,2,0)</f>
        <v>Janeiro</v>
      </c>
      <c r="N2664" s="24" t="e">
        <f t="shared" si="175"/>
        <v>#VALUE!</v>
      </c>
    </row>
    <row r="2665" spans="10:14" ht="57" customHeight="1" x14ac:dyDescent="0.2">
      <c r="J2665" s="29">
        <f t="shared" si="172"/>
        <v>0</v>
      </c>
      <c r="K2665" s="29">
        <f t="shared" si="173"/>
        <v>0</v>
      </c>
      <c r="L2665" s="24">
        <f t="shared" si="174"/>
        <v>1</v>
      </c>
      <c r="M2665" s="24" t="str">
        <f>VLOOKUP(L2665,mês!A:B,2,0)</f>
        <v>Janeiro</v>
      </c>
      <c r="N2665" s="24" t="e">
        <f t="shared" si="175"/>
        <v>#VALUE!</v>
      </c>
    </row>
    <row r="2666" spans="10:14" ht="57" customHeight="1" x14ac:dyDescent="0.2">
      <c r="J2666" s="29">
        <f t="shared" si="172"/>
        <v>0</v>
      </c>
      <c r="K2666" s="29">
        <f t="shared" si="173"/>
        <v>0</v>
      </c>
      <c r="L2666" s="24">
        <f t="shared" si="174"/>
        <v>1</v>
      </c>
      <c r="M2666" s="24" t="str">
        <f>VLOOKUP(L2666,mês!A:B,2,0)</f>
        <v>Janeiro</v>
      </c>
      <c r="N2666" s="24" t="e">
        <f t="shared" si="175"/>
        <v>#VALUE!</v>
      </c>
    </row>
    <row r="2667" spans="10:14" ht="57" customHeight="1" x14ac:dyDescent="0.2">
      <c r="J2667" s="29">
        <f t="shared" si="172"/>
        <v>0</v>
      </c>
      <c r="K2667" s="29">
        <f t="shared" si="173"/>
        <v>0</v>
      </c>
      <c r="L2667" s="24">
        <f t="shared" si="174"/>
        <v>1</v>
      </c>
      <c r="M2667" s="24" t="str">
        <f>VLOOKUP(L2667,mês!A:B,2,0)</f>
        <v>Janeiro</v>
      </c>
      <c r="N2667" s="24" t="e">
        <f t="shared" si="175"/>
        <v>#VALUE!</v>
      </c>
    </row>
    <row r="2668" spans="10:14" ht="57" customHeight="1" x14ac:dyDescent="0.2">
      <c r="J2668" s="29">
        <f t="shared" si="172"/>
        <v>0</v>
      </c>
      <c r="K2668" s="29">
        <f t="shared" si="173"/>
        <v>0</v>
      </c>
      <c r="L2668" s="24">
        <f t="shared" si="174"/>
        <v>1</v>
      </c>
      <c r="M2668" s="24" t="str">
        <f>VLOOKUP(L2668,mês!A:B,2,0)</f>
        <v>Janeiro</v>
      </c>
      <c r="N2668" s="24" t="e">
        <f t="shared" si="175"/>
        <v>#VALUE!</v>
      </c>
    </row>
    <row r="2669" spans="10:14" ht="57" customHeight="1" x14ac:dyDescent="0.2">
      <c r="J2669" s="29">
        <f t="shared" si="172"/>
        <v>0</v>
      </c>
      <c r="K2669" s="29">
        <f t="shared" si="173"/>
        <v>0</v>
      </c>
      <c r="L2669" s="24">
        <f t="shared" si="174"/>
        <v>1</v>
      </c>
      <c r="M2669" s="24" t="str">
        <f>VLOOKUP(L2669,mês!A:B,2,0)</f>
        <v>Janeiro</v>
      </c>
      <c r="N2669" s="24" t="e">
        <f t="shared" si="175"/>
        <v>#VALUE!</v>
      </c>
    </row>
    <row r="2670" spans="10:14" ht="57" customHeight="1" x14ac:dyDescent="0.2">
      <c r="J2670" s="29">
        <f t="shared" si="172"/>
        <v>0</v>
      </c>
      <c r="K2670" s="29">
        <f t="shared" si="173"/>
        <v>0</v>
      </c>
      <c r="L2670" s="24">
        <f t="shared" si="174"/>
        <v>1</v>
      </c>
      <c r="M2670" s="24" t="str">
        <f>VLOOKUP(L2670,mês!A:B,2,0)</f>
        <v>Janeiro</v>
      </c>
      <c r="N2670" s="24" t="e">
        <f t="shared" si="175"/>
        <v>#VALUE!</v>
      </c>
    </row>
    <row r="2671" spans="10:14" ht="57" customHeight="1" x14ac:dyDescent="0.2">
      <c r="J2671" s="29">
        <f t="shared" si="172"/>
        <v>0</v>
      </c>
      <c r="K2671" s="29">
        <f t="shared" si="173"/>
        <v>0</v>
      </c>
      <c r="L2671" s="24">
        <f t="shared" si="174"/>
        <v>1</v>
      </c>
      <c r="M2671" s="24" t="str">
        <f>VLOOKUP(L2671,mês!A:B,2,0)</f>
        <v>Janeiro</v>
      </c>
      <c r="N2671" s="24" t="e">
        <f t="shared" si="175"/>
        <v>#VALUE!</v>
      </c>
    </row>
    <row r="2672" spans="10:14" ht="57" customHeight="1" x14ac:dyDescent="0.2">
      <c r="J2672" s="29">
        <f t="shared" si="172"/>
        <v>0</v>
      </c>
      <c r="K2672" s="29">
        <f t="shared" si="173"/>
        <v>0</v>
      </c>
      <c r="L2672" s="24">
        <f t="shared" si="174"/>
        <v>1</v>
      </c>
      <c r="M2672" s="24" t="str">
        <f>VLOOKUP(L2672,mês!A:B,2,0)</f>
        <v>Janeiro</v>
      </c>
      <c r="N2672" s="24" t="e">
        <f t="shared" si="175"/>
        <v>#VALUE!</v>
      </c>
    </row>
    <row r="2673" spans="10:14" ht="57" customHeight="1" x14ac:dyDescent="0.2">
      <c r="J2673" s="29">
        <f t="shared" si="172"/>
        <v>0</v>
      </c>
      <c r="K2673" s="29">
        <f t="shared" si="173"/>
        <v>0</v>
      </c>
      <c r="L2673" s="24">
        <f t="shared" si="174"/>
        <v>1</v>
      </c>
      <c r="M2673" s="24" t="str">
        <f>VLOOKUP(L2673,mês!A:B,2,0)</f>
        <v>Janeiro</v>
      </c>
      <c r="N2673" s="24" t="e">
        <f t="shared" si="175"/>
        <v>#VALUE!</v>
      </c>
    </row>
    <row r="2674" spans="10:14" ht="57" customHeight="1" x14ac:dyDescent="0.2">
      <c r="J2674" s="29">
        <f t="shared" si="172"/>
        <v>0</v>
      </c>
      <c r="K2674" s="29">
        <f t="shared" si="173"/>
        <v>0</v>
      </c>
      <c r="L2674" s="24">
        <f t="shared" si="174"/>
        <v>1</v>
      </c>
      <c r="M2674" s="24" t="str">
        <f>VLOOKUP(L2674,mês!A:B,2,0)</f>
        <v>Janeiro</v>
      </c>
      <c r="N2674" s="24" t="e">
        <f t="shared" si="175"/>
        <v>#VALUE!</v>
      </c>
    </row>
    <row r="2675" spans="10:14" ht="57" customHeight="1" x14ac:dyDescent="0.2">
      <c r="J2675" s="29">
        <f t="shared" si="172"/>
        <v>0</v>
      </c>
      <c r="K2675" s="29">
        <f t="shared" si="173"/>
        <v>0</v>
      </c>
      <c r="L2675" s="24">
        <f t="shared" si="174"/>
        <v>1</v>
      </c>
      <c r="M2675" s="24" t="str">
        <f>VLOOKUP(L2675,mês!A:B,2,0)</f>
        <v>Janeiro</v>
      </c>
      <c r="N2675" s="24" t="e">
        <f t="shared" si="175"/>
        <v>#VALUE!</v>
      </c>
    </row>
    <row r="2676" spans="10:14" ht="57" customHeight="1" x14ac:dyDescent="0.2">
      <c r="J2676" s="29">
        <f t="shared" si="172"/>
        <v>0</v>
      </c>
      <c r="K2676" s="29">
        <f t="shared" si="173"/>
        <v>0</v>
      </c>
      <c r="L2676" s="24">
        <f t="shared" si="174"/>
        <v>1</v>
      </c>
      <c r="M2676" s="24" t="str">
        <f>VLOOKUP(L2676,mês!A:B,2,0)</f>
        <v>Janeiro</v>
      </c>
      <c r="N2676" s="24" t="e">
        <f t="shared" si="175"/>
        <v>#VALUE!</v>
      </c>
    </row>
    <row r="2677" spans="10:14" ht="57" customHeight="1" x14ac:dyDescent="0.2">
      <c r="J2677" s="29">
        <f t="shared" si="172"/>
        <v>0</v>
      </c>
      <c r="K2677" s="29">
        <f t="shared" si="173"/>
        <v>0</v>
      </c>
      <c r="L2677" s="24">
        <f t="shared" si="174"/>
        <v>1</v>
      </c>
      <c r="M2677" s="24" t="str">
        <f>VLOOKUP(L2677,mês!A:B,2,0)</f>
        <v>Janeiro</v>
      </c>
      <c r="N2677" s="24" t="e">
        <f t="shared" si="175"/>
        <v>#VALUE!</v>
      </c>
    </row>
    <row r="2678" spans="10:14" ht="57" customHeight="1" x14ac:dyDescent="0.2">
      <c r="J2678" s="29">
        <f t="shared" si="172"/>
        <v>0</v>
      </c>
      <c r="K2678" s="29">
        <f t="shared" si="173"/>
        <v>0</v>
      </c>
      <c r="L2678" s="24">
        <f t="shared" si="174"/>
        <v>1</v>
      </c>
      <c r="M2678" s="24" t="str">
        <f>VLOOKUP(L2678,mês!A:B,2,0)</f>
        <v>Janeiro</v>
      </c>
      <c r="N2678" s="24" t="e">
        <f t="shared" si="175"/>
        <v>#VALUE!</v>
      </c>
    </row>
    <row r="2679" spans="10:14" ht="57" customHeight="1" x14ac:dyDescent="0.2">
      <c r="J2679" s="29">
        <f t="shared" si="172"/>
        <v>0</v>
      </c>
      <c r="K2679" s="29">
        <f t="shared" si="173"/>
        <v>0</v>
      </c>
      <c r="L2679" s="24">
        <f t="shared" si="174"/>
        <v>1</v>
      </c>
      <c r="M2679" s="24" t="str">
        <f>VLOOKUP(L2679,mês!A:B,2,0)</f>
        <v>Janeiro</v>
      </c>
      <c r="N2679" s="24" t="e">
        <f t="shared" si="175"/>
        <v>#VALUE!</v>
      </c>
    </row>
    <row r="2680" spans="10:14" ht="57" customHeight="1" x14ac:dyDescent="0.2">
      <c r="J2680" s="29">
        <f t="shared" si="172"/>
        <v>0</v>
      </c>
      <c r="K2680" s="29">
        <f t="shared" si="173"/>
        <v>0</v>
      </c>
      <c r="L2680" s="24">
        <f t="shared" si="174"/>
        <v>1</v>
      </c>
      <c r="M2680" s="24" t="str">
        <f>VLOOKUP(L2680,mês!A:B,2,0)</f>
        <v>Janeiro</v>
      </c>
      <c r="N2680" s="24" t="e">
        <f t="shared" si="175"/>
        <v>#VALUE!</v>
      </c>
    </row>
    <row r="2681" spans="10:14" ht="57" customHeight="1" x14ac:dyDescent="0.2">
      <c r="J2681" s="29">
        <f t="shared" si="172"/>
        <v>0</v>
      </c>
      <c r="K2681" s="29">
        <f t="shared" si="173"/>
        <v>0</v>
      </c>
      <c r="L2681" s="24">
        <f t="shared" si="174"/>
        <v>1</v>
      </c>
      <c r="M2681" s="24" t="str">
        <f>VLOOKUP(L2681,mês!A:B,2,0)</f>
        <v>Janeiro</v>
      </c>
      <c r="N2681" s="24" t="e">
        <f t="shared" si="175"/>
        <v>#VALUE!</v>
      </c>
    </row>
    <row r="2682" spans="10:14" ht="57" customHeight="1" x14ac:dyDescent="0.2">
      <c r="J2682" s="29">
        <f t="shared" si="172"/>
        <v>0</v>
      </c>
      <c r="K2682" s="29">
        <f t="shared" si="173"/>
        <v>0</v>
      </c>
      <c r="L2682" s="24">
        <f t="shared" si="174"/>
        <v>1</v>
      </c>
      <c r="M2682" s="24" t="str">
        <f>VLOOKUP(L2682,mês!A:B,2,0)</f>
        <v>Janeiro</v>
      </c>
      <c r="N2682" s="24" t="e">
        <f t="shared" si="175"/>
        <v>#VALUE!</v>
      </c>
    </row>
    <row r="2683" spans="10:14" ht="57" customHeight="1" x14ac:dyDescent="0.2">
      <c r="J2683" s="29">
        <f t="shared" si="172"/>
        <v>0</v>
      </c>
      <c r="K2683" s="29">
        <f t="shared" si="173"/>
        <v>0</v>
      </c>
      <c r="L2683" s="24">
        <f t="shared" si="174"/>
        <v>1</v>
      </c>
      <c r="M2683" s="24" t="str">
        <f>VLOOKUP(L2683,mês!A:B,2,0)</f>
        <v>Janeiro</v>
      </c>
      <c r="N2683" s="24" t="e">
        <f t="shared" si="175"/>
        <v>#VALUE!</v>
      </c>
    </row>
    <row r="2684" spans="10:14" ht="57" customHeight="1" x14ac:dyDescent="0.2">
      <c r="J2684" s="29">
        <f t="shared" si="172"/>
        <v>0</v>
      </c>
      <c r="K2684" s="29">
        <f t="shared" si="173"/>
        <v>0</v>
      </c>
      <c r="L2684" s="24">
        <f t="shared" si="174"/>
        <v>1</v>
      </c>
      <c r="M2684" s="24" t="str">
        <f>VLOOKUP(L2684,mês!A:B,2,0)</f>
        <v>Janeiro</v>
      </c>
      <c r="N2684" s="24" t="e">
        <f t="shared" si="175"/>
        <v>#VALUE!</v>
      </c>
    </row>
    <row r="2685" spans="10:14" ht="57" customHeight="1" x14ac:dyDescent="0.2">
      <c r="J2685" s="29">
        <f t="shared" si="172"/>
        <v>0</v>
      </c>
      <c r="K2685" s="29">
        <f t="shared" si="173"/>
        <v>0</v>
      </c>
      <c r="L2685" s="24">
        <f t="shared" si="174"/>
        <v>1</v>
      </c>
      <c r="M2685" s="24" t="str">
        <f>VLOOKUP(L2685,mês!A:B,2,0)</f>
        <v>Janeiro</v>
      </c>
      <c r="N2685" s="24" t="e">
        <f t="shared" si="175"/>
        <v>#VALUE!</v>
      </c>
    </row>
    <row r="2686" spans="10:14" ht="57" customHeight="1" x14ac:dyDescent="0.2">
      <c r="J2686" s="29">
        <f t="shared" si="172"/>
        <v>0</v>
      </c>
      <c r="K2686" s="29">
        <f t="shared" si="173"/>
        <v>0</v>
      </c>
      <c r="L2686" s="24">
        <f t="shared" si="174"/>
        <v>1</v>
      </c>
      <c r="M2686" s="24" t="str">
        <f>VLOOKUP(L2686,mês!A:B,2,0)</f>
        <v>Janeiro</v>
      </c>
      <c r="N2686" s="24" t="e">
        <f t="shared" si="175"/>
        <v>#VALUE!</v>
      </c>
    </row>
    <row r="2687" spans="10:14" ht="57" customHeight="1" x14ac:dyDescent="0.2">
      <c r="J2687" s="29">
        <f t="shared" si="172"/>
        <v>0</v>
      </c>
      <c r="K2687" s="29">
        <f t="shared" si="173"/>
        <v>0</v>
      </c>
      <c r="L2687" s="24">
        <f t="shared" si="174"/>
        <v>1</v>
      </c>
      <c r="M2687" s="24" t="str">
        <f>VLOOKUP(L2687,mês!A:B,2,0)</f>
        <v>Janeiro</v>
      </c>
      <c r="N2687" s="24" t="e">
        <f t="shared" si="175"/>
        <v>#VALUE!</v>
      </c>
    </row>
    <row r="2688" spans="10:14" ht="57" customHeight="1" x14ac:dyDescent="0.2">
      <c r="J2688" s="29">
        <f t="shared" si="172"/>
        <v>0</v>
      </c>
      <c r="K2688" s="29">
        <f t="shared" si="173"/>
        <v>0</v>
      </c>
      <c r="L2688" s="24">
        <f t="shared" si="174"/>
        <v>1</v>
      </c>
      <c r="M2688" s="24" t="str">
        <f>VLOOKUP(L2688,mês!A:B,2,0)</f>
        <v>Janeiro</v>
      </c>
      <c r="N2688" s="24" t="e">
        <f t="shared" si="175"/>
        <v>#VALUE!</v>
      </c>
    </row>
    <row r="2689" spans="10:14" ht="57" customHeight="1" x14ac:dyDescent="0.2">
      <c r="J2689" s="29">
        <f t="shared" si="172"/>
        <v>0</v>
      </c>
      <c r="K2689" s="29">
        <f t="shared" si="173"/>
        <v>0</v>
      </c>
      <c r="L2689" s="24">
        <f t="shared" si="174"/>
        <v>1</v>
      </c>
      <c r="M2689" s="24" t="str">
        <f>VLOOKUP(L2689,mês!A:B,2,0)</f>
        <v>Janeiro</v>
      </c>
      <c r="N2689" s="24" t="e">
        <f t="shared" si="175"/>
        <v>#VALUE!</v>
      </c>
    </row>
    <row r="2690" spans="10:14" ht="57" customHeight="1" x14ac:dyDescent="0.2">
      <c r="J2690" s="29">
        <f t="shared" si="172"/>
        <v>0</v>
      </c>
      <c r="K2690" s="29">
        <f t="shared" si="173"/>
        <v>0</v>
      </c>
      <c r="L2690" s="24">
        <f t="shared" si="174"/>
        <v>1</v>
      </c>
      <c r="M2690" s="24" t="str">
        <f>VLOOKUP(L2690,mês!A:B,2,0)</f>
        <v>Janeiro</v>
      </c>
      <c r="N2690" s="24" t="e">
        <f t="shared" si="175"/>
        <v>#VALUE!</v>
      </c>
    </row>
    <row r="2691" spans="10:14" ht="57" customHeight="1" x14ac:dyDescent="0.2">
      <c r="J2691" s="29">
        <f t="shared" si="172"/>
        <v>0</v>
      </c>
      <c r="K2691" s="29">
        <f t="shared" si="173"/>
        <v>0</v>
      </c>
      <c r="L2691" s="24">
        <f t="shared" si="174"/>
        <v>1</v>
      </c>
      <c r="M2691" s="24" t="str">
        <f>VLOOKUP(L2691,mês!A:B,2,0)</f>
        <v>Janeiro</v>
      </c>
      <c r="N2691" s="24" t="e">
        <f t="shared" si="175"/>
        <v>#VALUE!</v>
      </c>
    </row>
    <row r="2692" spans="10:14" ht="57" customHeight="1" x14ac:dyDescent="0.2">
      <c r="J2692" s="29">
        <f t="shared" si="172"/>
        <v>0</v>
      </c>
      <c r="K2692" s="29">
        <f t="shared" si="173"/>
        <v>0</v>
      </c>
      <c r="L2692" s="24">
        <f t="shared" si="174"/>
        <v>1</v>
      </c>
      <c r="M2692" s="24" t="str">
        <f>VLOOKUP(L2692,mês!A:B,2,0)</f>
        <v>Janeiro</v>
      </c>
      <c r="N2692" s="24" t="e">
        <f t="shared" si="175"/>
        <v>#VALUE!</v>
      </c>
    </row>
    <row r="2693" spans="10:14" ht="57" customHeight="1" x14ac:dyDescent="0.2">
      <c r="J2693" s="29">
        <f t="shared" si="172"/>
        <v>0</v>
      </c>
      <c r="K2693" s="29">
        <f t="shared" si="173"/>
        <v>0</v>
      </c>
      <c r="L2693" s="24">
        <f t="shared" si="174"/>
        <v>1</v>
      </c>
      <c r="M2693" s="24" t="str">
        <f>VLOOKUP(L2693,mês!A:B,2,0)</f>
        <v>Janeiro</v>
      </c>
      <c r="N2693" s="24" t="e">
        <f t="shared" si="175"/>
        <v>#VALUE!</v>
      </c>
    </row>
    <row r="2694" spans="10:14" ht="57" customHeight="1" x14ac:dyDescent="0.2">
      <c r="J2694" s="29">
        <f t="shared" si="172"/>
        <v>0</v>
      </c>
      <c r="K2694" s="29">
        <f t="shared" si="173"/>
        <v>0</v>
      </c>
      <c r="L2694" s="24">
        <f t="shared" si="174"/>
        <v>1</v>
      </c>
      <c r="M2694" s="24" t="str">
        <f>VLOOKUP(L2694,mês!A:B,2,0)</f>
        <v>Janeiro</v>
      </c>
      <c r="N2694" s="24" t="e">
        <f t="shared" si="175"/>
        <v>#VALUE!</v>
      </c>
    </row>
    <row r="2695" spans="10:14" ht="57" customHeight="1" x14ac:dyDescent="0.2">
      <c r="J2695" s="29">
        <f t="shared" si="172"/>
        <v>0</v>
      </c>
      <c r="K2695" s="29">
        <f t="shared" si="173"/>
        <v>0</v>
      </c>
      <c r="L2695" s="24">
        <f t="shared" si="174"/>
        <v>1</v>
      </c>
      <c r="M2695" s="24" t="str">
        <f>VLOOKUP(L2695,mês!A:B,2,0)</f>
        <v>Janeiro</v>
      </c>
      <c r="N2695" s="24" t="e">
        <f t="shared" si="175"/>
        <v>#VALUE!</v>
      </c>
    </row>
    <row r="2696" spans="10:14" ht="57" customHeight="1" x14ac:dyDescent="0.2">
      <c r="J2696" s="29">
        <f t="shared" si="172"/>
        <v>0</v>
      </c>
      <c r="K2696" s="29">
        <f t="shared" si="173"/>
        <v>0</v>
      </c>
      <c r="L2696" s="24">
        <f t="shared" si="174"/>
        <v>1</v>
      </c>
      <c r="M2696" s="24" t="str">
        <f>VLOOKUP(L2696,mês!A:B,2,0)</f>
        <v>Janeiro</v>
      </c>
      <c r="N2696" s="24" t="e">
        <f t="shared" si="175"/>
        <v>#VALUE!</v>
      </c>
    </row>
    <row r="2697" spans="10:14" ht="57" customHeight="1" x14ac:dyDescent="0.2">
      <c r="J2697" s="29">
        <f t="shared" si="172"/>
        <v>0</v>
      </c>
      <c r="K2697" s="29">
        <f t="shared" si="173"/>
        <v>0</v>
      </c>
      <c r="L2697" s="24">
        <f t="shared" si="174"/>
        <v>1</v>
      </c>
      <c r="M2697" s="24" t="str">
        <f>VLOOKUP(L2697,mês!A:B,2,0)</f>
        <v>Janeiro</v>
      </c>
      <c r="N2697" s="24" t="e">
        <f t="shared" si="175"/>
        <v>#VALUE!</v>
      </c>
    </row>
    <row r="2698" spans="10:14" ht="57" customHeight="1" x14ac:dyDescent="0.2">
      <c r="J2698" s="29">
        <f t="shared" ref="J2698:J2761" si="176">IF(G2698="Não",0,H2698)</f>
        <v>0</v>
      </c>
      <c r="K2698" s="29">
        <f t="shared" ref="K2698:K2761" si="177">IF(G2698="Não",H2698,0)</f>
        <v>0</v>
      </c>
      <c r="L2698" s="24">
        <f t="shared" ref="L2698:L2761" si="178">MONTH(B2698)</f>
        <v>1</v>
      </c>
      <c r="M2698" s="24" t="str">
        <f>VLOOKUP(L2698,mês!A:B,2,0)</f>
        <v>Janeiro</v>
      </c>
      <c r="N2698" s="24" t="e">
        <f t="shared" ref="N2698:N2761" si="179">LEFT(A2698,SEARCH("-",A2698)-1)</f>
        <v>#VALUE!</v>
      </c>
    </row>
    <row r="2699" spans="10:14" ht="57" customHeight="1" x14ac:dyDescent="0.2">
      <c r="J2699" s="29">
        <f t="shared" si="176"/>
        <v>0</v>
      </c>
      <c r="K2699" s="29">
        <f t="shared" si="177"/>
        <v>0</v>
      </c>
      <c r="L2699" s="24">
        <f t="shared" si="178"/>
        <v>1</v>
      </c>
      <c r="M2699" s="24" t="str">
        <f>VLOOKUP(L2699,mês!A:B,2,0)</f>
        <v>Janeiro</v>
      </c>
      <c r="N2699" s="24" t="e">
        <f t="shared" si="179"/>
        <v>#VALUE!</v>
      </c>
    </row>
    <row r="2700" spans="10:14" ht="57" customHeight="1" x14ac:dyDescent="0.2">
      <c r="J2700" s="29">
        <f t="shared" si="176"/>
        <v>0</v>
      </c>
      <c r="K2700" s="29">
        <f t="shared" si="177"/>
        <v>0</v>
      </c>
      <c r="L2700" s="24">
        <f t="shared" si="178"/>
        <v>1</v>
      </c>
      <c r="M2700" s="24" t="str">
        <f>VLOOKUP(L2700,mês!A:B,2,0)</f>
        <v>Janeiro</v>
      </c>
      <c r="N2700" s="24" t="e">
        <f t="shared" si="179"/>
        <v>#VALUE!</v>
      </c>
    </row>
    <row r="2701" spans="10:14" ht="57" customHeight="1" x14ac:dyDescent="0.2">
      <c r="J2701" s="29">
        <f t="shared" si="176"/>
        <v>0</v>
      </c>
      <c r="K2701" s="29">
        <f t="shared" si="177"/>
        <v>0</v>
      </c>
      <c r="L2701" s="24">
        <f t="shared" si="178"/>
        <v>1</v>
      </c>
      <c r="M2701" s="24" t="str">
        <f>VLOOKUP(L2701,mês!A:B,2,0)</f>
        <v>Janeiro</v>
      </c>
      <c r="N2701" s="24" t="e">
        <f t="shared" si="179"/>
        <v>#VALUE!</v>
      </c>
    </row>
    <row r="2702" spans="10:14" ht="57" customHeight="1" x14ac:dyDescent="0.2">
      <c r="J2702" s="29">
        <f t="shared" si="176"/>
        <v>0</v>
      </c>
      <c r="K2702" s="29">
        <f t="shared" si="177"/>
        <v>0</v>
      </c>
      <c r="L2702" s="24">
        <f t="shared" si="178"/>
        <v>1</v>
      </c>
      <c r="M2702" s="24" t="str">
        <f>VLOOKUP(L2702,mês!A:B,2,0)</f>
        <v>Janeiro</v>
      </c>
      <c r="N2702" s="24" t="e">
        <f t="shared" si="179"/>
        <v>#VALUE!</v>
      </c>
    </row>
    <row r="2703" spans="10:14" ht="57" customHeight="1" x14ac:dyDescent="0.2">
      <c r="J2703" s="29">
        <f t="shared" si="176"/>
        <v>0</v>
      </c>
      <c r="K2703" s="29">
        <f t="shared" si="177"/>
        <v>0</v>
      </c>
      <c r="L2703" s="24">
        <f t="shared" si="178"/>
        <v>1</v>
      </c>
      <c r="M2703" s="24" t="str">
        <f>VLOOKUP(L2703,mês!A:B,2,0)</f>
        <v>Janeiro</v>
      </c>
      <c r="N2703" s="24" t="e">
        <f t="shared" si="179"/>
        <v>#VALUE!</v>
      </c>
    </row>
    <row r="2704" spans="10:14" ht="57" customHeight="1" x14ac:dyDescent="0.2">
      <c r="J2704" s="29">
        <f t="shared" si="176"/>
        <v>0</v>
      </c>
      <c r="K2704" s="29">
        <f t="shared" si="177"/>
        <v>0</v>
      </c>
      <c r="L2704" s="24">
        <f t="shared" si="178"/>
        <v>1</v>
      </c>
      <c r="M2704" s="24" t="str">
        <f>VLOOKUP(L2704,mês!A:B,2,0)</f>
        <v>Janeiro</v>
      </c>
      <c r="N2704" s="24" t="e">
        <f t="shared" si="179"/>
        <v>#VALUE!</v>
      </c>
    </row>
    <row r="2705" spans="10:14" ht="57" customHeight="1" x14ac:dyDescent="0.2">
      <c r="J2705" s="29">
        <f t="shared" si="176"/>
        <v>0</v>
      </c>
      <c r="K2705" s="29">
        <f t="shared" si="177"/>
        <v>0</v>
      </c>
      <c r="L2705" s="24">
        <f t="shared" si="178"/>
        <v>1</v>
      </c>
      <c r="M2705" s="24" t="str">
        <f>VLOOKUP(L2705,mês!A:B,2,0)</f>
        <v>Janeiro</v>
      </c>
      <c r="N2705" s="24" t="e">
        <f t="shared" si="179"/>
        <v>#VALUE!</v>
      </c>
    </row>
    <row r="2706" spans="10:14" ht="57" customHeight="1" x14ac:dyDescent="0.2">
      <c r="J2706" s="29">
        <f t="shared" si="176"/>
        <v>0</v>
      </c>
      <c r="K2706" s="29">
        <f t="shared" si="177"/>
        <v>0</v>
      </c>
      <c r="L2706" s="24">
        <f t="shared" si="178"/>
        <v>1</v>
      </c>
      <c r="M2706" s="24" t="str">
        <f>VLOOKUP(L2706,mês!A:B,2,0)</f>
        <v>Janeiro</v>
      </c>
      <c r="N2706" s="24" t="e">
        <f t="shared" si="179"/>
        <v>#VALUE!</v>
      </c>
    </row>
    <row r="2707" spans="10:14" ht="57" customHeight="1" x14ac:dyDescent="0.2">
      <c r="J2707" s="29">
        <f t="shared" si="176"/>
        <v>0</v>
      </c>
      <c r="K2707" s="29">
        <f t="shared" si="177"/>
        <v>0</v>
      </c>
      <c r="L2707" s="24">
        <f t="shared" si="178"/>
        <v>1</v>
      </c>
      <c r="M2707" s="24" t="str">
        <f>VLOOKUP(L2707,mês!A:B,2,0)</f>
        <v>Janeiro</v>
      </c>
      <c r="N2707" s="24" t="e">
        <f t="shared" si="179"/>
        <v>#VALUE!</v>
      </c>
    </row>
    <row r="2708" spans="10:14" ht="57" customHeight="1" x14ac:dyDescent="0.2">
      <c r="J2708" s="29">
        <f t="shared" si="176"/>
        <v>0</v>
      </c>
      <c r="K2708" s="29">
        <f t="shared" si="177"/>
        <v>0</v>
      </c>
      <c r="L2708" s="24">
        <f t="shared" si="178"/>
        <v>1</v>
      </c>
      <c r="M2708" s="24" t="str">
        <f>VLOOKUP(L2708,mês!A:B,2,0)</f>
        <v>Janeiro</v>
      </c>
      <c r="N2708" s="24" t="e">
        <f t="shared" si="179"/>
        <v>#VALUE!</v>
      </c>
    </row>
    <row r="2709" spans="10:14" ht="57" customHeight="1" x14ac:dyDescent="0.2">
      <c r="J2709" s="29">
        <f t="shared" si="176"/>
        <v>0</v>
      </c>
      <c r="K2709" s="29">
        <f t="shared" si="177"/>
        <v>0</v>
      </c>
      <c r="L2709" s="24">
        <f t="shared" si="178"/>
        <v>1</v>
      </c>
      <c r="M2709" s="24" t="str">
        <f>VLOOKUP(L2709,mês!A:B,2,0)</f>
        <v>Janeiro</v>
      </c>
      <c r="N2709" s="24" t="e">
        <f t="shared" si="179"/>
        <v>#VALUE!</v>
      </c>
    </row>
    <row r="2710" spans="10:14" ht="57" customHeight="1" x14ac:dyDescent="0.2">
      <c r="J2710" s="29">
        <f t="shared" si="176"/>
        <v>0</v>
      </c>
      <c r="K2710" s="29">
        <f t="shared" si="177"/>
        <v>0</v>
      </c>
      <c r="L2710" s="24">
        <f t="shared" si="178"/>
        <v>1</v>
      </c>
      <c r="M2710" s="24" t="str">
        <f>VLOOKUP(L2710,mês!A:B,2,0)</f>
        <v>Janeiro</v>
      </c>
      <c r="N2710" s="24" t="e">
        <f t="shared" si="179"/>
        <v>#VALUE!</v>
      </c>
    </row>
    <row r="2711" spans="10:14" ht="57" customHeight="1" x14ac:dyDescent="0.2">
      <c r="J2711" s="29">
        <f t="shared" si="176"/>
        <v>0</v>
      </c>
      <c r="K2711" s="29">
        <f t="shared" si="177"/>
        <v>0</v>
      </c>
      <c r="L2711" s="24">
        <f t="shared" si="178"/>
        <v>1</v>
      </c>
      <c r="M2711" s="24" t="str">
        <f>VLOOKUP(L2711,mês!A:B,2,0)</f>
        <v>Janeiro</v>
      </c>
      <c r="N2711" s="24" t="e">
        <f t="shared" si="179"/>
        <v>#VALUE!</v>
      </c>
    </row>
    <row r="2712" spans="10:14" ht="57" customHeight="1" x14ac:dyDescent="0.2">
      <c r="J2712" s="29">
        <f t="shared" si="176"/>
        <v>0</v>
      </c>
      <c r="K2712" s="29">
        <f t="shared" si="177"/>
        <v>0</v>
      </c>
      <c r="L2712" s="24">
        <f t="shared" si="178"/>
        <v>1</v>
      </c>
      <c r="M2712" s="24" t="str">
        <f>VLOOKUP(L2712,mês!A:B,2,0)</f>
        <v>Janeiro</v>
      </c>
      <c r="N2712" s="24" t="e">
        <f t="shared" si="179"/>
        <v>#VALUE!</v>
      </c>
    </row>
    <row r="2713" spans="10:14" ht="57" customHeight="1" x14ac:dyDescent="0.2">
      <c r="J2713" s="29">
        <f t="shared" si="176"/>
        <v>0</v>
      </c>
      <c r="K2713" s="29">
        <f t="shared" si="177"/>
        <v>0</v>
      </c>
      <c r="L2713" s="24">
        <f t="shared" si="178"/>
        <v>1</v>
      </c>
      <c r="M2713" s="24" t="str">
        <f>VLOOKUP(L2713,mês!A:B,2,0)</f>
        <v>Janeiro</v>
      </c>
      <c r="N2713" s="24" t="e">
        <f t="shared" si="179"/>
        <v>#VALUE!</v>
      </c>
    </row>
    <row r="2714" spans="10:14" ht="57" customHeight="1" x14ac:dyDescent="0.2">
      <c r="J2714" s="29">
        <f t="shared" si="176"/>
        <v>0</v>
      </c>
      <c r="K2714" s="29">
        <f t="shared" si="177"/>
        <v>0</v>
      </c>
      <c r="L2714" s="24">
        <f t="shared" si="178"/>
        <v>1</v>
      </c>
      <c r="M2714" s="24" t="str">
        <f>VLOOKUP(L2714,mês!A:B,2,0)</f>
        <v>Janeiro</v>
      </c>
      <c r="N2714" s="24" t="e">
        <f t="shared" si="179"/>
        <v>#VALUE!</v>
      </c>
    </row>
    <row r="2715" spans="10:14" ht="57" customHeight="1" x14ac:dyDescent="0.2">
      <c r="J2715" s="29">
        <f t="shared" si="176"/>
        <v>0</v>
      </c>
      <c r="K2715" s="29">
        <f t="shared" si="177"/>
        <v>0</v>
      </c>
      <c r="L2715" s="24">
        <f t="shared" si="178"/>
        <v>1</v>
      </c>
      <c r="M2715" s="24" t="str">
        <f>VLOOKUP(L2715,mês!A:B,2,0)</f>
        <v>Janeiro</v>
      </c>
      <c r="N2715" s="24" t="e">
        <f t="shared" si="179"/>
        <v>#VALUE!</v>
      </c>
    </row>
    <row r="2716" spans="10:14" ht="57" customHeight="1" x14ac:dyDescent="0.2">
      <c r="J2716" s="29">
        <f t="shared" si="176"/>
        <v>0</v>
      </c>
      <c r="K2716" s="29">
        <f t="shared" si="177"/>
        <v>0</v>
      </c>
      <c r="L2716" s="24">
        <f t="shared" si="178"/>
        <v>1</v>
      </c>
      <c r="M2716" s="24" t="str">
        <f>VLOOKUP(L2716,mês!A:B,2,0)</f>
        <v>Janeiro</v>
      </c>
      <c r="N2716" s="24" t="e">
        <f t="shared" si="179"/>
        <v>#VALUE!</v>
      </c>
    </row>
    <row r="2717" spans="10:14" ht="57" customHeight="1" x14ac:dyDescent="0.2">
      <c r="J2717" s="29">
        <f t="shared" si="176"/>
        <v>0</v>
      </c>
      <c r="K2717" s="29">
        <f t="shared" si="177"/>
        <v>0</v>
      </c>
      <c r="L2717" s="24">
        <f t="shared" si="178"/>
        <v>1</v>
      </c>
      <c r="M2717" s="24" t="str">
        <f>VLOOKUP(L2717,mês!A:B,2,0)</f>
        <v>Janeiro</v>
      </c>
      <c r="N2717" s="24" t="e">
        <f t="shared" si="179"/>
        <v>#VALUE!</v>
      </c>
    </row>
    <row r="2718" spans="10:14" ht="57" customHeight="1" x14ac:dyDescent="0.2">
      <c r="J2718" s="29">
        <f t="shared" si="176"/>
        <v>0</v>
      </c>
      <c r="K2718" s="29">
        <f t="shared" si="177"/>
        <v>0</v>
      </c>
      <c r="L2718" s="24">
        <f t="shared" si="178"/>
        <v>1</v>
      </c>
      <c r="M2718" s="24" t="str">
        <f>VLOOKUP(L2718,mês!A:B,2,0)</f>
        <v>Janeiro</v>
      </c>
      <c r="N2718" s="24" t="e">
        <f t="shared" si="179"/>
        <v>#VALUE!</v>
      </c>
    </row>
    <row r="2719" spans="10:14" ht="57" customHeight="1" x14ac:dyDescent="0.2">
      <c r="J2719" s="29">
        <f t="shared" si="176"/>
        <v>0</v>
      </c>
      <c r="K2719" s="29">
        <f t="shared" si="177"/>
        <v>0</v>
      </c>
      <c r="L2719" s="24">
        <f t="shared" si="178"/>
        <v>1</v>
      </c>
      <c r="M2719" s="24" t="str">
        <f>VLOOKUP(L2719,mês!A:B,2,0)</f>
        <v>Janeiro</v>
      </c>
      <c r="N2719" s="24" t="e">
        <f t="shared" si="179"/>
        <v>#VALUE!</v>
      </c>
    </row>
    <row r="2720" spans="10:14" ht="57" customHeight="1" x14ac:dyDescent="0.2">
      <c r="J2720" s="29">
        <f t="shared" si="176"/>
        <v>0</v>
      </c>
      <c r="K2720" s="29">
        <f t="shared" si="177"/>
        <v>0</v>
      </c>
      <c r="L2720" s="24">
        <f t="shared" si="178"/>
        <v>1</v>
      </c>
      <c r="M2720" s="24" t="str">
        <f>VLOOKUP(L2720,mês!A:B,2,0)</f>
        <v>Janeiro</v>
      </c>
      <c r="N2720" s="24" t="e">
        <f t="shared" si="179"/>
        <v>#VALUE!</v>
      </c>
    </row>
    <row r="2721" spans="10:14" ht="57" customHeight="1" x14ac:dyDescent="0.2">
      <c r="J2721" s="29">
        <f t="shared" si="176"/>
        <v>0</v>
      </c>
      <c r="K2721" s="29">
        <f t="shared" si="177"/>
        <v>0</v>
      </c>
      <c r="L2721" s="24">
        <f t="shared" si="178"/>
        <v>1</v>
      </c>
      <c r="M2721" s="24" t="str">
        <f>VLOOKUP(L2721,mês!A:B,2,0)</f>
        <v>Janeiro</v>
      </c>
      <c r="N2721" s="24" t="e">
        <f t="shared" si="179"/>
        <v>#VALUE!</v>
      </c>
    </row>
    <row r="2722" spans="10:14" ht="57" customHeight="1" x14ac:dyDescent="0.2">
      <c r="J2722" s="29">
        <f t="shared" si="176"/>
        <v>0</v>
      </c>
      <c r="K2722" s="29">
        <f t="shared" si="177"/>
        <v>0</v>
      </c>
      <c r="L2722" s="24">
        <f t="shared" si="178"/>
        <v>1</v>
      </c>
      <c r="M2722" s="24" t="str">
        <f>VLOOKUP(L2722,mês!A:B,2,0)</f>
        <v>Janeiro</v>
      </c>
      <c r="N2722" s="24" t="e">
        <f t="shared" si="179"/>
        <v>#VALUE!</v>
      </c>
    </row>
    <row r="2723" spans="10:14" ht="57" customHeight="1" x14ac:dyDescent="0.2">
      <c r="J2723" s="29">
        <f t="shared" si="176"/>
        <v>0</v>
      </c>
      <c r="K2723" s="29">
        <f t="shared" si="177"/>
        <v>0</v>
      </c>
      <c r="L2723" s="24">
        <f t="shared" si="178"/>
        <v>1</v>
      </c>
      <c r="M2723" s="24" t="str">
        <f>VLOOKUP(L2723,mês!A:B,2,0)</f>
        <v>Janeiro</v>
      </c>
      <c r="N2723" s="24" t="e">
        <f t="shared" si="179"/>
        <v>#VALUE!</v>
      </c>
    </row>
    <row r="2724" spans="10:14" ht="57" customHeight="1" x14ac:dyDescent="0.2">
      <c r="J2724" s="29">
        <f t="shared" si="176"/>
        <v>0</v>
      </c>
      <c r="K2724" s="29">
        <f t="shared" si="177"/>
        <v>0</v>
      </c>
      <c r="L2724" s="24">
        <f t="shared" si="178"/>
        <v>1</v>
      </c>
      <c r="M2724" s="24" t="str">
        <f>VLOOKUP(L2724,mês!A:B,2,0)</f>
        <v>Janeiro</v>
      </c>
      <c r="N2724" s="24" t="e">
        <f t="shared" si="179"/>
        <v>#VALUE!</v>
      </c>
    </row>
    <row r="2725" spans="10:14" ht="57" customHeight="1" x14ac:dyDescent="0.2">
      <c r="J2725" s="29">
        <f t="shared" si="176"/>
        <v>0</v>
      </c>
      <c r="K2725" s="29">
        <f t="shared" si="177"/>
        <v>0</v>
      </c>
      <c r="L2725" s="24">
        <f t="shared" si="178"/>
        <v>1</v>
      </c>
      <c r="M2725" s="24" t="str">
        <f>VLOOKUP(L2725,mês!A:B,2,0)</f>
        <v>Janeiro</v>
      </c>
      <c r="N2725" s="24" t="e">
        <f t="shared" si="179"/>
        <v>#VALUE!</v>
      </c>
    </row>
    <row r="2726" spans="10:14" ht="57" customHeight="1" x14ac:dyDescent="0.2">
      <c r="J2726" s="29">
        <f t="shared" si="176"/>
        <v>0</v>
      </c>
      <c r="K2726" s="29">
        <f t="shared" si="177"/>
        <v>0</v>
      </c>
      <c r="L2726" s="24">
        <f t="shared" si="178"/>
        <v>1</v>
      </c>
      <c r="M2726" s="24" t="str">
        <f>VLOOKUP(L2726,mês!A:B,2,0)</f>
        <v>Janeiro</v>
      </c>
      <c r="N2726" s="24" t="e">
        <f t="shared" si="179"/>
        <v>#VALUE!</v>
      </c>
    </row>
    <row r="2727" spans="10:14" ht="57" customHeight="1" x14ac:dyDescent="0.2">
      <c r="J2727" s="29">
        <f t="shared" si="176"/>
        <v>0</v>
      </c>
      <c r="K2727" s="29">
        <f t="shared" si="177"/>
        <v>0</v>
      </c>
      <c r="L2727" s="24">
        <f t="shared" si="178"/>
        <v>1</v>
      </c>
      <c r="M2727" s="24" t="str">
        <f>VLOOKUP(L2727,mês!A:B,2,0)</f>
        <v>Janeiro</v>
      </c>
      <c r="N2727" s="24" t="e">
        <f t="shared" si="179"/>
        <v>#VALUE!</v>
      </c>
    </row>
    <row r="2728" spans="10:14" ht="57" customHeight="1" x14ac:dyDescent="0.2">
      <c r="J2728" s="29">
        <f t="shared" si="176"/>
        <v>0</v>
      </c>
      <c r="K2728" s="29">
        <f t="shared" si="177"/>
        <v>0</v>
      </c>
      <c r="L2728" s="24">
        <f t="shared" si="178"/>
        <v>1</v>
      </c>
      <c r="M2728" s="24" t="str">
        <f>VLOOKUP(L2728,mês!A:B,2,0)</f>
        <v>Janeiro</v>
      </c>
      <c r="N2728" s="24" t="e">
        <f t="shared" si="179"/>
        <v>#VALUE!</v>
      </c>
    </row>
    <row r="2729" spans="10:14" ht="57" customHeight="1" x14ac:dyDescent="0.2">
      <c r="J2729" s="29">
        <f t="shared" si="176"/>
        <v>0</v>
      </c>
      <c r="K2729" s="29">
        <f t="shared" si="177"/>
        <v>0</v>
      </c>
      <c r="L2729" s="24">
        <f t="shared" si="178"/>
        <v>1</v>
      </c>
      <c r="M2729" s="24" t="str">
        <f>VLOOKUP(L2729,mês!A:B,2,0)</f>
        <v>Janeiro</v>
      </c>
      <c r="N2729" s="24" t="e">
        <f t="shared" si="179"/>
        <v>#VALUE!</v>
      </c>
    </row>
    <row r="2730" spans="10:14" ht="57" customHeight="1" x14ac:dyDescent="0.2">
      <c r="J2730" s="29">
        <f t="shared" si="176"/>
        <v>0</v>
      </c>
      <c r="K2730" s="29">
        <f t="shared" si="177"/>
        <v>0</v>
      </c>
      <c r="L2730" s="24">
        <f t="shared" si="178"/>
        <v>1</v>
      </c>
      <c r="M2730" s="24" t="str">
        <f>VLOOKUP(L2730,mês!A:B,2,0)</f>
        <v>Janeiro</v>
      </c>
      <c r="N2730" s="24" t="e">
        <f t="shared" si="179"/>
        <v>#VALUE!</v>
      </c>
    </row>
    <row r="2731" spans="10:14" ht="57" customHeight="1" x14ac:dyDescent="0.2">
      <c r="J2731" s="29">
        <f t="shared" si="176"/>
        <v>0</v>
      </c>
      <c r="K2731" s="29">
        <f t="shared" si="177"/>
        <v>0</v>
      </c>
      <c r="L2731" s="24">
        <f t="shared" si="178"/>
        <v>1</v>
      </c>
      <c r="M2731" s="24" t="str">
        <f>VLOOKUP(L2731,mês!A:B,2,0)</f>
        <v>Janeiro</v>
      </c>
      <c r="N2731" s="24" t="e">
        <f t="shared" si="179"/>
        <v>#VALUE!</v>
      </c>
    </row>
    <row r="2732" spans="10:14" ht="57" customHeight="1" x14ac:dyDescent="0.2">
      <c r="J2732" s="29">
        <f t="shared" si="176"/>
        <v>0</v>
      </c>
      <c r="K2732" s="29">
        <f t="shared" si="177"/>
        <v>0</v>
      </c>
      <c r="L2732" s="24">
        <f t="shared" si="178"/>
        <v>1</v>
      </c>
      <c r="M2732" s="24" t="str">
        <f>VLOOKUP(L2732,mês!A:B,2,0)</f>
        <v>Janeiro</v>
      </c>
      <c r="N2732" s="24" t="e">
        <f t="shared" si="179"/>
        <v>#VALUE!</v>
      </c>
    </row>
    <row r="2733" spans="10:14" ht="57" customHeight="1" x14ac:dyDescent="0.2">
      <c r="J2733" s="29">
        <f t="shared" si="176"/>
        <v>0</v>
      </c>
      <c r="K2733" s="29">
        <f t="shared" si="177"/>
        <v>0</v>
      </c>
      <c r="L2733" s="24">
        <f t="shared" si="178"/>
        <v>1</v>
      </c>
      <c r="M2733" s="24" t="str">
        <f>VLOOKUP(L2733,mês!A:B,2,0)</f>
        <v>Janeiro</v>
      </c>
      <c r="N2733" s="24" t="e">
        <f t="shared" si="179"/>
        <v>#VALUE!</v>
      </c>
    </row>
    <row r="2734" spans="10:14" ht="57" customHeight="1" x14ac:dyDescent="0.2">
      <c r="J2734" s="29">
        <f t="shared" si="176"/>
        <v>0</v>
      </c>
      <c r="K2734" s="29">
        <f t="shared" si="177"/>
        <v>0</v>
      </c>
      <c r="L2734" s="24">
        <f t="shared" si="178"/>
        <v>1</v>
      </c>
      <c r="M2734" s="24" t="str">
        <f>VLOOKUP(L2734,mês!A:B,2,0)</f>
        <v>Janeiro</v>
      </c>
      <c r="N2734" s="24" t="e">
        <f t="shared" si="179"/>
        <v>#VALUE!</v>
      </c>
    </row>
    <row r="2735" spans="10:14" ht="57" customHeight="1" x14ac:dyDescent="0.2">
      <c r="J2735" s="29">
        <f t="shared" si="176"/>
        <v>0</v>
      </c>
      <c r="K2735" s="29">
        <f t="shared" si="177"/>
        <v>0</v>
      </c>
      <c r="L2735" s="24">
        <f t="shared" si="178"/>
        <v>1</v>
      </c>
      <c r="M2735" s="24" t="str">
        <f>VLOOKUP(L2735,mês!A:B,2,0)</f>
        <v>Janeiro</v>
      </c>
      <c r="N2735" s="24" t="e">
        <f t="shared" si="179"/>
        <v>#VALUE!</v>
      </c>
    </row>
    <row r="2736" spans="10:14" ht="57" customHeight="1" x14ac:dyDescent="0.2">
      <c r="J2736" s="29">
        <f t="shared" si="176"/>
        <v>0</v>
      </c>
      <c r="K2736" s="29">
        <f t="shared" si="177"/>
        <v>0</v>
      </c>
      <c r="L2736" s="24">
        <f t="shared" si="178"/>
        <v>1</v>
      </c>
      <c r="M2736" s="24" t="str">
        <f>VLOOKUP(L2736,mês!A:B,2,0)</f>
        <v>Janeiro</v>
      </c>
      <c r="N2736" s="24" t="e">
        <f t="shared" si="179"/>
        <v>#VALUE!</v>
      </c>
    </row>
    <row r="2737" spans="10:14" ht="57" customHeight="1" x14ac:dyDescent="0.2">
      <c r="J2737" s="29">
        <f t="shared" si="176"/>
        <v>0</v>
      </c>
      <c r="K2737" s="29">
        <f t="shared" si="177"/>
        <v>0</v>
      </c>
      <c r="L2737" s="24">
        <f t="shared" si="178"/>
        <v>1</v>
      </c>
      <c r="M2737" s="24" t="str">
        <f>VLOOKUP(L2737,mês!A:B,2,0)</f>
        <v>Janeiro</v>
      </c>
      <c r="N2737" s="24" t="e">
        <f t="shared" si="179"/>
        <v>#VALUE!</v>
      </c>
    </row>
    <row r="2738" spans="10:14" ht="57" customHeight="1" x14ac:dyDescent="0.2">
      <c r="J2738" s="29">
        <f t="shared" si="176"/>
        <v>0</v>
      </c>
      <c r="K2738" s="29">
        <f t="shared" si="177"/>
        <v>0</v>
      </c>
      <c r="L2738" s="24">
        <f t="shared" si="178"/>
        <v>1</v>
      </c>
      <c r="M2738" s="24" t="str">
        <f>VLOOKUP(L2738,mês!A:B,2,0)</f>
        <v>Janeiro</v>
      </c>
      <c r="N2738" s="24" t="e">
        <f t="shared" si="179"/>
        <v>#VALUE!</v>
      </c>
    </row>
    <row r="2739" spans="10:14" ht="57" customHeight="1" x14ac:dyDescent="0.2">
      <c r="J2739" s="29">
        <f t="shared" si="176"/>
        <v>0</v>
      </c>
      <c r="K2739" s="29">
        <f t="shared" si="177"/>
        <v>0</v>
      </c>
      <c r="L2739" s="24">
        <f t="shared" si="178"/>
        <v>1</v>
      </c>
      <c r="M2739" s="24" t="str">
        <f>VLOOKUP(L2739,mês!A:B,2,0)</f>
        <v>Janeiro</v>
      </c>
      <c r="N2739" s="24" t="e">
        <f t="shared" si="179"/>
        <v>#VALUE!</v>
      </c>
    </row>
    <row r="2740" spans="10:14" ht="57" customHeight="1" x14ac:dyDescent="0.2">
      <c r="J2740" s="29">
        <f t="shared" si="176"/>
        <v>0</v>
      </c>
      <c r="K2740" s="29">
        <f t="shared" si="177"/>
        <v>0</v>
      </c>
      <c r="L2740" s="24">
        <f t="shared" si="178"/>
        <v>1</v>
      </c>
      <c r="M2740" s="24" t="str">
        <f>VLOOKUP(L2740,mês!A:B,2,0)</f>
        <v>Janeiro</v>
      </c>
      <c r="N2740" s="24" t="e">
        <f t="shared" si="179"/>
        <v>#VALUE!</v>
      </c>
    </row>
    <row r="2741" spans="10:14" ht="57" customHeight="1" x14ac:dyDescent="0.2">
      <c r="J2741" s="29">
        <f t="shared" si="176"/>
        <v>0</v>
      </c>
      <c r="K2741" s="29">
        <f t="shared" si="177"/>
        <v>0</v>
      </c>
      <c r="L2741" s="24">
        <f t="shared" si="178"/>
        <v>1</v>
      </c>
      <c r="M2741" s="24" t="str">
        <f>VLOOKUP(L2741,mês!A:B,2,0)</f>
        <v>Janeiro</v>
      </c>
      <c r="N2741" s="24" t="e">
        <f t="shared" si="179"/>
        <v>#VALUE!</v>
      </c>
    </row>
    <row r="2742" spans="10:14" ht="57" customHeight="1" x14ac:dyDescent="0.2">
      <c r="J2742" s="29">
        <f t="shared" si="176"/>
        <v>0</v>
      </c>
      <c r="K2742" s="29">
        <f t="shared" si="177"/>
        <v>0</v>
      </c>
      <c r="L2742" s="24">
        <f t="shared" si="178"/>
        <v>1</v>
      </c>
      <c r="M2742" s="24" t="str">
        <f>VLOOKUP(L2742,mês!A:B,2,0)</f>
        <v>Janeiro</v>
      </c>
      <c r="N2742" s="24" t="e">
        <f t="shared" si="179"/>
        <v>#VALUE!</v>
      </c>
    </row>
    <row r="2743" spans="10:14" ht="57" customHeight="1" x14ac:dyDescent="0.2">
      <c r="J2743" s="29">
        <f t="shared" si="176"/>
        <v>0</v>
      </c>
      <c r="K2743" s="29">
        <f t="shared" si="177"/>
        <v>0</v>
      </c>
      <c r="L2743" s="24">
        <f t="shared" si="178"/>
        <v>1</v>
      </c>
      <c r="M2743" s="24" t="str">
        <f>VLOOKUP(L2743,mês!A:B,2,0)</f>
        <v>Janeiro</v>
      </c>
      <c r="N2743" s="24" t="e">
        <f t="shared" si="179"/>
        <v>#VALUE!</v>
      </c>
    </row>
    <row r="2744" spans="10:14" ht="57" customHeight="1" x14ac:dyDescent="0.2">
      <c r="J2744" s="29">
        <f t="shared" si="176"/>
        <v>0</v>
      </c>
      <c r="K2744" s="29">
        <f t="shared" si="177"/>
        <v>0</v>
      </c>
      <c r="L2744" s="24">
        <f t="shared" si="178"/>
        <v>1</v>
      </c>
      <c r="M2744" s="24" t="str">
        <f>VLOOKUP(L2744,mês!A:B,2,0)</f>
        <v>Janeiro</v>
      </c>
      <c r="N2744" s="24" t="e">
        <f t="shared" si="179"/>
        <v>#VALUE!</v>
      </c>
    </row>
    <row r="2745" spans="10:14" ht="57" customHeight="1" x14ac:dyDescent="0.2">
      <c r="J2745" s="29">
        <f t="shared" si="176"/>
        <v>0</v>
      </c>
      <c r="K2745" s="29">
        <f t="shared" si="177"/>
        <v>0</v>
      </c>
      <c r="L2745" s="24">
        <f t="shared" si="178"/>
        <v>1</v>
      </c>
      <c r="M2745" s="24" t="str">
        <f>VLOOKUP(L2745,mês!A:B,2,0)</f>
        <v>Janeiro</v>
      </c>
      <c r="N2745" s="24" t="e">
        <f t="shared" si="179"/>
        <v>#VALUE!</v>
      </c>
    </row>
    <row r="2746" spans="10:14" ht="57" customHeight="1" x14ac:dyDescent="0.2">
      <c r="J2746" s="29">
        <f t="shared" si="176"/>
        <v>0</v>
      </c>
      <c r="K2746" s="29">
        <f t="shared" si="177"/>
        <v>0</v>
      </c>
      <c r="L2746" s="24">
        <f t="shared" si="178"/>
        <v>1</v>
      </c>
      <c r="M2746" s="24" t="str">
        <f>VLOOKUP(L2746,mês!A:B,2,0)</f>
        <v>Janeiro</v>
      </c>
      <c r="N2746" s="24" t="e">
        <f t="shared" si="179"/>
        <v>#VALUE!</v>
      </c>
    </row>
    <row r="2747" spans="10:14" ht="57" customHeight="1" x14ac:dyDescent="0.2">
      <c r="J2747" s="29">
        <f t="shared" si="176"/>
        <v>0</v>
      </c>
      <c r="K2747" s="29">
        <f t="shared" si="177"/>
        <v>0</v>
      </c>
      <c r="L2747" s="24">
        <f t="shared" si="178"/>
        <v>1</v>
      </c>
      <c r="M2747" s="24" t="str">
        <f>VLOOKUP(L2747,mês!A:B,2,0)</f>
        <v>Janeiro</v>
      </c>
      <c r="N2747" s="24" t="e">
        <f t="shared" si="179"/>
        <v>#VALUE!</v>
      </c>
    </row>
    <row r="2748" spans="10:14" ht="57" customHeight="1" x14ac:dyDescent="0.2">
      <c r="J2748" s="29">
        <f t="shared" si="176"/>
        <v>0</v>
      </c>
      <c r="K2748" s="29">
        <f t="shared" si="177"/>
        <v>0</v>
      </c>
      <c r="L2748" s="24">
        <f t="shared" si="178"/>
        <v>1</v>
      </c>
      <c r="M2748" s="24" t="str">
        <f>VLOOKUP(L2748,mês!A:B,2,0)</f>
        <v>Janeiro</v>
      </c>
      <c r="N2748" s="24" t="e">
        <f t="shared" si="179"/>
        <v>#VALUE!</v>
      </c>
    </row>
    <row r="2749" spans="10:14" ht="57" customHeight="1" x14ac:dyDescent="0.2">
      <c r="J2749" s="29">
        <f t="shared" si="176"/>
        <v>0</v>
      </c>
      <c r="K2749" s="29">
        <f t="shared" si="177"/>
        <v>0</v>
      </c>
      <c r="L2749" s="24">
        <f t="shared" si="178"/>
        <v>1</v>
      </c>
      <c r="M2749" s="24" t="str">
        <f>VLOOKUP(L2749,mês!A:B,2,0)</f>
        <v>Janeiro</v>
      </c>
      <c r="N2749" s="24" t="e">
        <f t="shared" si="179"/>
        <v>#VALUE!</v>
      </c>
    </row>
    <row r="2750" spans="10:14" ht="57" customHeight="1" x14ac:dyDescent="0.2">
      <c r="J2750" s="29">
        <f t="shared" si="176"/>
        <v>0</v>
      </c>
      <c r="K2750" s="29">
        <f t="shared" si="177"/>
        <v>0</v>
      </c>
      <c r="L2750" s="24">
        <f t="shared" si="178"/>
        <v>1</v>
      </c>
      <c r="M2750" s="24" t="str">
        <f>VLOOKUP(L2750,mês!A:B,2,0)</f>
        <v>Janeiro</v>
      </c>
      <c r="N2750" s="24" t="e">
        <f t="shared" si="179"/>
        <v>#VALUE!</v>
      </c>
    </row>
    <row r="2751" spans="10:14" ht="57" customHeight="1" x14ac:dyDescent="0.2">
      <c r="J2751" s="29">
        <f t="shared" si="176"/>
        <v>0</v>
      </c>
      <c r="K2751" s="29">
        <f t="shared" si="177"/>
        <v>0</v>
      </c>
      <c r="L2751" s="24">
        <f t="shared" si="178"/>
        <v>1</v>
      </c>
      <c r="M2751" s="24" t="str">
        <f>VLOOKUP(L2751,mês!A:B,2,0)</f>
        <v>Janeiro</v>
      </c>
      <c r="N2751" s="24" t="e">
        <f t="shared" si="179"/>
        <v>#VALUE!</v>
      </c>
    </row>
    <row r="2752" spans="10:14" ht="57" customHeight="1" x14ac:dyDescent="0.2">
      <c r="J2752" s="29">
        <f t="shared" si="176"/>
        <v>0</v>
      </c>
      <c r="K2752" s="29">
        <f t="shared" si="177"/>
        <v>0</v>
      </c>
      <c r="L2752" s="24">
        <f t="shared" si="178"/>
        <v>1</v>
      </c>
      <c r="M2752" s="24" t="str">
        <f>VLOOKUP(L2752,mês!A:B,2,0)</f>
        <v>Janeiro</v>
      </c>
      <c r="N2752" s="24" t="e">
        <f t="shared" si="179"/>
        <v>#VALUE!</v>
      </c>
    </row>
    <row r="2753" spans="10:14" ht="57" customHeight="1" x14ac:dyDescent="0.2">
      <c r="J2753" s="29">
        <f t="shared" si="176"/>
        <v>0</v>
      </c>
      <c r="K2753" s="29">
        <f t="shared" si="177"/>
        <v>0</v>
      </c>
      <c r="L2753" s="24">
        <f t="shared" si="178"/>
        <v>1</v>
      </c>
      <c r="M2753" s="24" t="str">
        <f>VLOOKUP(L2753,mês!A:B,2,0)</f>
        <v>Janeiro</v>
      </c>
      <c r="N2753" s="24" t="e">
        <f t="shared" si="179"/>
        <v>#VALUE!</v>
      </c>
    </row>
    <row r="2754" spans="10:14" ht="57" customHeight="1" x14ac:dyDescent="0.2">
      <c r="J2754" s="29">
        <f t="shared" si="176"/>
        <v>0</v>
      </c>
      <c r="K2754" s="29">
        <f t="shared" si="177"/>
        <v>0</v>
      </c>
      <c r="L2754" s="24">
        <f t="shared" si="178"/>
        <v>1</v>
      </c>
      <c r="M2754" s="24" t="str">
        <f>VLOOKUP(L2754,mês!A:B,2,0)</f>
        <v>Janeiro</v>
      </c>
      <c r="N2754" s="24" t="e">
        <f t="shared" si="179"/>
        <v>#VALUE!</v>
      </c>
    </row>
    <row r="2755" spans="10:14" ht="57" customHeight="1" x14ac:dyDescent="0.2">
      <c r="J2755" s="29">
        <f t="shared" si="176"/>
        <v>0</v>
      </c>
      <c r="K2755" s="29">
        <f t="shared" si="177"/>
        <v>0</v>
      </c>
      <c r="L2755" s="24">
        <f t="shared" si="178"/>
        <v>1</v>
      </c>
      <c r="M2755" s="24" t="str">
        <f>VLOOKUP(L2755,mês!A:B,2,0)</f>
        <v>Janeiro</v>
      </c>
      <c r="N2755" s="24" t="e">
        <f t="shared" si="179"/>
        <v>#VALUE!</v>
      </c>
    </row>
    <row r="2756" spans="10:14" ht="57" customHeight="1" x14ac:dyDescent="0.2">
      <c r="J2756" s="29">
        <f t="shared" si="176"/>
        <v>0</v>
      </c>
      <c r="K2756" s="29">
        <f t="shared" si="177"/>
        <v>0</v>
      </c>
      <c r="L2756" s="24">
        <f t="shared" si="178"/>
        <v>1</v>
      </c>
      <c r="M2756" s="24" t="str">
        <f>VLOOKUP(L2756,mês!A:B,2,0)</f>
        <v>Janeiro</v>
      </c>
      <c r="N2756" s="24" t="e">
        <f t="shared" si="179"/>
        <v>#VALUE!</v>
      </c>
    </row>
    <row r="2757" spans="10:14" ht="57" customHeight="1" x14ac:dyDescent="0.2">
      <c r="J2757" s="29">
        <f t="shared" si="176"/>
        <v>0</v>
      </c>
      <c r="K2757" s="29">
        <f t="shared" si="177"/>
        <v>0</v>
      </c>
      <c r="L2757" s="24">
        <f t="shared" si="178"/>
        <v>1</v>
      </c>
      <c r="M2757" s="24" t="str">
        <f>VLOOKUP(L2757,mês!A:B,2,0)</f>
        <v>Janeiro</v>
      </c>
      <c r="N2757" s="24" t="e">
        <f t="shared" si="179"/>
        <v>#VALUE!</v>
      </c>
    </row>
    <row r="2758" spans="10:14" ht="57" customHeight="1" x14ac:dyDescent="0.2">
      <c r="J2758" s="29">
        <f t="shared" si="176"/>
        <v>0</v>
      </c>
      <c r="K2758" s="29">
        <f t="shared" si="177"/>
        <v>0</v>
      </c>
      <c r="L2758" s="24">
        <f t="shared" si="178"/>
        <v>1</v>
      </c>
      <c r="M2758" s="24" t="str">
        <f>VLOOKUP(L2758,mês!A:B,2,0)</f>
        <v>Janeiro</v>
      </c>
      <c r="N2758" s="24" t="e">
        <f t="shared" si="179"/>
        <v>#VALUE!</v>
      </c>
    </row>
    <row r="2759" spans="10:14" ht="57" customHeight="1" x14ac:dyDescent="0.2">
      <c r="J2759" s="29">
        <f t="shared" si="176"/>
        <v>0</v>
      </c>
      <c r="K2759" s="29">
        <f t="shared" si="177"/>
        <v>0</v>
      </c>
      <c r="L2759" s="24">
        <f t="shared" si="178"/>
        <v>1</v>
      </c>
      <c r="M2759" s="24" t="str">
        <f>VLOOKUP(L2759,mês!A:B,2,0)</f>
        <v>Janeiro</v>
      </c>
      <c r="N2759" s="24" t="e">
        <f t="shared" si="179"/>
        <v>#VALUE!</v>
      </c>
    </row>
    <row r="2760" spans="10:14" ht="57" customHeight="1" x14ac:dyDescent="0.2">
      <c r="J2760" s="29">
        <f t="shared" si="176"/>
        <v>0</v>
      </c>
      <c r="K2760" s="29">
        <f t="shared" si="177"/>
        <v>0</v>
      </c>
      <c r="L2760" s="24">
        <f t="shared" si="178"/>
        <v>1</v>
      </c>
      <c r="M2760" s="24" t="str">
        <f>VLOOKUP(L2760,mês!A:B,2,0)</f>
        <v>Janeiro</v>
      </c>
      <c r="N2760" s="24" t="e">
        <f t="shared" si="179"/>
        <v>#VALUE!</v>
      </c>
    </row>
    <row r="2761" spans="10:14" ht="57" customHeight="1" x14ac:dyDescent="0.2">
      <c r="J2761" s="29">
        <f t="shared" si="176"/>
        <v>0</v>
      </c>
      <c r="K2761" s="29">
        <f t="shared" si="177"/>
        <v>0</v>
      </c>
      <c r="L2761" s="24">
        <f t="shared" si="178"/>
        <v>1</v>
      </c>
      <c r="M2761" s="24" t="str">
        <f>VLOOKUP(L2761,mês!A:B,2,0)</f>
        <v>Janeiro</v>
      </c>
      <c r="N2761" s="24" t="e">
        <f t="shared" si="179"/>
        <v>#VALUE!</v>
      </c>
    </row>
    <row r="2762" spans="10:14" ht="57" customHeight="1" x14ac:dyDescent="0.2">
      <c r="J2762" s="29">
        <f t="shared" ref="J2762:J2825" si="180">IF(G2762="Não",0,H2762)</f>
        <v>0</v>
      </c>
      <c r="K2762" s="29">
        <f t="shared" ref="K2762:K2825" si="181">IF(G2762="Não",H2762,0)</f>
        <v>0</v>
      </c>
      <c r="L2762" s="24">
        <f t="shared" ref="L2762:L2825" si="182">MONTH(B2762)</f>
        <v>1</v>
      </c>
      <c r="M2762" s="24" t="str">
        <f>VLOOKUP(L2762,mês!A:B,2,0)</f>
        <v>Janeiro</v>
      </c>
      <c r="N2762" s="24" t="e">
        <f t="shared" ref="N2762:N2825" si="183">LEFT(A2762,SEARCH("-",A2762)-1)</f>
        <v>#VALUE!</v>
      </c>
    </row>
    <row r="2763" spans="10:14" ht="57" customHeight="1" x14ac:dyDescent="0.2">
      <c r="J2763" s="29">
        <f t="shared" si="180"/>
        <v>0</v>
      </c>
      <c r="K2763" s="29">
        <f t="shared" si="181"/>
        <v>0</v>
      </c>
      <c r="L2763" s="24">
        <f t="shared" si="182"/>
        <v>1</v>
      </c>
      <c r="M2763" s="24" t="str">
        <f>VLOOKUP(L2763,mês!A:B,2,0)</f>
        <v>Janeiro</v>
      </c>
      <c r="N2763" s="24" t="e">
        <f t="shared" si="183"/>
        <v>#VALUE!</v>
      </c>
    </row>
    <row r="2764" spans="10:14" ht="57" customHeight="1" x14ac:dyDescent="0.2">
      <c r="J2764" s="29">
        <f t="shared" si="180"/>
        <v>0</v>
      </c>
      <c r="K2764" s="29">
        <f t="shared" si="181"/>
        <v>0</v>
      </c>
      <c r="L2764" s="24">
        <f t="shared" si="182"/>
        <v>1</v>
      </c>
      <c r="M2764" s="24" t="str">
        <f>VLOOKUP(L2764,mês!A:B,2,0)</f>
        <v>Janeiro</v>
      </c>
      <c r="N2764" s="24" t="e">
        <f t="shared" si="183"/>
        <v>#VALUE!</v>
      </c>
    </row>
    <row r="2765" spans="10:14" ht="57" customHeight="1" x14ac:dyDescent="0.2">
      <c r="J2765" s="29">
        <f t="shared" si="180"/>
        <v>0</v>
      </c>
      <c r="K2765" s="29">
        <f t="shared" si="181"/>
        <v>0</v>
      </c>
      <c r="L2765" s="24">
        <f t="shared" si="182"/>
        <v>1</v>
      </c>
      <c r="M2765" s="24" t="str">
        <f>VLOOKUP(L2765,mês!A:B,2,0)</f>
        <v>Janeiro</v>
      </c>
      <c r="N2765" s="24" t="e">
        <f t="shared" si="183"/>
        <v>#VALUE!</v>
      </c>
    </row>
    <row r="2766" spans="10:14" ht="57" customHeight="1" x14ac:dyDescent="0.2">
      <c r="J2766" s="29">
        <f t="shared" si="180"/>
        <v>0</v>
      </c>
      <c r="K2766" s="29">
        <f t="shared" si="181"/>
        <v>0</v>
      </c>
      <c r="L2766" s="24">
        <f t="shared" si="182"/>
        <v>1</v>
      </c>
      <c r="M2766" s="24" t="str">
        <f>VLOOKUP(L2766,mês!A:B,2,0)</f>
        <v>Janeiro</v>
      </c>
      <c r="N2766" s="24" t="e">
        <f t="shared" si="183"/>
        <v>#VALUE!</v>
      </c>
    </row>
    <row r="2767" spans="10:14" ht="57" customHeight="1" x14ac:dyDescent="0.2">
      <c r="J2767" s="29">
        <f t="shared" si="180"/>
        <v>0</v>
      </c>
      <c r="K2767" s="29">
        <f t="shared" si="181"/>
        <v>0</v>
      </c>
      <c r="L2767" s="24">
        <f t="shared" si="182"/>
        <v>1</v>
      </c>
      <c r="M2767" s="24" t="str">
        <f>VLOOKUP(L2767,mês!A:B,2,0)</f>
        <v>Janeiro</v>
      </c>
      <c r="N2767" s="24" t="e">
        <f t="shared" si="183"/>
        <v>#VALUE!</v>
      </c>
    </row>
    <row r="2768" spans="10:14" ht="57" customHeight="1" x14ac:dyDescent="0.2">
      <c r="J2768" s="29">
        <f t="shared" si="180"/>
        <v>0</v>
      </c>
      <c r="K2768" s="29">
        <f t="shared" si="181"/>
        <v>0</v>
      </c>
      <c r="L2768" s="24">
        <f t="shared" si="182"/>
        <v>1</v>
      </c>
      <c r="M2768" s="24" t="str">
        <f>VLOOKUP(L2768,mês!A:B,2,0)</f>
        <v>Janeiro</v>
      </c>
      <c r="N2768" s="24" t="e">
        <f t="shared" si="183"/>
        <v>#VALUE!</v>
      </c>
    </row>
    <row r="2769" spans="10:14" ht="57" customHeight="1" x14ac:dyDescent="0.2">
      <c r="J2769" s="29">
        <f t="shared" si="180"/>
        <v>0</v>
      </c>
      <c r="K2769" s="29">
        <f t="shared" si="181"/>
        <v>0</v>
      </c>
      <c r="L2769" s="24">
        <f t="shared" si="182"/>
        <v>1</v>
      </c>
      <c r="M2769" s="24" t="str">
        <f>VLOOKUP(L2769,mês!A:B,2,0)</f>
        <v>Janeiro</v>
      </c>
      <c r="N2769" s="24" t="e">
        <f t="shared" si="183"/>
        <v>#VALUE!</v>
      </c>
    </row>
    <row r="2770" spans="10:14" ht="57" customHeight="1" x14ac:dyDescent="0.2">
      <c r="J2770" s="29">
        <f t="shared" si="180"/>
        <v>0</v>
      </c>
      <c r="K2770" s="29">
        <f t="shared" si="181"/>
        <v>0</v>
      </c>
      <c r="L2770" s="24">
        <f t="shared" si="182"/>
        <v>1</v>
      </c>
      <c r="M2770" s="24" t="str">
        <f>VLOOKUP(L2770,mês!A:B,2,0)</f>
        <v>Janeiro</v>
      </c>
      <c r="N2770" s="24" t="e">
        <f t="shared" si="183"/>
        <v>#VALUE!</v>
      </c>
    </row>
    <row r="2771" spans="10:14" ht="57" customHeight="1" x14ac:dyDescent="0.2">
      <c r="J2771" s="29">
        <f t="shared" si="180"/>
        <v>0</v>
      </c>
      <c r="K2771" s="29">
        <f t="shared" si="181"/>
        <v>0</v>
      </c>
      <c r="L2771" s="24">
        <f t="shared" si="182"/>
        <v>1</v>
      </c>
      <c r="M2771" s="24" t="str">
        <f>VLOOKUP(L2771,mês!A:B,2,0)</f>
        <v>Janeiro</v>
      </c>
      <c r="N2771" s="24" t="e">
        <f t="shared" si="183"/>
        <v>#VALUE!</v>
      </c>
    </row>
    <row r="2772" spans="10:14" ht="57" customHeight="1" x14ac:dyDescent="0.2">
      <c r="J2772" s="29">
        <f t="shared" si="180"/>
        <v>0</v>
      </c>
      <c r="K2772" s="29">
        <f t="shared" si="181"/>
        <v>0</v>
      </c>
      <c r="L2772" s="24">
        <f t="shared" si="182"/>
        <v>1</v>
      </c>
      <c r="M2772" s="24" t="str">
        <f>VLOOKUP(L2772,mês!A:B,2,0)</f>
        <v>Janeiro</v>
      </c>
      <c r="N2772" s="24" t="e">
        <f t="shared" si="183"/>
        <v>#VALUE!</v>
      </c>
    </row>
    <row r="2773" spans="10:14" ht="57" customHeight="1" x14ac:dyDescent="0.2">
      <c r="J2773" s="29">
        <f t="shared" si="180"/>
        <v>0</v>
      </c>
      <c r="K2773" s="29">
        <f t="shared" si="181"/>
        <v>0</v>
      </c>
      <c r="L2773" s="24">
        <f t="shared" si="182"/>
        <v>1</v>
      </c>
      <c r="M2773" s="24" t="str">
        <f>VLOOKUP(L2773,mês!A:B,2,0)</f>
        <v>Janeiro</v>
      </c>
      <c r="N2773" s="24" t="e">
        <f t="shared" si="183"/>
        <v>#VALUE!</v>
      </c>
    </row>
    <row r="2774" spans="10:14" ht="57" customHeight="1" x14ac:dyDescent="0.2">
      <c r="J2774" s="29">
        <f t="shared" si="180"/>
        <v>0</v>
      </c>
      <c r="K2774" s="29">
        <f t="shared" si="181"/>
        <v>0</v>
      </c>
      <c r="L2774" s="24">
        <f t="shared" si="182"/>
        <v>1</v>
      </c>
      <c r="M2774" s="24" t="str">
        <f>VLOOKUP(L2774,mês!A:B,2,0)</f>
        <v>Janeiro</v>
      </c>
      <c r="N2774" s="24" t="e">
        <f t="shared" si="183"/>
        <v>#VALUE!</v>
      </c>
    </row>
    <row r="2775" spans="10:14" ht="57" customHeight="1" x14ac:dyDescent="0.2">
      <c r="J2775" s="29">
        <f t="shared" si="180"/>
        <v>0</v>
      </c>
      <c r="K2775" s="29">
        <f t="shared" si="181"/>
        <v>0</v>
      </c>
      <c r="L2775" s="24">
        <f t="shared" si="182"/>
        <v>1</v>
      </c>
      <c r="M2775" s="24" t="str">
        <f>VLOOKUP(L2775,mês!A:B,2,0)</f>
        <v>Janeiro</v>
      </c>
      <c r="N2775" s="24" t="e">
        <f t="shared" si="183"/>
        <v>#VALUE!</v>
      </c>
    </row>
    <row r="2776" spans="10:14" ht="57" customHeight="1" x14ac:dyDescent="0.2">
      <c r="J2776" s="29">
        <f t="shared" si="180"/>
        <v>0</v>
      </c>
      <c r="K2776" s="29">
        <f t="shared" si="181"/>
        <v>0</v>
      </c>
      <c r="L2776" s="24">
        <f t="shared" si="182"/>
        <v>1</v>
      </c>
      <c r="M2776" s="24" t="str">
        <f>VLOOKUP(L2776,mês!A:B,2,0)</f>
        <v>Janeiro</v>
      </c>
      <c r="N2776" s="24" t="e">
        <f t="shared" si="183"/>
        <v>#VALUE!</v>
      </c>
    </row>
    <row r="2777" spans="10:14" ht="57" customHeight="1" x14ac:dyDescent="0.2">
      <c r="J2777" s="29">
        <f t="shared" si="180"/>
        <v>0</v>
      </c>
      <c r="K2777" s="29">
        <f t="shared" si="181"/>
        <v>0</v>
      </c>
      <c r="L2777" s="24">
        <f t="shared" si="182"/>
        <v>1</v>
      </c>
      <c r="M2777" s="24" t="str">
        <f>VLOOKUP(L2777,mês!A:B,2,0)</f>
        <v>Janeiro</v>
      </c>
      <c r="N2777" s="24" t="e">
        <f t="shared" si="183"/>
        <v>#VALUE!</v>
      </c>
    </row>
    <row r="2778" spans="10:14" ht="57" customHeight="1" x14ac:dyDescent="0.2">
      <c r="J2778" s="29">
        <f t="shared" si="180"/>
        <v>0</v>
      </c>
      <c r="K2778" s="29">
        <f t="shared" si="181"/>
        <v>0</v>
      </c>
      <c r="L2778" s="24">
        <f t="shared" si="182"/>
        <v>1</v>
      </c>
      <c r="M2778" s="24" t="str">
        <f>VLOOKUP(L2778,mês!A:B,2,0)</f>
        <v>Janeiro</v>
      </c>
      <c r="N2778" s="24" t="e">
        <f t="shared" si="183"/>
        <v>#VALUE!</v>
      </c>
    </row>
    <row r="2779" spans="10:14" ht="57" customHeight="1" x14ac:dyDescent="0.2">
      <c r="J2779" s="29">
        <f t="shared" si="180"/>
        <v>0</v>
      </c>
      <c r="K2779" s="29">
        <f t="shared" si="181"/>
        <v>0</v>
      </c>
      <c r="L2779" s="24">
        <f t="shared" si="182"/>
        <v>1</v>
      </c>
      <c r="M2779" s="24" t="str">
        <f>VLOOKUP(L2779,mês!A:B,2,0)</f>
        <v>Janeiro</v>
      </c>
      <c r="N2779" s="24" t="e">
        <f t="shared" si="183"/>
        <v>#VALUE!</v>
      </c>
    </row>
    <row r="2780" spans="10:14" ht="57" customHeight="1" x14ac:dyDescent="0.2">
      <c r="J2780" s="29">
        <f t="shared" si="180"/>
        <v>0</v>
      </c>
      <c r="K2780" s="29">
        <f t="shared" si="181"/>
        <v>0</v>
      </c>
      <c r="L2780" s="24">
        <f t="shared" si="182"/>
        <v>1</v>
      </c>
      <c r="M2780" s="24" t="str">
        <f>VLOOKUP(L2780,mês!A:B,2,0)</f>
        <v>Janeiro</v>
      </c>
      <c r="N2780" s="24" t="e">
        <f t="shared" si="183"/>
        <v>#VALUE!</v>
      </c>
    </row>
    <row r="2781" spans="10:14" ht="57" customHeight="1" x14ac:dyDescent="0.2">
      <c r="J2781" s="29">
        <f t="shared" si="180"/>
        <v>0</v>
      </c>
      <c r="K2781" s="29">
        <f t="shared" si="181"/>
        <v>0</v>
      </c>
      <c r="L2781" s="24">
        <f t="shared" si="182"/>
        <v>1</v>
      </c>
      <c r="M2781" s="24" t="str">
        <f>VLOOKUP(L2781,mês!A:B,2,0)</f>
        <v>Janeiro</v>
      </c>
      <c r="N2781" s="24" t="e">
        <f t="shared" si="183"/>
        <v>#VALUE!</v>
      </c>
    </row>
    <row r="2782" spans="10:14" ht="57" customHeight="1" x14ac:dyDescent="0.2">
      <c r="J2782" s="29">
        <f t="shared" si="180"/>
        <v>0</v>
      </c>
      <c r="K2782" s="29">
        <f t="shared" si="181"/>
        <v>0</v>
      </c>
      <c r="L2782" s="24">
        <f t="shared" si="182"/>
        <v>1</v>
      </c>
      <c r="M2782" s="24" t="str">
        <f>VLOOKUP(L2782,mês!A:B,2,0)</f>
        <v>Janeiro</v>
      </c>
      <c r="N2782" s="24" t="e">
        <f t="shared" si="183"/>
        <v>#VALUE!</v>
      </c>
    </row>
    <row r="2783" spans="10:14" ht="57" customHeight="1" x14ac:dyDescent="0.2">
      <c r="J2783" s="29">
        <f t="shared" si="180"/>
        <v>0</v>
      </c>
      <c r="K2783" s="29">
        <f t="shared" si="181"/>
        <v>0</v>
      </c>
      <c r="L2783" s="24">
        <f t="shared" si="182"/>
        <v>1</v>
      </c>
      <c r="M2783" s="24" t="str">
        <f>VLOOKUP(L2783,mês!A:B,2,0)</f>
        <v>Janeiro</v>
      </c>
      <c r="N2783" s="24" t="e">
        <f t="shared" si="183"/>
        <v>#VALUE!</v>
      </c>
    </row>
    <row r="2784" spans="10:14" ht="57" customHeight="1" x14ac:dyDescent="0.2">
      <c r="J2784" s="29">
        <f t="shared" si="180"/>
        <v>0</v>
      </c>
      <c r="K2784" s="29">
        <f t="shared" si="181"/>
        <v>0</v>
      </c>
      <c r="L2784" s="24">
        <f t="shared" si="182"/>
        <v>1</v>
      </c>
      <c r="M2784" s="24" t="str">
        <f>VLOOKUP(L2784,mês!A:B,2,0)</f>
        <v>Janeiro</v>
      </c>
      <c r="N2784" s="24" t="e">
        <f t="shared" si="183"/>
        <v>#VALUE!</v>
      </c>
    </row>
    <row r="2785" spans="10:14" ht="57" customHeight="1" x14ac:dyDescent="0.2">
      <c r="J2785" s="29">
        <f t="shared" si="180"/>
        <v>0</v>
      </c>
      <c r="K2785" s="29">
        <f t="shared" si="181"/>
        <v>0</v>
      </c>
      <c r="L2785" s="24">
        <f t="shared" si="182"/>
        <v>1</v>
      </c>
      <c r="M2785" s="24" t="str">
        <f>VLOOKUP(L2785,mês!A:B,2,0)</f>
        <v>Janeiro</v>
      </c>
      <c r="N2785" s="24" t="e">
        <f t="shared" si="183"/>
        <v>#VALUE!</v>
      </c>
    </row>
    <row r="2786" spans="10:14" ht="57" customHeight="1" x14ac:dyDescent="0.2">
      <c r="J2786" s="29">
        <f t="shared" si="180"/>
        <v>0</v>
      </c>
      <c r="K2786" s="29">
        <f t="shared" si="181"/>
        <v>0</v>
      </c>
      <c r="L2786" s="24">
        <f t="shared" si="182"/>
        <v>1</v>
      </c>
      <c r="M2786" s="24" t="str">
        <f>VLOOKUP(L2786,mês!A:B,2,0)</f>
        <v>Janeiro</v>
      </c>
      <c r="N2786" s="24" t="e">
        <f t="shared" si="183"/>
        <v>#VALUE!</v>
      </c>
    </row>
    <row r="2787" spans="10:14" ht="57" customHeight="1" x14ac:dyDescent="0.2">
      <c r="J2787" s="29">
        <f t="shared" si="180"/>
        <v>0</v>
      </c>
      <c r="K2787" s="29">
        <f t="shared" si="181"/>
        <v>0</v>
      </c>
      <c r="L2787" s="24">
        <f t="shared" si="182"/>
        <v>1</v>
      </c>
      <c r="M2787" s="24" t="str">
        <f>VLOOKUP(L2787,mês!A:B,2,0)</f>
        <v>Janeiro</v>
      </c>
      <c r="N2787" s="24" t="e">
        <f t="shared" si="183"/>
        <v>#VALUE!</v>
      </c>
    </row>
    <row r="2788" spans="10:14" ht="57" customHeight="1" x14ac:dyDescent="0.2">
      <c r="J2788" s="29">
        <f t="shared" si="180"/>
        <v>0</v>
      </c>
      <c r="K2788" s="29">
        <f t="shared" si="181"/>
        <v>0</v>
      </c>
      <c r="L2788" s="24">
        <f t="shared" si="182"/>
        <v>1</v>
      </c>
      <c r="M2788" s="24" t="str">
        <f>VLOOKUP(L2788,mês!A:B,2,0)</f>
        <v>Janeiro</v>
      </c>
      <c r="N2788" s="24" t="e">
        <f t="shared" si="183"/>
        <v>#VALUE!</v>
      </c>
    </row>
    <row r="2789" spans="10:14" ht="57" customHeight="1" x14ac:dyDescent="0.2">
      <c r="J2789" s="29">
        <f t="shared" si="180"/>
        <v>0</v>
      </c>
      <c r="K2789" s="29">
        <f t="shared" si="181"/>
        <v>0</v>
      </c>
      <c r="L2789" s="24">
        <f t="shared" si="182"/>
        <v>1</v>
      </c>
      <c r="M2789" s="24" t="str">
        <f>VLOOKUP(L2789,mês!A:B,2,0)</f>
        <v>Janeiro</v>
      </c>
      <c r="N2789" s="24" t="e">
        <f t="shared" si="183"/>
        <v>#VALUE!</v>
      </c>
    </row>
    <row r="2790" spans="10:14" ht="57" customHeight="1" x14ac:dyDescent="0.2">
      <c r="J2790" s="29">
        <f t="shared" si="180"/>
        <v>0</v>
      </c>
      <c r="K2790" s="29">
        <f t="shared" si="181"/>
        <v>0</v>
      </c>
      <c r="L2790" s="24">
        <f t="shared" si="182"/>
        <v>1</v>
      </c>
      <c r="M2790" s="24" t="str">
        <f>VLOOKUP(L2790,mês!A:B,2,0)</f>
        <v>Janeiro</v>
      </c>
      <c r="N2790" s="24" t="e">
        <f t="shared" si="183"/>
        <v>#VALUE!</v>
      </c>
    </row>
    <row r="2791" spans="10:14" ht="57" customHeight="1" x14ac:dyDescent="0.2">
      <c r="J2791" s="29">
        <f t="shared" si="180"/>
        <v>0</v>
      </c>
      <c r="K2791" s="29">
        <f t="shared" si="181"/>
        <v>0</v>
      </c>
      <c r="L2791" s="24">
        <f t="shared" si="182"/>
        <v>1</v>
      </c>
      <c r="M2791" s="24" t="str">
        <f>VLOOKUP(L2791,mês!A:B,2,0)</f>
        <v>Janeiro</v>
      </c>
      <c r="N2791" s="24" t="e">
        <f t="shared" si="183"/>
        <v>#VALUE!</v>
      </c>
    </row>
    <row r="2792" spans="10:14" ht="57" customHeight="1" x14ac:dyDescent="0.2">
      <c r="J2792" s="29">
        <f t="shared" si="180"/>
        <v>0</v>
      </c>
      <c r="K2792" s="29">
        <f t="shared" si="181"/>
        <v>0</v>
      </c>
      <c r="L2792" s="24">
        <f t="shared" si="182"/>
        <v>1</v>
      </c>
      <c r="M2792" s="24" t="str">
        <f>VLOOKUP(L2792,mês!A:B,2,0)</f>
        <v>Janeiro</v>
      </c>
      <c r="N2792" s="24" t="e">
        <f t="shared" si="183"/>
        <v>#VALUE!</v>
      </c>
    </row>
    <row r="2793" spans="10:14" ht="57" customHeight="1" x14ac:dyDescent="0.2">
      <c r="J2793" s="29">
        <f t="shared" si="180"/>
        <v>0</v>
      </c>
      <c r="K2793" s="29">
        <f t="shared" si="181"/>
        <v>0</v>
      </c>
      <c r="L2793" s="24">
        <f t="shared" si="182"/>
        <v>1</v>
      </c>
      <c r="M2793" s="24" t="str">
        <f>VLOOKUP(L2793,mês!A:B,2,0)</f>
        <v>Janeiro</v>
      </c>
      <c r="N2793" s="24" t="e">
        <f t="shared" si="183"/>
        <v>#VALUE!</v>
      </c>
    </row>
    <row r="2794" spans="10:14" ht="57" customHeight="1" x14ac:dyDescent="0.2">
      <c r="J2794" s="29">
        <f t="shared" si="180"/>
        <v>0</v>
      </c>
      <c r="K2794" s="29">
        <f t="shared" si="181"/>
        <v>0</v>
      </c>
      <c r="L2794" s="24">
        <f t="shared" si="182"/>
        <v>1</v>
      </c>
      <c r="M2794" s="24" t="str">
        <f>VLOOKUP(L2794,mês!A:B,2,0)</f>
        <v>Janeiro</v>
      </c>
      <c r="N2794" s="24" t="e">
        <f t="shared" si="183"/>
        <v>#VALUE!</v>
      </c>
    </row>
    <row r="2795" spans="10:14" ht="57" customHeight="1" x14ac:dyDescent="0.2">
      <c r="J2795" s="29">
        <f t="shared" si="180"/>
        <v>0</v>
      </c>
      <c r="K2795" s="29">
        <f t="shared" si="181"/>
        <v>0</v>
      </c>
      <c r="L2795" s="24">
        <f t="shared" si="182"/>
        <v>1</v>
      </c>
      <c r="M2795" s="24" t="str">
        <f>VLOOKUP(L2795,mês!A:B,2,0)</f>
        <v>Janeiro</v>
      </c>
      <c r="N2795" s="24" t="e">
        <f t="shared" si="183"/>
        <v>#VALUE!</v>
      </c>
    </row>
    <row r="2796" spans="10:14" ht="57" customHeight="1" x14ac:dyDescent="0.2">
      <c r="J2796" s="29">
        <f t="shared" si="180"/>
        <v>0</v>
      </c>
      <c r="K2796" s="29">
        <f t="shared" si="181"/>
        <v>0</v>
      </c>
      <c r="L2796" s="24">
        <f t="shared" si="182"/>
        <v>1</v>
      </c>
      <c r="M2796" s="24" t="str">
        <f>VLOOKUP(L2796,mês!A:B,2,0)</f>
        <v>Janeiro</v>
      </c>
      <c r="N2796" s="24" t="e">
        <f t="shared" si="183"/>
        <v>#VALUE!</v>
      </c>
    </row>
    <row r="2797" spans="10:14" ht="57" customHeight="1" x14ac:dyDescent="0.2">
      <c r="J2797" s="29">
        <f t="shared" si="180"/>
        <v>0</v>
      </c>
      <c r="K2797" s="29">
        <f t="shared" si="181"/>
        <v>0</v>
      </c>
      <c r="L2797" s="24">
        <f t="shared" si="182"/>
        <v>1</v>
      </c>
      <c r="M2797" s="24" t="str">
        <f>VLOOKUP(L2797,mês!A:B,2,0)</f>
        <v>Janeiro</v>
      </c>
      <c r="N2797" s="24" t="e">
        <f t="shared" si="183"/>
        <v>#VALUE!</v>
      </c>
    </row>
    <row r="2798" spans="10:14" ht="57" customHeight="1" x14ac:dyDescent="0.2">
      <c r="J2798" s="29">
        <f t="shared" si="180"/>
        <v>0</v>
      </c>
      <c r="K2798" s="29">
        <f t="shared" si="181"/>
        <v>0</v>
      </c>
      <c r="L2798" s="24">
        <f t="shared" si="182"/>
        <v>1</v>
      </c>
      <c r="M2798" s="24" t="str">
        <f>VLOOKUP(L2798,mês!A:B,2,0)</f>
        <v>Janeiro</v>
      </c>
      <c r="N2798" s="24" t="e">
        <f t="shared" si="183"/>
        <v>#VALUE!</v>
      </c>
    </row>
    <row r="2799" spans="10:14" ht="57" customHeight="1" x14ac:dyDescent="0.2">
      <c r="J2799" s="29">
        <f t="shared" si="180"/>
        <v>0</v>
      </c>
      <c r="K2799" s="29">
        <f t="shared" si="181"/>
        <v>0</v>
      </c>
      <c r="L2799" s="24">
        <f t="shared" si="182"/>
        <v>1</v>
      </c>
      <c r="M2799" s="24" t="str">
        <f>VLOOKUP(L2799,mês!A:B,2,0)</f>
        <v>Janeiro</v>
      </c>
      <c r="N2799" s="24" t="e">
        <f t="shared" si="183"/>
        <v>#VALUE!</v>
      </c>
    </row>
    <row r="2800" spans="10:14" ht="57" customHeight="1" x14ac:dyDescent="0.2">
      <c r="J2800" s="29">
        <f t="shared" si="180"/>
        <v>0</v>
      </c>
      <c r="K2800" s="29">
        <f t="shared" si="181"/>
        <v>0</v>
      </c>
      <c r="L2800" s="24">
        <f t="shared" si="182"/>
        <v>1</v>
      </c>
      <c r="M2800" s="24" t="str">
        <f>VLOOKUP(L2800,mês!A:B,2,0)</f>
        <v>Janeiro</v>
      </c>
      <c r="N2800" s="24" t="e">
        <f t="shared" si="183"/>
        <v>#VALUE!</v>
      </c>
    </row>
    <row r="2801" spans="10:14" ht="57" customHeight="1" x14ac:dyDescent="0.2">
      <c r="J2801" s="29">
        <f t="shared" si="180"/>
        <v>0</v>
      </c>
      <c r="K2801" s="29">
        <f t="shared" si="181"/>
        <v>0</v>
      </c>
      <c r="L2801" s="24">
        <f t="shared" si="182"/>
        <v>1</v>
      </c>
      <c r="M2801" s="24" t="str">
        <f>VLOOKUP(L2801,mês!A:B,2,0)</f>
        <v>Janeiro</v>
      </c>
      <c r="N2801" s="24" t="e">
        <f t="shared" si="183"/>
        <v>#VALUE!</v>
      </c>
    </row>
    <row r="2802" spans="10:14" ht="57" customHeight="1" x14ac:dyDescent="0.2">
      <c r="J2802" s="29">
        <f t="shared" si="180"/>
        <v>0</v>
      </c>
      <c r="K2802" s="29">
        <f t="shared" si="181"/>
        <v>0</v>
      </c>
      <c r="L2802" s="24">
        <f t="shared" si="182"/>
        <v>1</v>
      </c>
      <c r="M2802" s="24" t="str">
        <f>VLOOKUP(L2802,mês!A:B,2,0)</f>
        <v>Janeiro</v>
      </c>
      <c r="N2802" s="24" t="e">
        <f t="shared" si="183"/>
        <v>#VALUE!</v>
      </c>
    </row>
    <row r="2803" spans="10:14" ht="57" customHeight="1" x14ac:dyDescent="0.2">
      <c r="J2803" s="29">
        <f t="shared" si="180"/>
        <v>0</v>
      </c>
      <c r="K2803" s="29">
        <f t="shared" si="181"/>
        <v>0</v>
      </c>
      <c r="L2803" s="24">
        <f t="shared" si="182"/>
        <v>1</v>
      </c>
      <c r="M2803" s="24" t="str">
        <f>VLOOKUP(L2803,mês!A:B,2,0)</f>
        <v>Janeiro</v>
      </c>
      <c r="N2803" s="24" t="e">
        <f t="shared" si="183"/>
        <v>#VALUE!</v>
      </c>
    </row>
    <row r="2804" spans="10:14" ht="57" customHeight="1" x14ac:dyDescent="0.2">
      <c r="J2804" s="29">
        <f t="shared" si="180"/>
        <v>0</v>
      </c>
      <c r="K2804" s="29">
        <f t="shared" si="181"/>
        <v>0</v>
      </c>
      <c r="L2804" s="24">
        <f t="shared" si="182"/>
        <v>1</v>
      </c>
      <c r="M2804" s="24" t="str">
        <f>VLOOKUP(L2804,mês!A:B,2,0)</f>
        <v>Janeiro</v>
      </c>
      <c r="N2804" s="24" t="e">
        <f t="shared" si="183"/>
        <v>#VALUE!</v>
      </c>
    </row>
    <row r="2805" spans="10:14" ht="57" customHeight="1" x14ac:dyDescent="0.2">
      <c r="J2805" s="29">
        <f t="shared" si="180"/>
        <v>0</v>
      </c>
      <c r="K2805" s="29">
        <f t="shared" si="181"/>
        <v>0</v>
      </c>
      <c r="L2805" s="24">
        <f t="shared" si="182"/>
        <v>1</v>
      </c>
      <c r="M2805" s="24" t="str">
        <f>VLOOKUP(L2805,mês!A:B,2,0)</f>
        <v>Janeiro</v>
      </c>
      <c r="N2805" s="24" t="e">
        <f t="shared" si="183"/>
        <v>#VALUE!</v>
      </c>
    </row>
    <row r="2806" spans="10:14" ht="57" customHeight="1" x14ac:dyDescent="0.2">
      <c r="J2806" s="29">
        <f t="shared" si="180"/>
        <v>0</v>
      </c>
      <c r="K2806" s="29">
        <f t="shared" si="181"/>
        <v>0</v>
      </c>
      <c r="L2806" s="24">
        <f t="shared" si="182"/>
        <v>1</v>
      </c>
      <c r="M2806" s="24" t="str">
        <f>VLOOKUP(L2806,mês!A:B,2,0)</f>
        <v>Janeiro</v>
      </c>
      <c r="N2806" s="24" t="e">
        <f t="shared" si="183"/>
        <v>#VALUE!</v>
      </c>
    </row>
    <row r="2807" spans="10:14" ht="57" customHeight="1" x14ac:dyDescent="0.2">
      <c r="J2807" s="29">
        <f t="shared" si="180"/>
        <v>0</v>
      </c>
      <c r="K2807" s="29">
        <f t="shared" si="181"/>
        <v>0</v>
      </c>
      <c r="L2807" s="24">
        <f t="shared" si="182"/>
        <v>1</v>
      </c>
      <c r="M2807" s="24" t="str">
        <f>VLOOKUP(L2807,mês!A:B,2,0)</f>
        <v>Janeiro</v>
      </c>
      <c r="N2807" s="24" t="e">
        <f t="shared" si="183"/>
        <v>#VALUE!</v>
      </c>
    </row>
    <row r="2808" spans="10:14" ht="57" customHeight="1" x14ac:dyDescent="0.2">
      <c r="J2808" s="29">
        <f t="shared" si="180"/>
        <v>0</v>
      </c>
      <c r="K2808" s="29">
        <f t="shared" si="181"/>
        <v>0</v>
      </c>
      <c r="L2808" s="24">
        <f t="shared" si="182"/>
        <v>1</v>
      </c>
      <c r="M2808" s="24" t="str">
        <f>VLOOKUP(L2808,mês!A:B,2,0)</f>
        <v>Janeiro</v>
      </c>
      <c r="N2808" s="24" t="e">
        <f t="shared" si="183"/>
        <v>#VALUE!</v>
      </c>
    </row>
    <row r="2809" spans="10:14" ht="57" customHeight="1" x14ac:dyDescent="0.2">
      <c r="J2809" s="29">
        <f t="shared" si="180"/>
        <v>0</v>
      </c>
      <c r="K2809" s="29">
        <f t="shared" si="181"/>
        <v>0</v>
      </c>
      <c r="L2809" s="24">
        <f t="shared" si="182"/>
        <v>1</v>
      </c>
      <c r="M2809" s="24" t="str">
        <f>VLOOKUP(L2809,mês!A:B,2,0)</f>
        <v>Janeiro</v>
      </c>
      <c r="N2809" s="24" t="e">
        <f t="shared" si="183"/>
        <v>#VALUE!</v>
      </c>
    </row>
    <row r="2810" spans="10:14" ht="57" customHeight="1" x14ac:dyDescent="0.2">
      <c r="J2810" s="29">
        <f t="shared" si="180"/>
        <v>0</v>
      </c>
      <c r="K2810" s="29">
        <f t="shared" si="181"/>
        <v>0</v>
      </c>
      <c r="L2810" s="24">
        <f t="shared" si="182"/>
        <v>1</v>
      </c>
      <c r="M2810" s="24" t="str">
        <f>VLOOKUP(L2810,mês!A:B,2,0)</f>
        <v>Janeiro</v>
      </c>
      <c r="N2810" s="24" t="e">
        <f t="shared" si="183"/>
        <v>#VALUE!</v>
      </c>
    </row>
    <row r="2811" spans="10:14" ht="57" customHeight="1" x14ac:dyDescent="0.2">
      <c r="J2811" s="29">
        <f t="shared" si="180"/>
        <v>0</v>
      </c>
      <c r="K2811" s="29">
        <f t="shared" si="181"/>
        <v>0</v>
      </c>
      <c r="L2811" s="24">
        <f t="shared" si="182"/>
        <v>1</v>
      </c>
      <c r="M2811" s="24" t="str">
        <f>VLOOKUP(L2811,mês!A:B,2,0)</f>
        <v>Janeiro</v>
      </c>
      <c r="N2811" s="24" t="e">
        <f t="shared" si="183"/>
        <v>#VALUE!</v>
      </c>
    </row>
    <row r="2812" spans="10:14" ht="57" customHeight="1" x14ac:dyDescent="0.2">
      <c r="J2812" s="29">
        <f t="shared" si="180"/>
        <v>0</v>
      </c>
      <c r="K2812" s="29">
        <f t="shared" si="181"/>
        <v>0</v>
      </c>
      <c r="L2812" s="24">
        <f t="shared" si="182"/>
        <v>1</v>
      </c>
      <c r="M2812" s="24" t="str">
        <f>VLOOKUP(L2812,mês!A:B,2,0)</f>
        <v>Janeiro</v>
      </c>
      <c r="N2812" s="24" t="e">
        <f t="shared" si="183"/>
        <v>#VALUE!</v>
      </c>
    </row>
    <row r="2813" spans="10:14" ht="57" customHeight="1" x14ac:dyDescent="0.2">
      <c r="J2813" s="29">
        <f t="shared" si="180"/>
        <v>0</v>
      </c>
      <c r="K2813" s="29">
        <f t="shared" si="181"/>
        <v>0</v>
      </c>
      <c r="L2813" s="24">
        <f t="shared" si="182"/>
        <v>1</v>
      </c>
      <c r="M2813" s="24" t="str">
        <f>VLOOKUP(L2813,mês!A:B,2,0)</f>
        <v>Janeiro</v>
      </c>
      <c r="N2813" s="24" t="e">
        <f t="shared" si="183"/>
        <v>#VALUE!</v>
      </c>
    </row>
    <row r="2814" spans="10:14" ht="57" customHeight="1" x14ac:dyDescent="0.2">
      <c r="J2814" s="29">
        <f t="shared" si="180"/>
        <v>0</v>
      </c>
      <c r="K2814" s="29">
        <f t="shared" si="181"/>
        <v>0</v>
      </c>
      <c r="L2814" s="24">
        <f t="shared" si="182"/>
        <v>1</v>
      </c>
      <c r="M2814" s="24" t="str">
        <f>VLOOKUP(L2814,mês!A:B,2,0)</f>
        <v>Janeiro</v>
      </c>
      <c r="N2814" s="24" t="e">
        <f t="shared" si="183"/>
        <v>#VALUE!</v>
      </c>
    </row>
    <row r="2815" spans="10:14" ht="57" customHeight="1" x14ac:dyDescent="0.2">
      <c r="J2815" s="29">
        <f t="shared" si="180"/>
        <v>0</v>
      </c>
      <c r="K2815" s="29">
        <f t="shared" si="181"/>
        <v>0</v>
      </c>
      <c r="L2815" s="24">
        <f t="shared" si="182"/>
        <v>1</v>
      </c>
      <c r="M2815" s="24" t="str">
        <f>VLOOKUP(L2815,mês!A:B,2,0)</f>
        <v>Janeiro</v>
      </c>
      <c r="N2815" s="24" t="e">
        <f t="shared" si="183"/>
        <v>#VALUE!</v>
      </c>
    </row>
    <row r="2816" spans="10:14" ht="57" customHeight="1" x14ac:dyDescent="0.2">
      <c r="J2816" s="29">
        <f t="shared" si="180"/>
        <v>0</v>
      </c>
      <c r="K2816" s="29">
        <f t="shared" si="181"/>
        <v>0</v>
      </c>
      <c r="L2816" s="24">
        <f t="shared" si="182"/>
        <v>1</v>
      </c>
      <c r="M2816" s="24" t="str">
        <f>VLOOKUP(L2816,mês!A:B,2,0)</f>
        <v>Janeiro</v>
      </c>
      <c r="N2816" s="24" t="e">
        <f t="shared" si="183"/>
        <v>#VALUE!</v>
      </c>
    </row>
    <row r="2817" spans="10:14" ht="57" customHeight="1" x14ac:dyDescent="0.2">
      <c r="J2817" s="29">
        <f t="shared" si="180"/>
        <v>0</v>
      </c>
      <c r="K2817" s="29">
        <f t="shared" si="181"/>
        <v>0</v>
      </c>
      <c r="L2817" s="24">
        <f t="shared" si="182"/>
        <v>1</v>
      </c>
      <c r="M2817" s="24" t="str">
        <f>VLOOKUP(L2817,mês!A:B,2,0)</f>
        <v>Janeiro</v>
      </c>
      <c r="N2817" s="24" t="e">
        <f t="shared" si="183"/>
        <v>#VALUE!</v>
      </c>
    </row>
    <row r="2818" spans="10:14" ht="57" customHeight="1" x14ac:dyDescent="0.2">
      <c r="J2818" s="29">
        <f t="shared" si="180"/>
        <v>0</v>
      </c>
      <c r="K2818" s="29">
        <f t="shared" si="181"/>
        <v>0</v>
      </c>
      <c r="L2818" s="24">
        <f t="shared" si="182"/>
        <v>1</v>
      </c>
      <c r="M2818" s="24" t="str">
        <f>VLOOKUP(L2818,mês!A:B,2,0)</f>
        <v>Janeiro</v>
      </c>
      <c r="N2818" s="24" t="e">
        <f t="shared" si="183"/>
        <v>#VALUE!</v>
      </c>
    </row>
    <row r="2819" spans="10:14" ht="57" customHeight="1" x14ac:dyDescent="0.2">
      <c r="J2819" s="29">
        <f t="shared" si="180"/>
        <v>0</v>
      </c>
      <c r="K2819" s="29">
        <f t="shared" si="181"/>
        <v>0</v>
      </c>
      <c r="L2819" s="24">
        <f t="shared" si="182"/>
        <v>1</v>
      </c>
      <c r="M2819" s="24" t="str">
        <f>VLOOKUP(L2819,mês!A:B,2,0)</f>
        <v>Janeiro</v>
      </c>
      <c r="N2819" s="24" t="e">
        <f t="shared" si="183"/>
        <v>#VALUE!</v>
      </c>
    </row>
    <row r="2820" spans="10:14" ht="57" customHeight="1" x14ac:dyDescent="0.2">
      <c r="J2820" s="29">
        <f t="shared" si="180"/>
        <v>0</v>
      </c>
      <c r="K2820" s="29">
        <f t="shared" si="181"/>
        <v>0</v>
      </c>
      <c r="L2820" s="24">
        <f t="shared" si="182"/>
        <v>1</v>
      </c>
      <c r="M2820" s="24" t="str">
        <f>VLOOKUP(L2820,mês!A:B,2,0)</f>
        <v>Janeiro</v>
      </c>
      <c r="N2820" s="24" t="e">
        <f t="shared" si="183"/>
        <v>#VALUE!</v>
      </c>
    </row>
    <row r="2821" spans="10:14" ht="57" customHeight="1" x14ac:dyDescent="0.2">
      <c r="J2821" s="29">
        <f t="shared" si="180"/>
        <v>0</v>
      </c>
      <c r="K2821" s="29">
        <f t="shared" si="181"/>
        <v>0</v>
      </c>
      <c r="L2821" s="24">
        <f t="shared" si="182"/>
        <v>1</v>
      </c>
      <c r="M2821" s="24" t="str">
        <f>VLOOKUP(L2821,mês!A:B,2,0)</f>
        <v>Janeiro</v>
      </c>
      <c r="N2821" s="24" t="e">
        <f t="shared" si="183"/>
        <v>#VALUE!</v>
      </c>
    </row>
    <row r="2822" spans="10:14" ht="57" customHeight="1" x14ac:dyDescent="0.2">
      <c r="J2822" s="29">
        <f t="shared" si="180"/>
        <v>0</v>
      </c>
      <c r="K2822" s="29">
        <f t="shared" si="181"/>
        <v>0</v>
      </c>
      <c r="L2822" s="24">
        <f t="shared" si="182"/>
        <v>1</v>
      </c>
      <c r="M2822" s="24" t="str">
        <f>VLOOKUP(L2822,mês!A:B,2,0)</f>
        <v>Janeiro</v>
      </c>
      <c r="N2822" s="24" t="e">
        <f t="shared" si="183"/>
        <v>#VALUE!</v>
      </c>
    </row>
    <row r="2823" spans="10:14" ht="57" customHeight="1" x14ac:dyDescent="0.2">
      <c r="J2823" s="29">
        <f t="shared" si="180"/>
        <v>0</v>
      </c>
      <c r="K2823" s="29">
        <f t="shared" si="181"/>
        <v>0</v>
      </c>
      <c r="L2823" s="24">
        <f t="shared" si="182"/>
        <v>1</v>
      </c>
      <c r="M2823" s="24" t="str">
        <f>VLOOKUP(L2823,mês!A:B,2,0)</f>
        <v>Janeiro</v>
      </c>
      <c r="N2823" s="24" t="e">
        <f t="shared" si="183"/>
        <v>#VALUE!</v>
      </c>
    </row>
    <row r="2824" spans="10:14" ht="57" customHeight="1" x14ac:dyDescent="0.2">
      <c r="J2824" s="29">
        <f t="shared" si="180"/>
        <v>0</v>
      </c>
      <c r="K2824" s="29">
        <f t="shared" si="181"/>
        <v>0</v>
      </c>
      <c r="L2824" s="24">
        <f t="shared" si="182"/>
        <v>1</v>
      </c>
      <c r="M2824" s="24" t="str">
        <f>VLOOKUP(L2824,mês!A:B,2,0)</f>
        <v>Janeiro</v>
      </c>
      <c r="N2824" s="24" t="e">
        <f t="shared" si="183"/>
        <v>#VALUE!</v>
      </c>
    </row>
    <row r="2825" spans="10:14" ht="57" customHeight="1" x14ac:dyDescent="0.2">
      <c r="J2825" s="29">
        <f t="shared" si="180"/>
        <v>0</v>
      </c>
      <c r="K2825" s="29">
        <f t="shared" si="181"/>
        <v>0</v>
      </c>
      <c r="L2825" s="24">
        <f t="shared" si="182"/>
        <v>1</v>
      </c>
      <c r="M2825" s="24" t="str">
        <f>VLOOKUP(L2825,mês!A:B,2,0)</f>
        <v>Janeiro</v>
      </c>
      <c r="N2825" s="24" t="e">
        <f t="shared" si="183"/>
        <v>#VALUE!</v>
      </c>
    </row>
    <row r="2826" spans="10:14" ht="57" customHeight="1" x14ac:dyDescent="0.2">
      <c r="J2826" s="29">
        <f t="shared" ref="J2826:J2875" si="184">IF(G2826="Não",0,H2826)</f>
        <v>0</v>
      </c>
      <c r="K2826" s="29">
        <f t="shared" ref="K2826:K2875" si="185">IF(G2826="Não",H2826,0)</f>
        <v>0</v>
      </c>
      <c r="L2826" s="24">
        <f t="shared" ref="L2826:L2875" si="186">MONTH(B2826)</f>
        <v>1</v>
      </c>
      <c r="M2826" s="24" t="str">
        <f>VLOOKUP(L2826,mês!A:B,2,0)</f>
        <v>Janeiro</v>
      </c>
      <c r="N2826" s="24" t="e">
        <f t="shared" ref="N2826:N2875" si="187">LEFT(A2826,SEARCH("-",A2826)-1)</f>
        <v>#VALUE!</v>
      </c>
    </row>
    <row r="2827" spans="10:14" ht="57" customHeight="1" x14ac:dyDescent="0.2">
      <c r="J2827" s="29">
        <f t="shared" si="184"/>
        <v>0</v>
      </c>
      <c r="K2827" s="29">
        <f t="shared" si="185"/>
        <v>0</v>
      </c>
      <c r="L2827" s="24">
        <f t="shared" si="186"/>
        <v>1</v>
      </c>
      <c r="M2827" s="24" t="str">
        <f>VLOOKUP(L2827,mês!A:B,2,0)</f>
        <v>Janeiro</v>
      </c>
      <c r="N2827" s="24" t="e">
        <f t="shared" si="187"/>
        <v>#VALUE!</v>
      </c>
    </row>
    <row r="2828" spans="10:14" ht="57" customHeight="1" x14ac:dyDescent="0.2">
      <c r="J2828" s="29">
        <f t="shared" si="184"/>
        <v>0</v>
      </c>
      <c r="K2828" s="29">
        <f t="shared" si="185"/>
        <v>0</v>
      </c>
      <c r="L2828" s="24">
        <f t="shared" si="186"/>
        <v>1</v>
      </c>
      <c r="M2828" s="24" t="str">
        <f>VLOOKUP(L2828,mês!A:B,2,0)</f>
        <v>Janeiro</v>
      </c>
      <c r="N2828" s="24" t="e">
        <f t="shared" si="187"/>
        <v>#VALUE!</v>
      </c>
    </row>
    <row r="2829" spans="10:14" ht="57" customHeight="1" x14ac:dyDescent="0.2">
      <c r="J2829" s="29">
        <f t="shared" si="184"/>
        <v>0</v>
      </c>
      <c r="K2829" s="29">
        <f t="shared" si="185"/>
        <v>0</v>
      </c>
      <c r="L2829" s="24">
        <f t="shared" si="186"/>
        <v>1</v>
      </c>
      <c r="M2829" s="24" t="str">
        <f>VLOOKUP(L2829,mês!A:B,2,0)</f>
        <v>Janeiro</v>
      </c>
      <c r="N2829" s="24" t="e">
        <f t="shared" si="187"/>
        <v>#VALUE!</v>
      </c>
    </row>
    <row r="2830" spans="10:14" ht="57" customHeight="1" x14ac:dyDescent="0.2">
      <c r="J2830" s="29">
        <f t="shared" si="184"/>
        <v>0</v>
      </c>
      <c r="K2830" s="29">
        <f t="shared" si="185"/>
        <v>0</v>
      </c>
      <c r="L2830" s="24">
        <f t="shared" si="186"/>
        <v>1</v>
      </c>
      <c r="M2830" s="24" t="str">
        <f>VLOOKUP(L2830,mês!A:B,2,0)</f>
        <v>Janeiro</v>
      </c>
      <c r="N2830" s="24" t="e">
        <f t="shared" si="187"/>
        <v>#VALUE!</v>
      </c>
    </row>
    <row r="2831" spans="10:14" ht="57" customHeight="1" x14ac:dyDescent="0.2">
      <c r="J2831" s="29">
        <f t="shared" si="184"/>
        <v>0</v>
      </c>
      <c r="K2831" s="29">
        <f t="shared" si="185"/>
        <v>0</v>
      </c>
      <c r="L2831" s="24">
        <f t="shared" si="186"/>
        <v>1</v>
      </c>
      <c r="M2831" s="24" t="str">
        <f>VLOOKUP(L2831,mês!A:B,2,0)</f>
        <v>Janeiro</v>
      </c>
      <c r="N2831" s="24" t="e">
        <f t="shared" si="187"/>
        <v>#VALUE!</v>
      </c>
    </row>
    <row r="2832" spans="10:14" ht="57" customHeight="1" x14ac:dyDescent="0.2">
      <c r="J2832" s="29">
        <f t="shared" si="184"/>
        <v>0</v>
      </c>
      <c r="K2832" s="29">
        <f t="shared" si="185"/>
        <v>0</v>
      </c>
      <c r="L2832" s="24">
        <f t="shared" si="186"/>
        <v>1</v>
      </c>
      <c r="M2832" s="24" t="str">
        <f>VLOOKUP(L2832,mês!A:B,2,0)</f>
        <v>Janeiro</v>
      </c>
      <c r="N2832" s="24" t="e">
        <f t="shared" si="187"/>
        <v>#VALUE!</v>
      </c>
    </row>
    <row r="2833" spans="10:14" ht="57" customHeight="1" x14ac:dyDescent="0.2">
      <c r="J2833" s="29">
        <f t="shared" si="184"/>
        <v>0</v>
      </c>
      <c r="K2833" s="29">
        <f t="shared" si="185"/>
        <v>0</v>
      </c>
      <c r="L2833" s="24">
        <f t="shared" si="186"/>
        <v>1</v>
      </c>
      <c r="M2833" s="24" t="str">
        <f>VLOOKUP(L2833,mês!A:B,2,0)</f>
        <v>Janeiro</v>
      </c>
      <c r="N2833" s="24" t="e">
        <f t="shared" si="187"/>
        <v>#VALUE!</v>
      </c>
    </row>
    <row r="2834" spans="10:14" ht="57" customHeight="1" x14ac:dyDescent="0.2">
      <c r="J2834" s="29">
        <f t="shared" si="184"/>
        <v>0</v>
      </c>
      <c r="K2834" s="29">
        <f t="shared" si="185"/>
        <v>0</v>
      </c>
      <c r="L2834" s="24">
        <f t="shared" si="186"/>
        <v>1</v>
      </c>
      <c r="M2834" s="24" t="str">
        <f>VLOOKUP(L2834,mês!A:B,2,0)</f>
        <v>Janeiro</v>
      </c>
      <c r="N2834" s="24" t="e">
        <f t="shared" si="187"/>
        <v>#VALUE!</v>
      </c>
    </row>
    <row r="2835" spans="10:14" ht="57" customHeight="1" x14ac:dyDescent="0.2">
      <c r="J2835" s="29">
        <f t="shared" si="184"/>
        <v>0</v>
      </c>
      <c r="K2835" s="29">
        <f t="shared" si="185"/>
        <v>0</v>
      </c>
      <c r="L2835" s="24">
        <f t="shared" si="186"/>
        <v>1</v>
      </c>
      <c r="M2835" s="24" t="str">
        <f>VLOOKUP(L2835,mês!A:B,2,0)</f>
        <v>Janeiro</v>
      </c>
      <c r="N2835" s="24" t="e">
        <f t="shared" si="187"/>
        <v>#VALUE!</v>
      </c>
    </row>
    <row r="2836" spans="10:14" ht="57" customHeight="1" x14ac:dyDescent="0.2">
      <c r="J2836" s="29">
        <f t="shared" si="184"/>
        <v>0</v>
      </c>
      <c r="K2836" s="29">
        <f t="shared" si="185"/>
        <v>0</v>
      </c>
      <c r="L2836" s="24">
        <f t="shared" si="186"/>
        <v>1</v>
      </c>
      <c r="M2836" s="24" t="str">
        <f>VLOOKUP(L2836,mês!A:B,2,0)</f>
        <v>Janeiro</v>
      </c>
      <c r="N2836" s="24" t="e">
        <f t="shared" si="187"/>
        <v>#VALUE!</v>
      </c>
    </row>
    <row r="2837" spans="10:14" ht="57" customHeight="1" x14ac:dyDescent="0.2">
      <c r="J2837" s="29">
        <f t="shared" si="184"/>
        <v>0</v>
      </c>
      <c r="K2837" s="29">
        <f t="shared" si="185"/>
        <v>0</v>
      </c>
      <c r="L2837" s="24">
        <f t="shared" si="186"/>
        <v>1</v>
      </c>
      <c r="M2837" s="24" t="str">
        <f>VLOOKUP(L2837,mês!A:B,2,0)</f>
        <v>Janeiro</v>
      </c>
      <c r="N2837" s="24" t="e">
        <f t="shared" si="187"/>
        <v>#VALUE!</v>
      </c>
    </row>
    <row r="2838" spans="10:14" ht="57" customHeight="1" x14ac:dyDescent="0.2">
      <c r="J2838" s="29">
        <f t="shared" si="184"/>
        <v>0</v>
      </c>
      <c r="K2838" s="29">
        <f t="shared" si="185"/>
        <v>0</v>
      </c>
      <c r="L2838" s="24">
        <f t="shared" si="186"/>
        <v>1</v>
      </c>
      <c r="M2838" s="24" t="str">
        <f>VLOOKUP(L2838,mês!A:B,2,0)</f>
        <v>Janeiro</v>
      </c>
      <c r="N2838" s="24" t="e">
        <f t="shared" si="187"/>
        <v>#VALUE!</v>
      </c>
    </row>
    <row r="2839" spans="10:14" ht="57" customHeight="1" x14ac:dyDescent="0.2">
      <c r="J2839" s="29">
        <f t="shared" si="184"/>
        <v>0</v>
      </c>
      <c r="K2839" s="29">
        <f t="shared" si="185"/>
        <v>0</v>
      </c>
      <c r="L2839" s="24">
        <f t="shared" si="186"/>
        <v>1</v>
      </c>
      <c r="M2839" s="24" t="str">
        <f>VLOOKUP(L2839,mês!A:B,2,0)</f>
        <v>Janeiro</v>
      </c>
      <c r="N2839" s="24" t="e">
        <f t="shared" si="187"/>
        <v>#VALUE!</v>
      </c>
    </row>
    <row r="2840" spans="10:14" ht="57" customHeight="1" x14ac:dyDescent="0.2">
      <c r="J2840" s="29">
        <f t="shared" si="184"/>
        <v>0</v>
      </c>
      <c r="K2840" s="29">
        <f t="shared" si="185"/>
        <v>0</v>
      </c>
      <c r="L2840" s="24">
        <f t="shared" si="186"/>
        <v>1</v>
      </c>
      <c r="M2840" s="24" t="str">
        <f>VLOOKUP(L2840,mês!A:B,2,0)</f>
        <v>Janeiro</v>
      </c>
      <c r="N2840" s="24" t="e">
        <f t="shared" si="187"/>
        <v>#VALUE!</v>
      </c>
    </row>
    <row r="2841" spans="10:14" ht="57" customHeight="1" x14ac:dyDescent="0.2">
      <c r="J2841" s="29">
        <f t="shared" si="184"/>
        <v>0</v>
      </c>
      <c r="K2841" s="29">
        <f t="shared" si="185"/>
        <v>0</v>
      </c>
      <c r="L2841" s="24">
        <f t="shared" si="186"/>
        <v>1</v>
      </c>
      <c r="M2841" s="24" t="str">
        <f>VLOOKUP(L2841,mês!A:B,2,0)</f>
        <v>Janeiro</v>
      </c>
      <c r="N2841" s="24" t="e">
        <f t="shared" si="187"/>
        <v>#VALUE!</v>
      </c>
    </row>
    <row r="2842" spans="10:14" ht="57" customHeight="1" x14ac:dyDescent="0.2">
      <c r="J2842" s="29">
        <f t="shared" si="184"/>
        <v>0</v>
      </c>
      <c r="K2842" s="29">
        <f t="shared" si="185"/>
        <v>0</v>
      </c>
      <c r="L2842" s="24">
        <f t="shared" si="186"/>
        <v>1</v>
      </c>
      <c r="M2842" s="24" t="str">
        <f>VLOOKUP(L2842,mês!A:B,2,0)</f>
        <v>Janeiro</v>
      </c>
      <c r="N2842" s="24" t="e">
        <f t="shared" si="187"/>
        <v>#VALUE!</v>
      </c>
    </row>
    <row r="2843" spans="10:14" ht="57" customHeight="1" x14ac:dyDescent="0.2">
      <c r="J2843" s="29">
        <f t="shared" si="184"/>
        <v>0</v>
      </c>
      <c r="K2843" s="29">
        <f t="shared" si="185"/>
        <v>0</v>
      </c>
      <c r="L2843" s="24">
        <f t="shared" si="186"/>
        <v>1</v>
      </c>
      <c r="M2843" s="24" t="str">
        <f>VLOOKUP(L2843,mês!A:B,2,0)</f>
        <v>Janeiro</v>
      </c>
      <c r="N2843" s="24" t="e">
        <f t="shared" si="187"/>
        <v>#VALUE!</v>
      </c>
    </row>
    <row r="2844" spans="10:14" ht="57" customHeight="1" x14ac:dyDescent="0.2">
      <c r="J2844" s="29">
        <f t="shared" si="184"/>
        <v>0</v>
      </c>
      <c r="K2844" s="29">
        <f t="shared" si="185"/>
        <v>0</v>
      </c>
      <c r="L2844" s="24">
        <f t="shared" si="186"/>
        <v>1</v>
      </c>
      <c r="M2844" s="24" t="str">
        <f>VLOOKUP(L2844,mês!A:B,2,0)</f>
        <v>Janeiro</v>
      </c>
      <c r="N2844" s="24" t="e">
        <f t="shared" si="187"/>
        <v>#VALUE!</v>
      </c>
    </row>
    <row r="2845" spans="10:14" ht="57" customHeight="1" x14ac:dyDescent="0.2">
      <c r="J2845" s="29">
        <f t="shared" si="184"/>
        <v>0</v>
      </c>
      <c r="K2845" s="29">
        <f t="shared" si="185"/>
        <v>0</v>
      </c>
      <c r="L2845" s="24">
        <f t="shared" si="186"/>
        <v>1</v>
      </c>
      <c r="M2845" s="24" t="str">
        <f>VLOOKUP(L2845,mês!A:B,2,0)</f>
        <v>Janeiro</v>
      </c>
      <c r="N2845" s="24" t="e">
        <f t="shared" si="187"/>
        <v>#VALUE!</v>
      </c>
    </row>
    <row r="2846" spans="10:14" ht="57" customHeight="1" x14ac:dyDescent="0.2">
      <c r="J2846" s="29">
        <f t="shared" si="184"/>
        <v>0</v>
      </c>
      <c r="K2846" s="29">
        <f t="shared" si="185"/>
        <v>0</v>
      </c>
      <c r="L2846" s="24">
        <f t="shared" si="186"/>
        <v>1</v>
      </c>
      <c r="M2846" s="24" t="str">
        <f>VLOOKUP(L2846,mês!A:B,2,0)</f>
        <v>Janeiro</v>
      </c>
      <c r="N2846" s="24" t="e">
        <f t="shared" si="187"/>
        <v>#VALUE!</v>
      </c>
    </row>
    <row r="2847" spans="10:14" ht="57" customHeight="1" x14ac:dyDescent="0.2">
      <c r="J2847" s="29">
        <f t="shared" si="184"/>
        <v>0</v>
      </c>
      <c r="K2847" s="29">
        <f t="shared" si="185"/>
        <v>0</v>
      </c>
      <c r="L2847" s="24">
        <f t="shared" si="186"/>
        <v>1</v>
      </c>
      <c r="M2847" s="24" t="str">
        <f>VLOOKUP(L2847,mês!A:B,2,0)</f>
        <v>Janeiro</v>
      </c>
      <c r="N2847" s="24" t="e">
        <f t="shared" si="187"/>
        <v>#VALUE!</v>
      </c>
    </row>
    <row r="2848" spans="10:14" ht="57" customHeight="1" x14ac:dyDescent="0.2">
      <c r="J2848" s="29">
        <f t="shared" si="184"/>
        <v>0</v>
      </c>
      <c r="K2848" s="29">
        <f t="shared" si="185"/>
        <v>0</v>
      </c>
      <c r="L2848" s="24">
        <f t="shared" si="186"/>
        <v>1</v>
      </c>
      <c r="M2848" s="24" t="str">
        <f>VLOOKUP(L2848,mês!A:B,2,0)</f>
        <v>Janeiro</v>
      </c>
      <c r="N2848" s="24" t="e">
        <f t="shared" si="187"/>
        <v>#VALUE!</v>
      </c>
    </row>
    <row r="2849" spans="10:14" ht="57" customHeight="1" x14ac:dyDescent="0.2">
      <c r="J2849" s="29">
        <f t="shared" si="184"/>
        <v>0</v>
      </c>
      <c r="K2849" s="29">
        <f t="shared" si="185"/>
        <v>0</v>
      </c>
      <c r="L2849" s="24">
        <f t="shared" si="186"/>
        <v>1</v>
      </c>
      <c r="M2849" s="24" t="str">
        <f>VLOOKUP(L2849,mês!A:B,2,0)</f>
        <v>Janeiro</v>
      </c>
      <c r="N2849" s="24" t="e">
        <f t="shared" si="187"/>
        <v>#VALUE!</v>
      </c>
    </row>
    <row r="2850" spans="10:14" ht="57" customHeight="1" x14ac:dyDescent="0.2">
      <c r="J2850" s="29">
        <f t="shared" si="184"/>
        <v>0</v>
      </c>
      <c r="K2850" s="29">
        <f t="shared" si="185"/>
        <v>0</v>
      </c>
      <c r="L2850" s="24">
        <f t="shared" si="186"/>
        <v>1</v>
      </c>
      <c r="M2850" s="24" t="str">
        <f>VLOOKUP(L2850,mês!A:B,2,0)</f>
        <v>Janeiro</v>
      </c>
      <c r="N2850" s="24" t="e">
        <f t="shared" si="187"/>
        <v>#VALUE!</v>
      </c>
    </row>
    <row r="2851" spans="10:14" ht="57" customHeight="1" x14ac:dyDescent="0.2">
      <c r="J2851" s="29">
        <f t="shared" si="184"/>
        <v>0</v>
      </c>
      <c r="K2851" s="29">
        <f t="shared" si="185"/>
        <v>0</v>
      </c>
      <c r="L2851" s="24">
        <f t="shared" si="186"/>
        <v>1</v>
      </c>
      <c r="M2851" s="24" t="str">
        <f>VLOOKUP(L2851,mês!A:B,2,0)</f>
        <v>Janeiro</v>
      </c>
      <c r="N2851" s="24" t="e">
        <f t="shared" si="187"/>
        <v>#VALUE!</v>
      </c>
    </row>
    <row r="2852" spans="10:14" ht="57" customHeight="1" x14ac:dyDescent="0.2">
      <c r="J2852" s="29">
        <f t="shared" si="184"/>
        <v>0</v>
      </c>
      <c r="K2852" s="29">
        <f t="shared" si="185"/>
        <v>0</v>
      </c>
      <c r="L2852" s="24">
        <f t="shared" si="186"/>
        <v>1</v>
      </c>
      <c r="M2852" s="24" t="str">
        <f>VLOOKUP(L2852,mês!A:B,2,0)</f>
        <v>Janeiro</v>
      </c>
      <c r="N2852" s="24" t="e">
        <f t="shared" si="187"/>
        <v>#VALUE!</v>
      </c>
    </row>
    <row r="2853" spans="10:14" ht="57" customHeight="1" x14ac:dyDescent="0.2">
      <c r="J2853" s="29">
        <f t="shared" si="184"/>
        <v>0</v>
      </c>
      <c r="K2853" s="29">
        <f t="shared" si="185"/>
        <v>0</v>
      </c>
      <c r="L2853" s="24">
        <f t="shared" si="186"/>
        <v>1</v>
      </c>
      <c r="M2853" s="24" t="str">
        <f>VLOOKUP(L2853,mês!A:B,2,0)</f>
        <v>Janeiro</v>
      </c>
      <c r="N2853" s="24" t="e">
        <f t="shared" si="187"/>
        <v>#VALUE!</v>
      </c>
    </row>
    <row r="2854" spans="10:14" ht="57" customHeight="1" x14ac:dyDescent="0.2">
      <c r="J2854" s="29">
        <f t="shared" si="184"/>
        <v>0</v>
      </c>
      <c r="K2854" s="29">
        <f t="shared" si="185"/>
        <v>0</v>
      </c>
      <c r="L2854" s="24">
        <f t="shared" si="186"/>
        <v>1</v>
      </c>
      <c r="M2854" s="24" t="str">
        <f>VLOOKUP(L2854,mês!A:B,2,0)</f>
        <v>Janeiro</v>
      </c>
      <c r="N2854" s="24" t="e">
        <f t="shared" si="187"/>
        <v>#VALUE!</v>
      </c>
    </row>
    <row r="2855" spans="10:14" ht="57" customHeight="1" x14ac:dyDescent="0.2">
      <c r="J2855" s="29">
        <f t="shared" si="184"/>
        <v>0</v>
      </c>
      <c r="K2855" s="29">
        <f t="shared" si="185"/>
        <v>0</v>
      </c>
      <c r="L2855" s="24">
        <f t="shared" si="186"/>
        <v>1</v>
      </c>
      <c r="M2855" s="24" t="str">
        <f>VLOOKUP(L2855,mês!A:B,2,0)</f>
        <v>Janeiro</v>
      </c>
      <c r="N2855" s="24" t="e">
        <f t="shared" si="187"/>
        <v>#VALUE!</v>
      </c>
    </row>
    <row r="2856" spans="10:14" ht="57" customHeight="1" x14ac:dyDescent="0.2">
      <c r="J2856" s="29">
        <f t="shared" si="184"/>
        <v>0</v>
      </c>
      <c r="K2856" s="29">
        <f t="shared" si="185"/>
        <v>0</v>
      </c>
      <c r="L2856" s="24">
        <f t="shared" si="186"/>
        <v>1</v>
      </c>
      <c r="M2856" s="24" t="str">
        <f>VLOOKUP(L2856,mês!A:B,2,0)</f>
        <v>Janeiro</v>
      </c>
      <c r="N2856" s="24" t="e">
        <f t="shared" si="187"/>
        <v>#VALUE!</v>
      </c>
    </row>
    <row r="2857" spans="10:14" ht="57" customHeight="1" x14ac:dyDescent="0.2">
      <c r="J2857" s="29">
        <f t="shared" si="184"/>
        <v>0</v>
      </c>
      <c r="K2857" s="29">
        <f t="shared" si="185"/>
        <v>0</v>
      </c>
      <c r="L2857" s="24">
        <f t="shared" si="186"/>
        <v>1</v>
      </c>
      <c r="M2857" s="24" t="str">
        <f>VLOOKUP(L2857,mês!A:B,2,0)</f>
        <v>Janeiro</v>
      </c>
      <c r="N2857" s="24" t="e">
        <f t="shared" si="187"/>
        <v>#VALUE!</v>
      </c>
    </row>
    <row r="2858" spans="10:14" ht="57" customHeight="1" x14ac:dyDescent="0.2">
      <c r="J2858" s="29">
        <f t="shared" si="184"/>
        <v>0</v>
      </c>
      <c r="K2858" s="29">
        <f t="shared" si="185"/>
        <v>0</v>
      </c>
      <c r="L2858" s="24">
        <f t="shared" si="186"/>
        <v>1</v>
      </c>
      <c r="M2858" s="24" t="str">
        <f>VLOOKUP(L2858,mês!A:B,2,0)</f>
        <v>Janeiro</v>
      </c>
      <c r="N2858" s="24" t="e">
        <f t="shared" si="187"/>
        <v>#VALUE!</v>
      </c>
    </row>
    <row r="2859" spans="10:14" ht="57" customHeight="1" x14ac:dyDescent="0.2">
      <c r="J2859" s="29">
        <f t="shared" si="184"/>
        <v>0</v>
      </c>
      <c r="K2859" s="29">
        <f t="shared" si="185"/>
        <v>0</v>
      </c>
      <c r="L2859" s="24">
        <f t="shared" si="186"/>
        <v>1</v>
      </c>
      <c r="M2859" s="24" t="str">
        <f>VLOOKUP(L2859,mês!A:B,2,0)</f>
        <v>Janeiro</v>
      </c>
      <c r="N2859" s="24" t="e">
        <f t="shared" si="187"/>
        <v>#VALUE!</v>
      </c>
    </row>
    <row r="2860" spans="10:14" ht="57" customHeight="1" x14ac:dyDescent="0.2">
      <c r="J2860" s="29">
        <f t="shared" si="184"/>
        <v>0</v>
      </c>
      <c r="K2860" s="29">
        <f t="shared" si="185"/>
        <v>0</v>
      </c>
      <c r="L2860" s="24">
        <f t="shared" si="186"/>
        <v>1</v>
      </c>
      <c r="M2860" s="24" t="str">
        <f>VLOOKUP(L2860,mês!A:B,2,0)</f>
        <v>Janeiro</v>
      </c>
      <c r="N2860" s="24" t="e">
        <f t="shared" si="187"/>
        <v>#VALUE!</v>
      </c>
    </row>
    <row r="2861" spans="10:14" ht="57" customHeight="1" x14ac:dyDescent="0.2">
      <c r="J2861" s="29">
        <f t="shared" si="184"/>
        <v>0</v>
      </c>
      <c r="K2861" s="29">
        <f t="shared" si="185"/>
        <v>0</v>
      </c>
      <c r="L2861" s="24">
        <f t="shared" si="186"/>
        <v>1</v>
      </c>
      <c r="M2861" s="24" t="str">
        <f>VLOOKUP(L2861,mês!A:B,2,0)</f>
        <v>Janeiro</v>
      </c>
      <c r="N2861" s="24" t="e">
        <f t="shared" si="187"/>
        <v>#VALUE!</v>
      </c>
    </row>
    <row r="2862" spans="10:14" ht="57" customHeight="1" x14ac:dyDescent="0.2">
      <c r="J2862" s="29">
        <f t="shared" si="184"/>
        <v>0</v>
      </c>
      <c r="K2862" s="29">
        <f t="shared" si="185"/>
        <v>0</v>
      </c>
      <c r="L2862" s="24">
        <f t="shared" si="186"/>
        <v>1</v>
      </c>
      <c r="M2862" s="24" t="str">
        <f>VLOOKUP(L2862,mês!A:B,2,0)</f>
        <v>Janeiro</v>
      </c>
      <c r="N2862" s="24" t="e">
        <f t="shared" si="187"/>
        <v>#VALUE!</v>
      </c>
    </row>
    <row r="2863" spans="10:14" ht="57" customHeight="1" x14ac:dyDescent="0.2">
      <c r="J2863" s="29">
        <f t="shared" si="184"/>
        <v>0</v>
      </c>
      <c r="K2863" s="29">
        <f t="shared" si="185"/>
        <v>0</v>
      </c>
      <c r="L2863" s="24">
        <f t="shared" si="186"/>
        <v>1</v>
      </c>
      <c r="M2863" s="24" t="str">
        <f>VLOOKUP(L2863,mês!A:B,2,0)</f>
        <v>Janeiro</v>
      </c>
      <c r="N2863" s="24" t="e">
        <f t="shared" si="187"/>
        <v>#VALUE!</v>
      </c>
    </row>
    <row r="2864" spans="10:14" ht="57" customHeight="1" x14ac:dyDescent="0.2">
      <c r="J2864" s="29">
        <f t="shared" si="184"/>
        <v>0</v>
      </c>
      <c r="K2864" s="29">
        <f t="shared" si="185"/>
        <v>0</v>
      </c>
      <c r="L2864" s="24">
        <f t="shared" si="186"/>
        <v>1</v>
      </c>
      <c r="M2864" s="24" t="str">
        <f>VLOOKUP(L2864,mês!A:B,2,0)</f>
        <v>Janeiro</v>
      </c>
      <c r="N2864" s="24" t="e">
        <f t="shared" si="187"/>
        <v>#VALUE!</v>
      </c>
    </row>
    <row r="2865" spans="10:14" ht="57" customHeight="1" x14ac:dyDescent="0.2">
      <c r="J2865" s="29">
        <f t="shared" si="184"/>
        <v>0</v>
      </c>
      <c r="K2865" s="29">
        <f t="shared" si="185"/>
        <v>0</v>
      </c>
      <c r="L2865" s="24">
        <f t="shared" si="186"/>
        <v>1</v>
      </c>
      <c r="M2865" s="24" t="str">
        <f>VLOOKUP(L2865,mês!A:B,2,0)</f>
        <v>Janeiro</v>
      </c>
      <c r="N2865" s="24" t="e">
        <f t="shared" si="187"/>
        <v>#VALUE!</v>
      </c>
    </row>
    <row r="2866" spans="10:14" ht="57" customHeight="1" x14ac:dyDescent="0.2">
      <c r="J2866" s="29">
        <f t="shared" si="184"/>
        <v>0</v>
      </c>
      <c r="K2866" s="29">
        <f t="shared" si="185"/>
        <v>0</v>
      </c>
      <c r="L2866" s="24">
        <f t="shared" si="186"/>
        <v>1</v>
      </c>
      <c r="M2866" s="24" t="str">
        <f>VLOOKUP(L2866,mês!A:B,2,0)</f>
        <v>Janeiro</v>
      </c>
      <c r="N2866" s="24" t="e">
        <f t="shared" si="187"/>
        <v>#VALUE!</v>
      </c>
    </row>
    <row r="2867" spans="10:14" ht="57" customHeight="1" x14ac:dyDescent="0.2">
      <c r="J2867" s="29">
        <f t="shared" si="184"/>
        <v>0</v>
      </c>
      <c r="K2867" s="29">
        <f t="shared" si="185"/>
        <v>0</v>
      </c>
      <c r="L2867" s="24">
        <f t="shared" si="186"/>
        <v>1</v>
      </c>
      <c r="M2867" s="24" t="str">
        <f>VLOOKUP(L2867,mês!A:B,2,0)</f>
        <v>Janeiro</v>
      </c>
      <c r="N2867" s="24" t="e">
        <f t="shared" si="187"/>
        <v>#VALUE!</v>
      </c>
    </row>
    <row r="2868" spans="10:14" ht="57" customHeight="1" x14ac:dyDescent="0.2">
      <c r="J2868" s="29">
        <f t="shared" si="184"/>
        <v>0</v>
      </c>
      <c r="K2868" s="29">
        <f t="shared" si="185"/>
        <v>0</v>
      </c>
      <c r="L2868" s="24">
        <f t="shared" si="186"/>
        <v>1</v>
      </c>
      <c r="M2868" s="24" t="str">
        <f>VLOOKUP(L2868,mês!A:B,2,0)</f>
        <v>Janeiro</v>
      </c>
      <c r="N2868" s="24" t="e">
        <f t="shared" si="187"/>
        <v>#VALUE!</v>
      </c>
    </row>
    <row r="2869" spans="10:14" ht="57" customHeight="1" x14ac:dyDescent="0.2">
      <c r="J2869" s="29">
        <f t="shared" si="184"/>
        <v>0</v>
      </c>
      <c r="K2869" s="29">
        <f t="shared" si="185"/>
        <v>0</v>
      </c>
      <c r="L2869" s="24">
        <f t="shared" si="186"/>
        <v>1</v>
      </c>
      <c r="M2869" s="24" t="str">
        <f>VLOOKUP(L2869,mês!A:B,2,0)</f>
        <v>Janeiro</v>
      </c>
      <c r="N2869" s="24" t="e">
        <f t="shared" si="187"/>
        <v>#VALUE!</v>
      </c>
    </row>
    <row r="2870" spans="10:14" ht="57" customHeight="1" x14ac:dyDescent="0.2">
      <c r="J2870" s="29">
        <f t="shared" si="184"/>
        <v>0</v>
      </c>
      <c r="K2870" s="29">
        <f t="shared" si="185"/>
        <v>0</v>
      </c>
      <c r="L2870" s="24">
        <f t="shared" si="186"/>
        <v>1</v>
      </c>
      <c r="M2870" s="24" t="str">
        <f>VLOOKUP(L2870,mês!A:B,2,0)</f>
        <v>Janeiro</v>
      </c>
      <c r="N2870" s="24" t="e">
        <f t="shared" si="187"/>
        <v>#VALUE!</v>
      </c>
    </row>
    <row r="2871" spans="10:14" ht="57" customHeight="1" x14ac:dyDescent="0.2">
      <c r="J2871" s="29">
        <f t="shared" si="184"/>
        <v>0</v>
      </c>
      <c r="K2871" s="29">
        <f t="shared" si="185"/>
        <v>0</v>
      </c>
      <c r="L2871" s="24">
        <f t="shared" si="186"/>
        <v>1</v>
      </c>
      <c r="M2871" s="24" t="str">
        <f>VLOOKUP(L2871,mês!A:B,2,0)</f>
        <v>Janeiro</v>
      </c>
      <c r="N2871" s="24" t="e">
        <f t="shared" si="187"/>
        <v>#VALUE!</v>
      </c>
    </row>
    <row r="2872" spans="10:14" ht="57" customHeight="1" x14ac:dyDescent="0.2">
      <c r="J2872" s="29">
        <f t="shared" si="184"/>
        <v>0</v>
      </c>
      <c r="K2872" s="29">
        <f t="shared" si="185"/>
        <v>0</v>
      </c>
      <c r="L2872" s="24">
        <f t="shared" si="186"/>
        <v>1</v>
      </c>
      <c r="M2872" s="24" t="str">
        <f>VLOOKUP(L2872,mês!A:B,2,0)</f>
        <v>Janeiro</v>
      </c>
      <c r="N2872" s="24" t="e">
        <f t="shared" si="187"/>
        <v>#VALUE!</v>
      </c>
    </row>
    <row r="2873" spans="10:14" ht="57" customHeight="1" x14ac:dyDescent="0.2">
      <c r="J2873" s="29">
        <f t="shared" si="184"/>
        <v>0</v>
      </c>
      <c r="K2873" s="29">
        <f t="shared" si="185"/>
        <v>0</v>
      </c>
      <c r="L2873" s="24">
        <f t="shared" si="186"/>
        <v>1</v>
      </c>
      <c r="M2873" s="24" t="str">
        <f>VLOOKUP(L2873,mês!A:B,2,0)</f>
        <v>Janeiro</v>
      </c>
      <c r="N2873" s="24" t="e">
        <f t="shared" si="187"/>
        <v>#VALUE!</v>
      </c>
    </row>
    <row r="2874" spans="10:14" ht="57" customHeight="1" x14ac:dyDescent="0.2">
      <c r="J2874" s="29">
        <f t="shared" si="184"/>
        <v>0</v>
      </c>
      <c r="K2874" s="29">
        <f t="shared" si="185"/>
        <v>0</v>
      </c>
      <c r="L2874" s="24">
        <f t="shared" si="186"/>
        <v>1</v>
      </c>
      <c r="M2874" s="24" t="str">
        <f>VLOOKUP(L2874,mês!A:B,2,0)</f>
        <v>Janeiro</v>
      </c>
      <c r="N2874" s="24" t="e">
        <f t="shared" si="187"/>
        <v>#VALUE!</v>
      </c>
    </row>
    <row r="2875" spans="10:14" ht="57" customHeight="1" x14ac:dyDescent="0.2">
      <c r="J2875" s="29">
        <f t="shared" si="184"/>
        <v>0</v>
      </c>
      <c r="K2875" s="29">
        <f t="shared" si="185"/>
        <v>0</v>
      </c>
      <c r="L2875" s="24">
        <f t="shared" si="186"/>
        <v>1</v>
      </c>
      <c r="M2875" s="24" t="str">
        <f>VLOOKUP(L2875,mês!A:B,2,0)</f>
        <v>Janeiro</v>
      </c>
      <c r="N2875" s="24" t="e">
        <f t="shared" si="187"/>
        <v>#VALUE!</v>
      </c>
    </row>
    <row r="2876" spans="10:14" ht="57" customHeight="1" x14ac:dyDescent="0.2">
      <c r="J2876" s="29">
        <f t="shared" ref="J2876:J2907" si="188">IF(G2876="Não",0,H2876)</f>
        <v>0</v>
      </c>
      <c r="K2876" s="29">
        <f t="shared" ref="K2876:K2907" si="189">IF(G2876="Não",H2876,0)</f>
        <v>0</v>
      </c>
      <c r="L2876" s="24">
        <f t="shared" ref="L2876:L2907" si="190">MONTH(B2876)</f>
        <v>1</v>
      </c>
      <c r="M2876" s="24" t="str">
        <f>VLOOKUP(L2876,mês!A:B,2,0)</f>
        <v>Janeiro</v>
      </c>
      <c r="N2876" s="24" t="e">
        <f t="shared" ref="N2876:N2907" si="191">LEFT(A2876,SEARCH("-",A2876)-1)</f>
        <v>#VALUE!</v>
      </c>
    </row>
    <row r="2877" spans="10:14" ht="57" customHeight="1" x14ac:dyDescent="0.2">
      <c r="J2877" s="29">
        <f t="shared" si="188"/>
        <v>0</v>
      </c>
      <c r="K2877" s="29">
        <f t="shared" si="189"/>
        <v>0</v>
      </c>
      <c r="L2877" s="24">
        <f t="shared" si="190"/>
        <v>1</v>
      </c>
      <c r="M2877" s="24" t="str">
        <f>VLOOKUP(L2877,mês!A:B,2,0)</f>
        <v>Janeiro</v>
      </c>
      <c r="N2877" s="24" t="e">
        <f t="shared" si="191"/>
        <v>#VALUE!</v>
      </c>
    </row>
    <row r="2878" spans="10:14" ht="57" customHeight="1" x14ac:dyDescent="0.2">
      <c r="J2878" s="29">
        <f t="shared" si="188"/>
        <v>0</v>
      </c>
      <c r="K2878" s="29">
        <f t="shared" si="189"/>
        <v>0</v>
      </c>
      <c r="L2878" s="24">
        <f t="shared" si="190"/>
        <v>1</v>
      </c>
      <c r="M2878" s="24" t="str">
        <f>VLOOKUP(L2878,mês!A:B,2,0)</f>
        <v>Janeiro</v>
      </c>
      <c r="N2878" s="24" t="e">
        <f t="shared" si="191"/>
        <v>#VALUE!</v>
      </c>
    </row>
    <row r="2879" spans="10:14" ht="57" customHeight="1" x14ac:dyDescent="0.2">
      <c r="J2879" s="29">
        <f t="shared" si="188"/>
        <v>0</v>
      </c>
      <c r="K2879" s="29">
        <f t="shared" si="189"/>
        <v>0</v>
      </c>
      <c r="L2879" s="24">
        <f t="shared" si="190"/>
        <v>1</v>
      </c>
      <c r="M2879" s="24" t="str">
        <f>VLOOKUP(L2879,mês!A:B,2,0)</f>
        <v>Janeiro</v>
      </c>
      <c r="N2879" s="24" t="e">
        <f t="shared" si="191"/>
        <v>#VALUE!</v>
      </c>
    </row>
    <row r="2880" spans="10:14" ht="57" customHeight="1" x14ac:dyDescent="0.2">
      <c r="J2880" s="29">
        <f t="shared" si="188"/>
        <v>0</v>
      </c>
      <c r="K2880" s="29">
        <f t="shared" si="189"/>
        <v>0</v>
      </c>
      <c r="L2880" s="24">
        <f t="shared" si="190"/>
        <v>1</v>
      </c>
      <c r="M2880" s="24" t="str">
        <f>VLOOKUP(L2880,mês!A:B,2,0)</f>
        <v>Janeiro</v>
      </c>
      <c r="N2880" s="24" t="e">
        <f t="shared" si="191"/>
        <v>#VALUE!</v>
      </c>
    </row>
    <row r="2881" spans="10:14" ht="57" customHeight="1" x14ac:dyDescent="0.2">
      <c r="J2881" s="29">
        <f t="shared" si="188"/>
        <v>0</v>
      </c>
      <c r="K2881" s="29">
        <f t="shared" si="189"/>
        <v>0</v>
      </c>
      <c r="L2881" s="24">
        <f t="shared" si="190"/>
        <v>1</v>
      </c>
      <c r="M2881" s="24" t="str">
        <f>VLOOKUP(L2881,mês!A:B,2,0)</f>
        <v>Janeiro</v>
      </c>
      <c r="N2881" s="24" t="e">
        <f t="shared" si="191"/>
        <v>#VALUE!</v>
      </c>
    </row>
    <row r="2882" spans="10:14" ht="57" customHeight="1" x14ac:dyDescent="0.2">
      <c r="J2882" s="29">
        <f t="shared" si="188"/>
        <v>0</v>
      </c>
      <c r="K2882" s="29">
        <f t="shared" si="189"/>
        <v>0</v>
      </c>
      <c r="L2882" s="24">
        <f t="shared" si="190"/>
        <v>1</v>
      </c>
      <c r="M2882" s="24" t="str">
        <f>VLOOKUP(L2882,mês!A:B,2,0)</f>
        <v>Janeiro</v>
      </c>
      <c r="N2882" s="24" t="e">
        <f t="shared" si="191"/>
        <v>#VALUE!</v>
      </c>
    </row>
    <row r="2883" spans="10:14" ht="57" customHeight="1" x14ac:dyDescent="0.2">
      <c r="J2883" s="29">
        <f t="shared" si="188"/>
        <v>0</v>
      </c>
      <c r="K2883" s="29">
        <f t="shared" si="189"/>
        <v>0</v>
      </c>
      <c r="L2883" s="24">
        <f t="shared" si="190"/>
        <v>1</v>
      </c>
      <c r="M2883" s="24" t="str">
        <f>VLOOKUP(L2883,mês!A:B,2,0)</f>
        <v>Janeiro</v>
      </c>
      <c r="N2883" s="24" t="e">
        <f t="shared" si="191"/>
        <v>#VALUE!</v>
      </c>
    </row>
    <row r="2884" spans="10:14" ht="57" customHeight="1" x14ac:dyDescent="0.2">
      <c r="J2884" s="29">
        <f t="shared" si="188"/>
        <v>0</v>
      </c>
      <c r="K2884" s="29">
        <f t="shared" si="189"/>
        <v>0</v>
      </c>
      <c r="L2884" s="24">
        <f t="shared" si="190"/>
        <v>1</v>
      </c>
      <c r="M2884" s="24" t="str">
        <f>VLOOKUP(L2884,mês!A:B,2,0)</f>
        <v>Janeiro</v>
      </c>
      <c r="N2884" s="24" t="e">
        <f t="shared" si="191"/>
        <v>#VALUE!</v>
      </c>
    </row>
    <row r="2885" spans="10:14" ht="57" customHeight="1" x14ac:dyDescent="0.2">
      <c r="J2885" s="29">
        <f t="shared" si="188"/>
        <v>0</v>
      </c>
      <c r="K2885" s="29">
        <f t="shared" si="189"/>
        <v>0</v>
      </c>
      <c r="L2885" s="24">
        <f t="shared" si="190"/>
        <v>1</v>
      </c>
      <c r="M2885" s="24" t="str">
        <f>VLOOKUP(L2885,mês!A:B,2,0)</f>
        <v>Janeiro</v>
      </c>
      <c r="N2885" s="24" t="e">
        <f t="shared" si="191"/>
        <v>#VALUE!</v>
      </c>
    </row>
    <row r="2886" spans="10:14" ht="57" customHeight="1" x14ac:dyDescent="0.2">
      <c r="J2886" s="29">
        <f t="shared" si="188"/>
        <v>0</v>
      </c>
      <c r="K2886" s="29">
        <f t="shared" si="189"/>
        <v>0</v>
      </c>
      <c r="L2886" s="24">
        <f t="shared" si="190"/>
        <v>1</v>
      </c>
      <c r="M2886" s="24" t="str">
        <f>VLOOKUP(L2886,mês!A:B,2,0)</f>
        <v>Janeiro</v>
      </c>
      <c r="N2886" s="24" t="e">
        <f t="shared" si="191"/>
        <v>#VALUE!</v>
      </c>
    </row>
    <row r="2887" spans="10:14" ht="57" customHeight="1" x14ac:dyDescent="0.2">
      <c r="J2887" s="29">
        <f t="shared" si="188"/>
        <v>0</v>
      </c>
      <c r="K2887" s="29">
        <f t="shared" si="189"/>
        <v>0</v>
      </c>
      <c r="L2887" s="24">
        <f t="shared" si="190"/>
        <v>1</v>
      </c>
      <c r="M2887" s="24" t="str">
        <f>VLOOKUP(L2887,mês!A:B,2,0)</f>
        <v>Janeiro</v>
      </c>
      <c r="N2887" s="24" t="e">
        <f t="shared" si="191"/>
        <v>#VALUE!</v>
      </c>
    </row>
    <row r="2888" spans="10:14" ht="57" customHeight="1" x14ac:dyDescent="0.2">
      <c r="J2888" s="29">
        <f t="shared" si="188"/>
        <v>0</v>
      </c>
      <c r="K2888" s="29">
        <f t="shared" si="189"/>
        <v>0</v>
      </c>
      <c r="L2888" s="24">
        <f t="shared" si="190"/>
        <v>1</v>
      </c>
      <c r="M2888" s="24" t="str">
        <f>VLOOKUP(L2888,mês!A:B,2,0)</f>
        <v>Janeiro</v>
      </c>
      <c r="N2888" s="24" t="e">
        <f t="shared" si="191"/>
        <v>#VALUE!</v>
      </c>
    </row>
    <row r="2889" spans="10:14" ht="57" customHeight="1" x14ac:dyDescent="0.2">
      <c r="J2889" s="29">
        <f t="shared" si="188"/>
        <v>0</v>
      </c>
      <c r="K2889" s="29">
        <f t="shared" si="189"/>
        <v>0</v>
      </c>
      <c r="L2889" s="24">
        <f t="shared" si="190"/>
        <v>1</v>
      </c>
      <c r="M2889" s="24" t="str">
        <f>VLOOKUP(L2889,mês!A:B,2,0)</f>
        <v>Janeiro</v>
      </c>
      <c r="N2889" s="24" t="e">
        <f t="shared" si="191"/>
        <v>#VALUE!</v>
      </c>
    </row>
    <row r="2890" spans="10:14" ht="57" customHeight="1" x14ac:dyDescent="0.2">
      <c r="J2890" s="29">
        <f t="shared" si="188"/>
        <v>0</v>
      </c>
      <c r="K2890" s="29">
        <f t="shared" si="189"/>
        <v>0</v>
      </c>
      <c r="L2890" s="24">
        <f t="shared" si="190"/>
        <v>1</v>
      </c>
      <c r="M2890" s="24" t="str">
        <f>VLOOKUP(L2890,mês!A:B,2,0)</f>
        <v>Janeiro</v>
      </c>
      <c r="N2890" s="24" t="e">
        <f t="shared" si="191"/>
        <v>#VALUE!</v>
      </c>
    </row>
    <row r="2891" spans="10:14" ht="57" customHeight="1" x14ac:dyDescent="0.2">
      <c r="J2891" s="29">
        <f t="shared" si="188"/>
        <v>0</v>
      </c>
      <c r="K2891" s="29">
        <f t="shared" si="189"/>
        <v>0</v>
      </c>
      <c r="L2891" s="24">
        <f t="shared" si="190"/>
        <v>1</v>
      </c>
      <c r="M2891" s="24" t="str">
        <f>VLOOKUP(L2891,mês!A:B,2,0)</f>
        <v>Janeiro</v>
      </c>
      <c r="N2891" s="24" t="e">
        <f t="shared" si="191"/>
        <v>#VALUE!</v>
      </c>
    </row>
    <row r="2892" spans="10:14" ht="57" customHeight="1" x14ac:dyDescent="0.2">
      <c r="J2892" s="29">
        <f t="shared" si="188"/>
        <v>0</v>
      </c>
      <c r="K2892" s="29">
        <f t="shared" si="189"/>
        <v>0</v>
      </c>
      <c r="L2892" s="24">
        <f t="shared" si="190"/>
        <v>1</v>
      </c>
      <c r="M2892" s="24" t="str">
        <f>VLOOKUP(L2892,mês!A:B,2,0)</f>
        <v>Janeiro</v>
      </c>
      <c r="N2892" s="24" t="e">
        <f t="shared" si="191"/>
        <v>#VALUE!</v>
      </c>
    </row>
    <row r="2893" spans="10:14" ht="57" customHeight="1" x14ac:dyDescent="0.2">
      <c r="J2893" s="29">
        <f t="shared" si="188"/>
        <v>0</v>
      </c>
      <c r="K2893" s="29">
        <f t="shared" si="189"/>
        <v>0</v>
      </c>
      <c r="L2893" s="24">
        <f t="shared" si="190"/>
        <v>1</v>
      </c>
      <c r="M2893" s="24" t="str">
        <f>VLOOKUP(L2893,mês!A:B,2,0)</f>
        <v>Janeiro</v>
      </c>
      <c r="N2893" s="24" t="e">
        <f t="shared" si="191"/>
        <v>#VALUE!</v>
      </c>
    </row>
    <row r="2894" spans="10:14" ht="57" customHeight="1" x14ac:dyDescent="0.2">
      <c r="J2894" s="29">
        <f t="shared" si="188"/>
        <v>0</v>
      </c>
      <c r="K2894" s="29">
        <f t="shared" si="189"/>
        <v>0</v>
      </c>
      <c r="L2894" s="24">
        <f t="shared" si="190"/>
        <v>1</v>
      </c>
      <c r="M2894" s="24" t="str">
        <f>VLOOKUP(L2894,mês!A:B,2,0)</f>
        <v>Janeiro</v>
      </c>
      <c r="N2894" s="24" t="e">
        <f t="shared" si="191"/>
        <v>#VALUE!</v>
      </c>
    </row>
    <row r="2895" spans="10:14" ht="57" customHeight="1" x14ac:dyDescent="0.2">
      <c r="J2895" s="29">
        <f t="shared" si="188"/>
        <v>0</v>
      </c>
      <c r="K2895" s="29">
        <f t="shared" si="189"/>
        <v>0</v>
      </c>
      <c r="L2895" s="24">
        <f t="shared" si="190"/>
        <v>1</v>
      </c>
      <c r="M2895" s="24" t="str">
        <f>VLOOKUP(L2895,mês!A:B,2,0)</f>
        <v>Janeiro</v>
      </c>
      <c r="N2895" s="24" t="e">
        <f t="shared" si="191"/>
        <v>#VALUE!</v>
      </c>
    </row>
    <row r="2896" spans="10:14" ht="57" customHeight="1" x14ac:dyDescent="0.2">
      <c r="J2896" s="29">
        <f t="shared" si="188"/>
        <v>0</v>
      </c>
      <c r="K2896" s="29">
        <f t="shared" si="189"/>
        <v>0</v>
      </c>
      <c r="L2896" s="24">
        <f t="shared" si="190"/>
        <v>1</v>
      </c>
      <c r="M2896" s="24" t="str">
        <f>VLOOKUP(L2896,mês!A:B,2,0)</f>
        <v>Janeiro</v>
      </c>
      <c r="N2896" s="24" t="e">
        <f t="shared" si="191"/>
        <v>#VALUE!</v>
      </c>
    </row>
    <row r="2897" spans="10:14" ht="57" customHeight="1" x14ac:dyDescent="0.2">
      <c r="J2897" s="29">
        <f t="shared" si="188"/>
        <v>0</v>
      </c>
      <c r="K2897" s="29">
        <f t="shared" si="189"/>
        <v>0</v>
      </c>
      <c r="L2897" s="24">
        <f t="shared" si="190"/>
        <v>1</v>
      </c>
      <c r="M2897" s="24" t="str">
        <f>VLOOKUP(L2897,mês!A:B,2,0)</f>
        <v>Janeiro</v>
      </c>
      <c r="N2897" s="24" t="e">
        <f t="shared" si="191"/>
        <v>#VALUE!</v>
      </c>
    </row>
    <row r="2898" spans="10:14" ht="57" customHeight="1" x14ac:dyDescent="0.2">
      <c r="J2898" s="29">
        <f t="shared" si="188"/>
        <v>0</v>
      </c>
      <c r="K2898" s="29">
        <f t="shared" si="189"/>
        <v>0</v>
      </c>
      <c r="L2898" s="24">
        <f t="shared" si="190"/>
        <v>1</v>
      </c>
      <c r="M2898" s="24" t="str">
        <f>VLOOKUP(L2898,mês!A:B,2,0)</f>
        <v>Janeiro</v>
      </c>
      <c r="N2898" s="24" t="e">
        <f t="shared" si="191"/>
        <v>#VALUE!</v>
      </c>
    </row>
    <row r="2899" spans="10:14" ht="57" customHeight="1" x14ac:dyDescent="0.2">
      <c r="J2899" s="29">
        <f t="shared" si="188"/>
        <v>0</v>
      </c>
      <c r="K2899" s="29">
        <f t="shared" si="189"/>
        <v>0</v>
      </c>
      <c r="L2899" s="24">
        <f t="shared" si="190"/>
        <v>1</v>
      </c>
      <c r="M2899" s="24" t="str">
        <f>VLOOKUP(L2899,mês!A:B,2,0)</f>
        <v>Janeiro</v>
      </c>
      <c r="N2899" s="24" t="e">
        <f t="shared" si="191"/>
        <v>#VALUE!</v>
      </c>
    </row>
    <row r="2900" spans="10:14" ht="57" customHeight="1" x14ac:dyDescent="0.2">
      <c r="J2900" s="29">
        <f t="shared" si="188"/>
        <v>0</v>
      </c>
      <c r="K2900" s="29">
        <f t="shared" si="189"/>
        <v>0</v>
      </c>
      <c r="L2900" s="24">
        <f t="shared" si="190"/>
        <v>1</v>
      </c>
      <c r="M2900" s="24" t="str">
        <f>VLOOKUP(L2900,mês!A:B,2,0)</f>
        <v>Janeiro</v>
      </c>
      <c r="N2900" s="24" t="e">
        <f t="shared" si="191"/>
        <v>#VALUE!</v>
      </c>
    </row>
    <row r="2901" spans="10:14" ht="57" customHeight="1" x14ac:dyDescent="0.2">
      <c r="J2901" s="29">
        <f t="shared" si="188"/>
        <v>0</v>
      </c>
      <c r="K2901" s="29">
        <f t="shared" si="189"/>
        <v>0</v>
      </c>
      <c r="L2901" s="24">
        <f t="shared" si="190"/>
        <v>1</v>
      </c>
      <c r="M2901" s="24" t="str">
        <f>VLOOKUP(L2901,mês!A:B,2,0)</f>
        <v>Janeiro</v>
      </c>
      <c r="N2901" s="24" t="e">
        <f t="shared" si="191"/>
        <v>#VALUE!</v>
      </c>
    </row>
    <row r="2902" spans="10:14" ht="57" customHeight="1" x14ac:dyDescent="0.2">
      <c r="J2902" s="29">
        <f t="shared" si="188"/>
        <v>0</v>
      </c>
      <c r="K2902" s="29">
        <f t="shared" si="189"/>
        <v>0</v>
      </c>
      <c r="L2902" s="24">
        <f t="shared" si="190"/>
        <v>1</v>
      </c>
      <c r="M2902" s="24" t="str">
        <f>VLOOKUP(L2902,mês!A:B,2,0)</f>
        <v>Janeiro</v>
      </c>
      <c r="N2902" s="24" t="e">
        <f t="shared" si="191"/>
        <v>#VALUE!</v>
      </c>
    </row>
    <row r="2903" spans="10:14" ht="57" customHeight="1" x14ac:dyDescent="0.2">
      <c r="J2903" s="29">
        <f t="shared" si="188"/>
        <v>0</v>
      </c>
      <c r="K2903" s="29">
        <f t="shared" si="189"/>
        <v>0</v>
      </c>
      <c r="L2903" s="24">
        <f t="shared" si="190"/>
        <v>1</v>
      </c>
      <c r="M2903" s="24" t="str">
        <f>VLOOKUP(L2903,mês!A:B,2,0)</f>
        <v>Janeiro</v>
      </c>
      <c r="N2903" s="24" t="e">
        <f t="shared" si="191"/>
        <v>#VALUE!</v>
      </c>
    </row>
    <row r="2904" spans="10:14" ht="57" customHeight="1" x14ac:dyDescent="0.2">
      <c r="J2904" s="29">
        <f t="shared" si="188"/>
        <v>0</v>
      </c>
      <c r="K2904" s="29">
        <f t="shared" si="189"/>
        <v>0</v>
      </c>
      <c r="L2904" s="24">
        <f t="shared" si="190"/>
        <v>1</v>
      </c>
      <c r="M2904" s="24" t="str">
        <f>VLOOKUP(L2904,mês!A:B,2,0)</f>
        <v>Janeiro</v>
      </c>
      <c r="N2904" s="24" t="e">
        <f t="shared" si="191"/>
        <v>#VALUE!</v>
      </c>
    </row>
    <row r="2905" spans="10:14" ht="57" customHeight="1" x14ac:dyDescent="0.2">
      <c r="J2905" s="29">
        <f t="shared" si="188"/>
        <v>0</v>
      </c>
      <c r="K2905" s="29">
        <f t="shared" si="189"/>
        <v>0</v>
      </c>
      <c r="L2905" s="24">
        <f t="shared" si="190"/>
        <v>1</v>
      </c>
      <c r="M2905" s="24" t="str">
        <f>VLOOKUP(L2905,mês!A:B,2,0)</f>
        <v>Janeiro</v>
      </c>
      <c r="N2905" s="24" t="e">
        <f t="shared" si="191"/>
        <v>#VALUE!</v>
      </c>
    </row>
    <row r="2906" spans="10:14" ht="57" customHeight="1" x14ac:dyDescent="0.2">
      <c r="J2906" s="29">
        <f t="shared" si="188"/>
        <v>0</v>
      </c>
      <c r="K2906" s="29">
        <f t="shared" si="189"/>
        <v>0</v>
      </c>
      <c r="L2906" s="24">
        <f t="shared" si="190"/>
        <v>1</v>
      </c>
      <c r="M2906" s="24" t="str">
        <f>VLOOKUP(L2906,mês!A:B,2,0)</f>
        <v>Janeiro</v>
      </c>
      <c r="N2906" s="24" t="e">
        <f t="shared" si="191"/>
        <v>#VALUE!</v>
      </c>
    </row>
    <row r="2907" spans="10:14" ht="57" customHeight="1" x14ac:dyDescent="0.2">
      <c r="J2907" s="29">
        <f t="shared" si="188"/>
        <v>0</v>
      </c>
      <c r="K2907" s="29">
        <f t="shared" si="189"/>
        <v>0</v>
      </c>
      <c r="L2907" s="24">
        <f t="shared" si="190"/>
        <v>1</v>
      </c>
      <c r="M2907" s="24" t="str">
        <f>VLOOKUP(L2907,mês!A:B,2,0)</f>
        <v>Janeiro</v>
      </c>
      <c r="N2907" s="24" t="e">
        <f t="shared" si="191"/>
        <v>#VALUE!</v>
      </c>
    </row>
    <row r="2908" spans="10:14" ht="57" customHeight="1" x14ac:dyDescent="0.2">
      <c r="J2908" s="29">
        <f t="shared" ref="J2908:J2939" si="192">IF(G2908="Não",0,H2908)</f>
        <v>0</v>
      </c>
      <c r="K2908" s="29">
        <f t="shared" ref="K2908:K2939" si="193">IF(G2908="Não",H2908,0)</f>
        <v>0</v>
      </c>
      <c r="L2908" s="24">
        <f t="shared" ref="L2908:L2939" si="194">MONTH(B2908)</f>
        <v>1</v>
      </c>
      <c r="M2908" s="24" t="str">
        <f>VLOOKUP(L2908,mês!A:B,2,0)</f>
        <v>Janeiro</v>
      </c>
      <c r="N2908" s="24" t="e">
        <f t="shared" ref="N2908:N2939" si="195">LEFT(A2908,SEARCH("-",A2908)-1)</f>
        <v>#VALUE!</v>
      </c>
    </row>
    <row r="2909" spans="10:14" ht="57" customHeight="1" x14ac:dyDescent="0.2">
      <c r="J2909" s="29">
        <f t="shared" si="192"/>
        <v>0</v>
      </c>
      <c r="K2909" s="29">
        <f t="shared" si="193"/>
        <v>0</v>
      </c>
      <c r="L2909" s="24">
        <f t="shared" si="194"/>
        <v>1</v>
      </c>
      <c r="M2909" s="24" t="str">
        <f>VLOOKUP(L2909,mês!A:B,2,0)</f>
        <v>Janeiro</v>
      </c>
      <c r="N2909" s="24" t="e">
        <f t="shared" si="195"/>
        <v>#VALUE!</v>
      </c>
    </row>
    <row r="2910" spans="10:14" ht="57" customHeight="1" x14ac:dyDescent="0.2">
      <c r="J2910" s="29">
        <f t="shared" si="192"/>
        <v>0</v>
      </c>
      <c r="K2910" s="29">
        <f t="shared" si="193"/>
        <v>0</v>
      </c>
      <c r="L2910" s="24">
        <f t="shared" si="194"/>
        <v>1</v>
      </c>
      <c r="M2910" s="24" t="str">
        <f>VLOOKUP(L2910,mês!A:B,2,0)</f>
        <v>Janeiro</v>
      </c>
      <c r="N2910" s="24" t="e">
        <f t="shared" si="195"/>
        <v>#VALUE!</v>
      </c>
    </row>
    <row r="2911" spans="10:14" ht="57" customHeight="1" x14ac:dyDescent="0.2">
      <c r="J2911" s="29">
        <f t="shared" si="192"/>
        <v>0</v>
      </c>
      <c r="K2911" s="29">
        <f t="shared" si="193"/>
        <v>0</v>
      </c>
      <c r="L2911" s="24">
        <f t="shared" si="194"/>
        <v>1</v>
      </c>
      <c r="M2911" s="24" t="str">
        <f>VLOOKUP(L2911,mês!A:B,2,0)</f>
        <v>Janeiro</v>
      </c>
      <c r="N2911" s="24" t="e">
        <f t="shared" si="195"/>
        <v>#VALUE!</v>
      </c>
    </row>
    <row r="2912" spans="10:14" ht="57" customHeight="1" x14ac:dyDescent="0.2">
      <c r="J2912" s="29">
        <f t="shared" si="192"/>
        <v>0</v>
      </c>
      <c r="K2912" s="29">
        <f t="shared" si="193"/>
        <v>0</v>
      </c>
      <c r="L2912" s="24">
        <f t="shared" si="194"/>
        <v>1</v>
      </c>
      <c r="M2912" s="24" t="str">
        <f>VLOOKUP(L2912,mês!A:B,2,0)</f>
        <v>Janeiro</v>
      </c>
      <c r="N2912" s="24" t="e">
        <f t="shared" si="195"/>
        <v>#VALUE!</v>
      </c>
    </row>
    <row r="2913" spans="10:14" ht="57" customHeight="1" x14ac:dyDescent="0.2">
      <c r="J2913" s="29">
        <f t="shared" si="192"/>
        <v>0</v>
      </c>
      <c r="K2913" s="29">
        <f t="shared" si="193"/>
        <v>0</v>
      </c>
      <c r="L2913" s="24">
        <f t="shared" si="194"/>
        <v>1</v>
      </c>
      <c r="M2913" s="24" t="str">
        <f>VLOOKUP(L2913,mês!A:B,2,0)</f>
        <v>Janeiro</v>
      </c>
      <c r="N2913" s="24" t="e">
        <f t="shared" si="195"/>
        <v>#VALUE!</v>
      </c>
    </row>
    <row r="2914" spans="10:14" ht="57" customHeight="1" x14ac:dyDescent="0.2">
      <c r="J2914" s="29">
        <f t="shared" si="192"/>
        <v>0</v>
      </c>
      <c r="K2914" s="29">
        <f t="shared" si="193"/>
        <v>0</v>
      </c>
      <c r="L2914" s="24">
        <f t="shared" si="194"/>
        <v>1</v>
      </c>
      <c r="M2914" s="24" t="str">
        <f>VLOOKUP(L2914,mês!A:B,2,0)</f>
        <v>Janeiro</v>
      </c>
      <c r="N2914" s="24" t="e">
        <f t="shared" si="195"/>
        <v>#VALUE!</v>
      </c>
    </row>
    <row r="2915" spans="10:14" ht="57" customHeight="1" x14ac:dyDescent="0.2">
      <c r="J2915" s="29">
        <f t="shared" si="192"/>
        <v>0</v>
      </c>
      <c r="K2915" s="29">
        <f t="shared" si="193"/>
        <v>0</v>
      </c>
      <c r="L2915" s="24">
        <f t="shared" si="194"/>
        <v>1</v>
      </c>
      <c r="M2915" s="24" t="str">
        <f>VLOOKUP(L2915,mês!A:B,2,0)</f>
        <v>Janeiro</v>
      </c>
      <c r="N2915" s="24" t="e">
        <f t="shared" si="195"/>
        <v>#VALUE!</v>
      </c>
    </row>
    <row r="2916" spans="10:14" ht="57" customHeight="1" x14ac:dyDescent="0.2">
      <c r="J2916" s="29">
        <f t="shared" si="192"/>
        <v>0</v>
      </c>
      <c r="K2916" s="29">
        <f t="shared" si="193"/>
        <v>0</v>
      </c>
      <c r="L2916" s="24">
        <f t="shared" si="194"/>
        <v>1</v>
      </c>
      <c r="M2916" s="24" t="str">
        <f>VLOOKUP(L2916,mês!A:B,2,0)</f>
        <v>Janeiro</v>
      </c>
      <c r="N2916" s="24" t="e">
        <f t="shared" si="195"/>
        <v>#VALUE!</v>
      </c>
    </row>
    <row r="2917" spans="10:14" ht="57" customHeight="1" x14ac:dyDescent="0.2">
      <c r="J2917" s="29">
        <f t="shared" si="192"/>
        <v>0</v>
      </c>
      <c r="K2917" s="29">
        <f t="shared" si="193"/>
        <v>0</v>
      </c>
      <c r="L2917" s="24">
        <f t="shared" si="194"/>
        <v>1</v>
      </c>
      <c r="M2917" s="24" t="str">
        <f>VLOOKUP(L2917,mês!A:B,2,0)</f>
        <v>Janeiro</v>
      </c>
      <c r="N2917" s="24" t="e">
        <f t="shared" si="195"/>
        <v>#VALUE!</v>
      </c>
    </row>
    <row r="2918" spans="10:14" ht="57" customHeight="1" x14ac:dyDescent="0.2">
      <c r="J2918" s="29">
        <f t="shared" si="192"/>
        <v>0</v>
      </c>
      <c r="K2918" s="29">
        <f t="shared" si="193"/>
        <v>0</v>
      </c>
      <c r="L2918" s="24">
        <f t="shared" si="194"/>
        <v>1</v>
      </c>
      <c r="M2918" s="24" t="str">
        <f>VLOOKUP(L2918,mês!A:B,2,0)</f>
        <v>Janeiro</v>
      </c>
      <c r="N2918" s="24" t="e">
        <f t="shared" si="195"/>
        <v>#VALUE!</v>
      </c>
    </row>
    <row r="2919" spans="10:14" ht="57" customHeight="1" x14ac:dyDescent="0.2">
      <c r="J2919" s="29">
        <f t="shared" si="192"/>
        <v>0</v>
      </c>
      <c r="K2919" s="29">
        <f t="shared" si="193"/>
        <v>0</v>
      </c>
      <c r="L2919" s="24">
        <f t="shared" si="194"/>
        <v>1</v>
      </c>
      <c r="M2919" s="24" t="str">
        <f>VLOOKUP(L2919,mês!A:B,2,0)</f>
        <v>Janeiro</v>
      </c>
      <c r="N2919" s="24" t="e">
        <f t="shared" si="195"/>
        <v>#VALUE!</v>
      </c>
    </row>
    <row r="2920" spans="10:14" ht="57" customHeight="1" x14ac:dyDescent="0.2">
      <c r="J2920" s="29">
        <f t="shared" si="192"/>
        <v>0</v>
      </c>
      <c r="K2920" s="29">
        <f t="shared" si="193"/>
        <v>0</v>
      </c>
      <c r="L2920" s="24">
        <f t="shared" si="194"/>
        <v>1</v>
      </c>
      <c r="M2920" s="24" t="str">
        <f>VLOOKUP(L2920,mês!A:B,2,0)</f>
        <v>Janeiro</v>
      </c>
      <c r="N2920" s="24" t="e">
        <f t="shared" si="195"/>
        <v>#VALUE!</v>
      </c>
    </row>
    <row r="2921" spans="10:14" ht="57" customHeight="1" x14ac:dyDescent="0.2">
      <c r="J2921" s="29">
        <f t="shared" si="192"/>
        <v>0</v>
      </c>
      <c r="K2921" s="29">
        <f t="shared" si="193"/>
        <v>0</v>
      </c>
      <c r="L2921" s="24">
        <f t="shared" si="194"/>
        <v>1</v>
      </c>
      <c r="M2921" s="24" t="str">
        <f>VLOOKUP(L2921,mês!A:B,2,0)</f>
        <v>Janeiro</v>
      </c>
      <c r="N2921" s="24" t="e">
        <f t="shared" si="195"/>
        <v>#VALUE!</v>
      </c>
    </row>
    <row r="2922" spans="10:14" ht="57" customHeight="1" x14ac:dyDescent="0.2">
      <c r="J2922" s="29">
        <f t="shared" si="192"/>
        <v>0</v>
      </c>
      <c r="K2922" s="29">
        <f t="shared" si="193"/>
        <v>0</v>
      </c>
      <c r="L2922" s="24">
        <f t="shared" si="194"/>
        <v>1</v>
      </c>
      <c r="M2922" s="24" t="str">
        <f>VLOOKUP(L2922,mês!A:B,2,0)</f>
        <v>Janeiro</v>
      </c>
      <c r="N2922" s="24" t="e">
        <f t="shared" si="195"/>
        <v>#VALUE!</v>
      </c>
    </row>
    <row r="2923" spans="10:14" ht="57" customHeight="1" x14ac:dyDescent="0.2">
      <c r="J2923" s="29">
        <f t="shared" si="192"/>
        <v>0</v>
      </c>
      <c r="K2923" s="29">
        <f t="shared" si="193"/>
        <v>0</v>
      </c>
      <c r="L2923" s="24">
        <f t="shared" si="194"/>
        <v>1</v>
      </c>
      <c r="M2923" s="24" t="str">
        <f>VLOOKUP(L2923,mês!A:B,2,0)</f>
        <v>Janeiro</v>
      </c>
      <c r="N2923" s="24" t="e">
        <f t="shared" si="195"/>
        <v>#VALUE!</v>
      </c>
    </row>
    <row r="2924" spans="10:14" ht="57" customHeight="1" x14ac:dyDescent="0.2">
      <c r="J2924" s="29">
        <f t="shared" si="192"/>
        <v>0</v>
      </c>
      <c r="K2924" s="29">
        <f t="shared" si="193"/>
        <v>0</v>
      </c>
      <c r="L2924" s="24">
        <f t="shared" si="194"/>
        <v>1</v>
      </c>
      <c r="M2924" s="24" t="str">
        <f>VLOOKUP(L2924,mês!A:B,2,0)</f>
        <v>Janeiro</v>
      </c>
      <c r="N2924" s="24" t="e">
        <f t="shared" si="195"/>
        <v>#VALUE!</v>
      </c>
    </row>
    <row r="2925" spans="10:14" ht="57" customHeight="1" x14ac:dyDescent="0.2">
      <c r="J2925" s="29">
        <f t="shared" si="192"/>
        <v>0</v>
      </c>
      <c r="K2925" s="29">
        <f t="shared" si="193"/>
        <v>0</v>
      </c>
      <c r="L2925" s="24">
        <f t="shared" si="194"/>
        <v>1</v>
      </c>
      <c r="M2925" s="24" t="str">
        <f>VLOOKUP(L2925,mês!A:B,2,0)</f>
        <v>Janeiro</v>
      </c>
      <c r="N2925" s="24" t="e">
        <f t="shared" si="195"/>
        <v>#VALUE!</v>
      </c>
    </row>
    <row r="2926" spans="10:14" ht="57" customHeight="1" x14ac:dyDescent="0.2">
      <c r="J2926" s="29">
        <f t="shared" si="192"/>
        <v>0</v>
      </c>
      <c r="K2926" s="29">
        <f t="shared" si="193"/>
        <v>0</v>
      </c>
      <c r="L2926" s="24">
        <f t="shared" si="194"/>
        <v>1</v>
      </c>
      <c r="M2926" s="24" t="str">
        <f>VLOOKUP(L2926,mês!A:B,2,0)</f>
        <v>Janeiro</v>
      </c>
      <c r="N2926" s="24" t="e">
        <f t="shared" si="195"/>
        <v>#VALUE!</v>
      </c>
    </row>
    <row r="2927" spans="10:14" ht="57" customHeight="1" x14ac:dyDescent="0.2">
      <c r="J2927" s="29">
        <f t="shared" si="192"/>
        <v>0</v>
      </c>
      <c r="K2927" s="29">
        <f t="shared" si="193"/>
        <v>0</v>
      </c>
      <c r="L2927" s="24">
        <f t="shared" si="194"/>
        <v>1</v>
      </c>
      <c r="M2927" s="24" t="str">
        <f>VLOOKUP(L2927,mês!A:B,2,0)</f>
        <v>Janeiro</v>
      </c>
      <c r="N2927" s="24" t="e">
        <f t="shared" si="195"/>
        <v>#VALUE!</v>
      </c>
    </row>
    <row r="2928" spans="10:14" ht="57" customHeight="1" x14ac:dyDescent="0.2">
      <c r="J2928" s="29">
        <f t="shared" si="192"/>
        <v>0</v>
      </c>
      <c r="K2928" s="29">
        <f t="shared" si="193"/>
        <v>0</v>
      </c>
      <c r="L2928" s="24">
        <f t="shared" si="194"/>
        <v>1</v>
      </c>
      <c r="M2928" s="24" t="str">
        <f>VLOOKUP(L2928,mês!A:B,2,0)</f>
        <v>Janeiro</v>
      </c>
      <c r="N2928" s="24" t="e">
        <f t="shared" si="195"/>
        <v>#VALUE!</v>
      </c>
    </row>
    <row r="2929" spans="10:14" ht="57" customHeight="1" x14ac:dyDescent="0.2">
      <c r="J2929" s="29">
        <f t="shared" si="192"/>
        <v>0</v>
      </c>
      <c r="K2929" s="29">
        <f t="shared" si="193"/>
        <v>0</v>
      </c>
      <c r="L2929" s="24">
        <f t="shared" si="194"/>
        <v>1</v>
      </c>
      <c r="M2929" s="24" t="str">
        <f>VLOOKUP(L2929,mês!A:B,2,0)</f>
        <v>Janeiro</v>
      </c>
      <c r="N2929" s="24" t="e">
        <f t="shared" si="195"/>
        <v>#VALUE!</v>
      </c>
    </row>
    <row r="2930" spans="10:14" ht="57" customHeight="1" x14ac:dyDescent="0.2">
      <c r="J2930" s="29">
        <f t="shared" si="192"/>
        <v>0</v>
      </c>
      <c r="K2930" s="29">
        <f t="shared" si="193"/>
        <v>0</v>
      </c>
      <c r="L2930" s="24">
        <f t="shared" si="194"/>
        <v>1</v>
      </c>
      <c r="M2930" s="24" t="str">
        <f>VLOOKUP(L2930,mês!A:B,2,0)</f>
        <v>Janeiro</v>
      </c>
      <c r="N2930" s="24" t="e">
        <f t="shared" si="195"/>
        <v>#VALUE!</v>
      </c>
    </row>
    <row r="2931" spans="10:14" ht="57" customHeight="1" x14ac:dyDescent="0.2">
      <c r="J2931" s="29">
        <f t="shared" si="192"/>
        <v>0</v>
      </c>
      <c r="K2931" s="29">
        <f t="shared" si="193"/>
        <v>0</v>
      </c>
      <c r="L2931" s="24">
        <f t="shared" si="194"/>
        <v>1</v>
      </c>
      <c r="M2931" s="24" t="str">
        <f>VLOOKUP(L2931,mês!A:B,2,0)</f>
        <v>Janeiro</v>
      </c>
      <c r="N2931" s="24" t="e">
        <f t="shared" si="195"/>
        <v>#VALUE!</v>
      </c>
    </row>
    <row r="2932" spans="10:14" ht="57" customHeight="1" x14ac:dyDescent="0.2">
      <c r="J2932" s="29">
        <f t="shared" si="192"/>
        <v>0</v>
      </c>
      <c r="K2932" s="29">
        <f t="shared" si="193"/>
        <v>0</v>
      </c>
      <c r="L2932" s="24">
        <f t="shared" si="194"/>
        <v>1</v>
      </c>
      <c r="M2932" s="24" t="str">
        <f>VLOOKUP(L2932,mês!A:B,2,0)</f>
        <v>Janeiro</v>
      </c>
      <c r="N2932" s="24" t="e">
        <f t="shared" si="195"/>
        <v>#VALUE!</v>
      </c>
    </row>
    <row r="2933" spans="10:14" ht="57" customHeight="1" x14ac:dyDescent="0.2">
      <c r="J2933" s="29">
        <f t="shared" si="192"/>
        <v>0</v>
      </c>
      <c r="K2933" s="29">
        <f t="shared" si="193"/>
        <v>0</v>
      </c>
      <c r="L2933" s="24">
        <f t="shared" si="194"/>
        <v>1</v>
      </c>
      <c r="M2933" s="24" t="str">
        <f>VLOOKUP(L2933,mês!A:B,2,0)</f>
        <v>Janeiro</v>
      </c>
      <c r="N2933" s="24" t="e">
        <f t="shared" si="195"/>
        <v>#VALUE!</v>
      </c>
    </row>
    <row r="2934" spans="10:14" ht="57" customHeight="1" x14ac:dyDescent="0.2">
      <c r="J2934" s="29">
        <f t="shared" si="192"/>
        <v>0</v>
      </c>
      <c r="K2934" s="29">
        <f t="shared" si="193"/>
        <v>0</v>
      </c>
      <c r="L2934" s="24">
        <f t="shared" si="194"/>
        <v>1</v>
      </c>
      <c r="M2934" s="24" t="str">
        <f>VLOOKUP(L2934,mês!A:B,2,0)</f>
        <v>Janeiro</v>
      </c>
      <c r="N2934" s="24" t="e">
        <f t="shared" si="195"/>
        <v>#VALUE!</v>
      </c>
    </row>
    <row r="2935" spans="10:14" ht="57" customHeight="1" x14ac:dyDescent="0.2">
      <c r="J2935" s="29">
        <f t="shared" si="192"/>
        <v>0</v>
      </c>
      <c r="K2935" s="29">
        <f t="shared" si="193"/>
        <v>0</v>
      </c>
      <c r="L2935" s="24">
        <f t="shared" si="194"/>
        <v>1</v>
      </c>
      <c r="M2935" s="24" t="str">
        <f>VLOOKUP(L2935,mês!A:B,2,0)</f>
        <v>Janeiro</v>
      </c>
      <c r="N2935" s="24" t="e">
        <f t="shared" si="195"/>
        <v>#VALUE!</v>
      </c>
    </row>
    <row r="2936" spans="10:14" ht="57" customHeight="1" x14ac:dyDescent="0.2">
      <c r="J2936" s="29">
        <f t="shared" si="192"/>
        <v>0</v>
      </c>
      <c r="K2936" s="29">
        <f t="shared" si="193"/>
        <v>0</v>
      </c>
      <c r="L2936" s="24">
        <f t="shared" si="194"/>
        <v>1</v>
      </c>
      <c r="M2936" s="24" t="str">
        <f>VLOOKUP(L2936,mês!A:B,2,0)</f>
        <v>Janeiro</v>
      </c>
      <c r="N2936" s="24" t="e">
        <f t="shared" si="195"/>
        <v>#VALUE!</v>
      </c>
    </row>
    <row r="2937" spans="10:14" ht="57" customHeight="1" x14ac:dyDescent="0.2">
      <c r="J2937" s="29">
        <f t="shared" si="192"/>
        <v>0</v>
      </c>
      <c r="K2937" s="29">
        <f t="shared" si="193"/>
        <v>0</v>
      </c>
      <c r="L2937" s="24">
        <f t="shared" si="194"/>
        <v>1</v>
      </c>
      <c r="M2937" s="24" t="str">
        <f>VLOOKUP(L2937,mês!A:B,2,0)</f>
        <v>Janeiro</v>
      </c>
      <c r="N2937" s="24" t="e">
        <f t="shared" si="195"/>
        <v>#VALUE!</v>
      </c>
    </row>
    <row r="2938" spans="10:14" ht="57" customHeight="1" x14ac:dyDescent="0.2">
      <c r="J2938" s="29">
        <f t="shared" si="192"/>
        <v>0</v>
      </c>
      <c r="K2938" s="29">
        <f t="shared" si="193"/>
        <v>0</v>
      </c>
      <c r="L2938" s="24">
        <f t="shared" si="194"/>
        <v>1</v>
      </c>
      <c r="M2938" s="24" t="str">
        <f>VLOOKUP(L2938,mês!A:B,2,0)</f>
        <v>Janeiro</v>
      </c>
      <c r="N2938" s="24" t="e">
        <f t="shared" si="195"/>
        <v>#VALUE!</v>
      </c>
    </row>
    <row r="2939" spans="10:14" ht="57" customHeight="1" x14ac:dyDescent="0.2">
      <c r="J2939" s="29">
        <f t="shared" si="192"/>
        <v>0</v>
      </c>
      <c r="K2939" s="29">
        <f t="shared" si="193"/>
        <v>0</v>
      </c>
      <c r="L2939" s="24">
        <f t="shared" si="194"/>
        <v>1</v>
      </c>
      <c r="M2939" s="24" t="str">
        <f>VLOOKUP(L2939,mês!A:B,2,0)</f>
        <v>Janeiro</v>
      </c>
      <c r="N2939" s="24" t="e">
        <f t="shared" si="195"/>
        <v>#VALUE!</v>
      </c>
    </row>
    <row r="2940" spans="10:14" ht="57" customHeight="1" x14ac:dyDescent="0.2">
      <c r="J2940" s="29">
        <f t="shared" ref="J2940:J2971" si="196">IF(G2940="Não",0,H2940)</f>
        <v>0</v>
      </c>
      <c r="K2940" s="29">
        <f t="shared" ref="K2940:K2971" si="197">IF(G2940="Não",H2940,0)</f>
        <v>0</v>
      </c>
      <c r="L2940" s="24">
        <f t="shared" ref="L2940:L2971" si="198">MONTH(B2940)</f>
        <v>1</v>
      </c>
      <c r="M2940" s="24" t="str">
        <f>VLOOKUP(L2940,mês!A:B,2,0)</f>
        <v>Janeiro</v>
      </c>
      <c r="N2940" s="24" t="e">
        <f t="shared" ref="N2940:N2971" si="199">LEFT(A2940,SEARCH("-",A2940)-1)</f>
        <v>#VALUE!</v>
      </c>
    </row>
    <row r="2941" spans="10:14" ht="57" customHeight="1" x14ac:dyDescent="0.2">
      <c r="J2941" s="29">
        <f t="shared" si="196"/>
        <v>0</v>
      </c>
      <c r="K2941" s="29">
        <f t="shared" si="197"/>
        <v>0</v>
      </c>
      <c r="L2941" s="24">
        <f t="shared" si="198"/>
        <v>1</v>
      </c>
      <c r="M2941" s="24" t="str">
        <f>VLOOKUP(L2941,mês!A:B,2,0)</f>
        <v>Janeiro</v>
      </c>
      <c r="N2941" s="24" t="e">
        <f t="shared" si="199"/>
        <v>#VALUE!</v>
      </c>
    </row>
    <row r="2942" spans="10:14" ht="57" customHeight="1" x14ac:dyDescent="0.2">
      <c r="J2942" s="29">
        <f t="shared" si="196"/>
        <v>0</v>
      </c>
      <c r="K2942" s="29">
        <f t="shared" si="197"/>
        <v>0</v>
      </c>
      <c r="L2942" s="24">
        <f t="shared" si="198"/>
        <v>1</v>
      </c>
      <c r="M2942" s="24" t="str">
        <f>VLOOKUP(L2942,mês!A:B,2,0)</f>
        <v>Janeiro</v>
      </c>
      <c r="N2942" s="24" t="e">
        <f t="shared" si="199"/>
        <v>#VALUE!</v>
      </c>
    </row>
    <row r="2943" spans="10:14" ht="57" customHeight="1" x14ac:dyDescent="0.2">
      <c r="J2943" s="29">
        <f t="shared" si="196"/>
        <v>0</v>
      </c>
      <c r="K2943" s="29">
        <f t="shared" si="197"/>
        <v>0</v>
      </c>
      <c r="L2943" s="24">
        <f t="shared" si="198"/>
        <v>1</v>
      </c>
      <c r="M2943" s="24" t="str">
        <f>VLOOKUP(L2943,mês!A:B,2,0)</f>
        <v>Janeiro</v>
      </c>
      <c r="N2943" s="24" t="e">
        <f t="shared" si="199"/>
        <v>#VALUE!</v>
      </c>
    </row>
    <row r="2944" spans="10:14" ht="57" customHeight="1" x14ac:dyDescent="0.2">
      <c r="J2944" s="29">
        <f t="shared" si="196"/>
        <v>0</v>
      </c>
      <c r="K2944" s="29">
        <f t="shared" si="197"/>
        <v>0</v>
      </c>
      <c r="L2944" s="24">
        <f t="shared" si="198"/>
        <v>1</v>
      </c>
      <c r="M2944" s="24" t="str">
        <f>VLOOKUP(L2944,mês!A:B,2,0)</f>
        <v>Janeiro</v>
      </c>
      <c r="N2944" s="24" t="e">
        <f t="shared" si="199"/>
        <v>#VALUE!</v>
      </c>
    </row>
    <row r="2945" spans="10:14" ht="57" customHeight="1" x14ac:dyDescent="0.2">
      <c r="J2945" s="29">
        <f t="shared" si="196"/>
        <v>0</v>
      </c>
      <c r="K2945" s="29">
        <f t="shared" si="197"/>
        <v>0</v>
      </c>
      <c r="L2945" s="24">
        <f t="shared" si="198"/>
        <v>1</v>
      </c>
      <c r="M2945" s="24" t="str">
        <f>VLOOKUP(L2945,mês!A:B,2,0)</f>
        <v>Janeiro</v>
      </c>
      <c r="N2945" s="24" t="e">
        <f t="shared" si="199"/>
        <v>#VALUE!</v>
      </c>
    </row>
    <row r="2946" spans="10:14" ht="57" customHeight="1" x14ac:dyDescent="0.2">
      <c r="J2946" s="29">
        <f t="shared" si="196"/>
        <v>0</v>
      </c>
      <c r="K2946" s="29">
        <f t="shared" si="197"/>
        <v>0</v>
      </c>
      <c r="L2946" s="24">
        <f t="shared" si="198"/>
        <v>1</v>
      </c>
      <c r="M2946" s="24" t="str">
        <f>VLOOKUP(L2946,mês!A:B,2,0)</f>
        <v>Janeiro</v>
      </c>
      <c r="N2946" s="24" t="e">
        <f t="shared" si="199"/>
        <v>#VALUE!</v>
      </c>
    </row>
    <row r="2947" spans="10:14" ht="57" customHeight="1" x14ac:dyDescent="0.2">
      <c r="J2947" s="29">
        <f t="shared" si="196"/>
        <v>0</v>
      </c>
      <c r="K2947" s="29">
        <f t="shared" si="197"/>
        <v>0</v>
      </c>
      <c r="L2947" s="24">
        <f t="shared" si="198"/>
        <v>1</v>
      </c>
      <c r="M2947" s="24" t="str">
        <f>VLOOKUP(L2947,mês!A:B,2,0)</f>
        <v>Janeiro</v>
      </c>
      <c r="N2947" s="24" t="e">
        <f t="shared" si="199"/>
        <v>#VALUE!</v>
      </c>
    </row>
    <row r="2948" spans="10:14" ht="57" customHeight="1" x14ac:dyDescent="0.2">
      <c r="J2948" s="29">
        <f t="shared" si="196"/>
        <v>0</v>
      </c>
      <c r="K2948" s="29">
        <f t="shared" si="197"/>
        <v>0</v>
      </c>
      <c r="L2948" s="24">
        <f t="shared" si="198"/>
        <v>1</v>
      </c>
      <c r="M2948" s="24" t="str">
        <f>VLOOKUP(L2948,mês!A:B,2,0)</f>
        <v>Janeiro</v>
      </c>
      <c r="N2948" s="24" t="e">
        <f t="shared" si="199"/>
        <v>#VALUE!</v>
      </c>
    </row>
    <row r="2949" spans="10:14" ht="57" customHeight="1" x14ac:dyDescent="0.2">
      <c r="J2949" s="29">
        <f t="shared" si="196"/>
        <v>0</v>
      </c>
      <c r="K2949" s="29">
        <f t="shared" si="197"/>
        <v>0</v>
      </c>
      <c r="L2949" s="24">
        <f t="shared" si="198"/>
        <v>1</v>
      </c>
      <c r="M2949" s="24" t="str">
        <f>VLOOKUP(L2949,mês!A:B,2,0)</f>
        <v>Janeiro</v>
      </c>
      <c r="N2949" s="24" t="e">
        <f t="shared" si="199"/>
        <v>#VALUE!</v>
      </c>
    </row>
    <row r="2950" spans="10:14" ht="57" customHeight="1" x14ac:dyDescent="0.2">
      <c r="J2950" s="29">
        <f t="shared" si="196"/>
        <v>0</v>
      </c>
      <c r="K2950" s="29">
        <f t="shared" si="197"/>
        <v>0</v>
      </c>
      <c r="L2950" s="24">
        <f t="shared" si="198"/>
        <v>1</v>
      </c>
      <c r="M2950" s="24" t="str">
        <f>VLOOKUP(L2950,mês!A:B,2,0)</f>
        <v>Janeiro</v>
      </c>
      <c r="N2950" s="24" t="e">
        <f t="shared" si="199"/>
        <v>#VALUE!</v>
      </c>
    </row>
    <row r="2951" spans="10:14" ht="57" customHeight="1" x14ac:dyDescent="0.2">
      <c r="J2951" s="29">
        <f t="shared" si="196"/>
        <v>0</v>
      </c>
      <c r="K2951" s="29">
        <f t="shared" si="197"/>
        <v>0</v>
      </c>
      <c r="L2951" s="24">
        <f t="shared" si="198"/>
        <v>1</v>
      </c>
      <c r="M2951" s="24" t="str">
        <f>VLOOKUP(L2951,mês!A:B,2,0)</f>
        <v>Janeiro</v>
      </c>
      <c r="N2951" s="24" t="e">
        <f t="shared" si="199"/>
        <v>#VALUE!</v>
      </c>
    </row>
    <row r="2952" spans="10:14" ht="57" customHeight="1" x14ac:dyDescent="0.2">
      <c r="J2952" s="29">
        <f t="shared" si="196"/>
        <v>0</v>
      </c>
      <c r="K2952" s="29">
        <f t="shared" si="197"/>
        <v>0</v>
      </c>
      <c r="L2952" s="24">
        <f t="shared" si="198"/>
        <v>1</v>
      </c>
      <c r="M2952" s="24" t="str">
        <f>VLOOKUP(L2952,mês!A:B,2,0)</f>
        <v>Janeiro</v>
      </c>
      <c r="N2952" s="24" t="e">
        <f t="shared" si="199"/>
        <v>#VALUE!</v>
      </c>
    </row>
    <row r="2953" spans="10:14" ht="57" customHeight="1" x14ac:dyDescent="0.2">
      <c r="J2953" s="29">
        <f t="shared" si="196"/>
        <v>0</v>
      </c>
      <c r="K2953" s="29">
        <f t="shared" si="197"/>
        <v>0</v>
      </c>
      <c r="L2953" s="24">
        <f t="shared" si="198"/>
        <v>1</v>
      </c>
      <c r="M2953" s="24" t="str">
        <f>VLOOKUP(L2953,mês!A:B,2,0)</f>
        <v>Janeiro</v>
      </c>
      <c r="N2953" s="24" t="e">
        <f t="shared" si="199"/>
        <v>#VALUE!</v>
      </c>
    </row>
    <row r="2954" spans="10:14" ht="57" customHeight="1" x14ac:dyDescent="0.2">
      <c r="J2954" s="29">
        <f t="shared" si="196"/>
        <v>0</v>
      </c>
      <c r="K2954" s="29">
        <f t="shared" si="197"/>
        <v>0</v>
      </c>
      <c r="L2954" s="24">
        <f t="shared" si="198"/>
        <v>1</v>
      </c>
      <c r="M2954" s="24" t="str">
        <f>VLOOKUP(L2954,mês!A:B,2,0)</f>
        <v>Janeiro</v>
      </c>
      <c r="N2954" s="24" t="e">
        <f t="shared" si="199"/>
        <v>#VALUE!</v>
      </c>
    </row>
    <row r="2955" spans="10:14" ht="57" customHeight="1" x14ac:dyDescent="0.2">
      <c r="J2955" s="29">
        <f t="shared" si="196"/>
        <v>0</v>
      </c>
      <c r="K2955" s="29">
        <f t="shared" si="197"/>
        <v>0</v>
      </c>
      <c r="L2955" s="24">
        <f t="shared" si="198"/>
        <v>1</v>
      </c>
      <c r="M2955" s="24" t="str">
        <f>VLOOKUP(L2955,mês!A:B,2,0)</f>
        <v>Janeiro</v>
      </c>
      <c r="N2955" s="24" t="e">
        <f t="shared" si="199"/>
        <v>#VALUE!</v>
      </c>
    </row>
    <row r="2956" spans="10:14" ht="57" customHeight="1" x14ac:dyDescent="0.2">
      <c r="J2956" s="29">
        <f t="shared" si="196"/>
        <v>0</v>
      </c>
      <c r="K2956" s="29">
        <f t="shared" si="197"/>
        <v>0</v>
      </c>
      <c r="L2956" s="24">
        <f t="shared" si="198"/>
        <v>1</v>
      </c>
      <c r="M2956" s="24" t="str">
        <f>VLOOKUP(L2956,mês!A:B,2,0)</f>
        <v>Janeiro</v>
      </c>
      <c r="N2956" s="24" t="e">
        <f t="shared" si="199"/>
        <v>#VALUE!</v>
      </c>
    </row>
    <row r="2957" spans="10:14" ht="57" customHeight="1" x14ac:dyDescent="0.2">
      <c r="J2957" s="29">
        <f t="shared" si="196"/>
        <v>0</v>
      </c>
      <c r="K2957" s="29">
        <f t="shared" si="197"/>
        <v>0</v>
      </c>
      <c r="L2957" s="24">
        <f t="shared" si="198"/>
        <v>1</v>
      </c>
      <c r="M2957" s="24" t="str">
        <f>VLOOKUP(L2957,mês!A:B,2,0)</f>
        <v>Janeiro</v>
      </c>
      <c r="N2957" s="24" t="e">
        <f t="shared" si="199"/>
        <v>#VALUE!</v>
      </c>
    </row>
    <row r="2958" spans="10:14" ht="57" customHeight="1" x14ac:dyDescent="0.2">
      <c r="J2958" s="29">
        <f t="shared" si="196"/>
        <v>0</v>
      </c>
      <c r="K2958" s="29">
        <f t="shared" si="197"/>
        <v>0</v>
      </c>
      <c r="L2958" s="24">
        <f t="shared" si="198"/>
        <v>1</v>
      </c>
      <c r="M2958" s="24" t="str">
        <f>VLOOKUP(L2958,mês!A:B,2,0)</f>
        <v>Janeiro</v>
      </c>
      <c r="N2958" s="24" t="e">
        <f t="shared" si="199"/>
        <v>#VALUE!</v>
      </c>
    </row>
    <row r="2959" spans="10:14" ht="57" customHeight="1" x14ac:dyDescent="0.2">
      <c r="J2959" s="29">
        <f t="shared" si="196"/>
        <v>0</v>
      </c>
      <c r="K2959" s="29">
        <f t="shared" si="197"/>
        <v>0</v>
      </c>
      <c r="L2959" s="24">
        <f t="shared" si="198"/>
        <v>1</v>
      </c>
      <c r="M2959" s="24" t="str">
        <f>VLOOKUP(L2959,mês!A:B,2,0)</f>
        <v>Janeiro</v>
      </c>
      <c r="N2959" s="24" t="e">
        <f t="shared" si="199"/>
        <v>#VALUE!</v>
      </c>
    </row>
    <row r="2960" spans="10:14" ht="57" customHeight="1" x14ac:dyDescent="0.2">
      <c r="J2960" s="29">
        <f t="shared" si="196"/>
        <v>0</v>
      </c>
      <c r="K2960" s="29">
        <f t="shared" si="197"/>
        <v>0</v>
      </c>
      <c r="L2960" s="24">
        <f t="shared" si="198"/>
        <v>1</v>
      </c>
      <c r="M2960" s="24" t="str">
        <f>VLOOKUP(L2960,mês!A:B,2,0)</f>
        <v>Janeiro</v>
      </c>
      <c r="N2960" s="24" t="e">
        <f t="shared" si="199"/>
        <v>#VALUE!</v>
      </c>
    </row>
    <row r="2961" spans="10:14" ht="57" customHeight="1" x14ac:dyDescent="0.2">
      <c r="J2961" s="29">
        <f t="shared" si="196"/>
        <v>0</v>
      </c>
      <c r="K2961" s="29">
        <f t="shared" si="197"/>
        <v>0</v>
      </c>
      <c r="L2961" s="24">
        <f t="shared" si="198"/>
        <v>1</v>
      </c>
      <c r="M2961" s="24" t="str">
        <f>VLOOKUP(L2961,mês!A:B,2,0)</f>
        <v>Janeiro</v>
      </c>
      <c r="N2961" s="24" t="e">
        <f t="shared" si="199"/>
        <v>#VALUE!</v>
      </c>
    </row>
    <row r="2962" spans="10:14" ht="57" customHeight="1" x14ac:dyDescent="0.2">
      <c r="J2962" s="29">
        <f t="shared" si="196"/>
        <v>0</v>
      </c>
      <c r="K2962" s="29">
        <f t="shared" si="197"/>
        <v>0</v>
      </c>
      <c r="L2962" s="24">
        <f t="shared" si="198"/>
        <v>1</v>
      </c>
      <c r="M2962" s="24" t="str">
        <f>VLOOKUP(L2962,mês!A:B,2,0)</f>
        <v>Janeiro</v>
      </c>
      <c r="N2962" s="24" t="e">
        <f t="shared" si="199"/>
        <v>#VALUE!</v>
      </c>
    </row>
    <row r="2963" spans="10:14" ht="57" customHeight="1" x14ac:dyDescent="0.2">
      <c r="J2963" s="29">
        <f t="shared" si="196"/>
        <v>0</v>
      </c>
      <c r="K2963" s="29">
        <f t="shared" si="197"/>
        <v>0</v>
      </c>
      <c r="L2963" s="24">
        <f t="shared" si="198"/>
        <v>1</v>
      </c>
      <c r="M2963" s="24" t="str">
        <f>VLOOKUP(L2963,mês!A:B,2,0)</f>
        <v>Janeiro</v>
      </c>
      <c r="N2963" s="24" t="e">
        <f t="shared" si="199"/>
        <v>#VALUE!</v>
      </c>
    </row>
    <row r="2964" spans="10:14" ht="57" customHeight="1" x14ac:dyDescent="0.2">
      <c r="J2964" s="29">
        <f t="shared" si="196"/>
        <v>0</v>
      </c>
      <c r="K2964" s="29">
        <f t="shared" si="197"/>
        <v>0</v>
      </c>
      <c r="L2964" s="24">
        <f t="shared" si="198"/>
        <v>1</v>
      </c>
      <c r="M2964" s="24" t="str">
        <f>VLOOKUP(L2964,mês!A:B,2,0)</f>
        <v>Janeiro</v>
      </c>
      <c r="N2964" s="24" t="e">
        <f t="shared" si="199"/>
        <v>#VALUE!</v>
      </c>
    </row>
    <row r="2965" spans="10:14" ht="57" customHeight="1" x14ac:dyDescent="0.2">
      <c r="J2965" s="29">
        <f t="shared" si="196"/>
        <v>0</v>
      </c>
      <c r="K2965" s="29">
        <f t="shared" si="197"/>
        <v>0</v>
      </c>
      <c r="L2965" s="24">
        <f t="shared" si="198"/>
        <v>1</v>
      </c>
      <c r="M2965" s="24" t="str">
        <f>VLOOKUP(L2965,mês!A:B,2,0)</f>
        <v>Janeiro</v>
      </c>
      <c r="N2965" s="24" t="e">
        <f t="shared" si="199"/>
        <v>#VALUE!</v>
      </c>
    </row>
    <row r="2966" spans="10:14" ht="57" customHeight="1" x14ac:dyDescent="0.2">
      <c r="J2966" s="29">
        <f t="shared" si="196"/>
        <v>0</v>
      </c>
      <c r="K2966" s="29">
        <f t="shared" si="197"/>
        <v>0</v>
      </c>
      <c r="L2966" s="24">
        <f t="shared" si="198"/>
        <v>1</v>
      </c>
      <c r="M2966" s="24" t="str">
        <f>VLOOKUP(L2966,mês!A:B,2,0)</f>
        <v>Janeiro</v>
      </c>
      <c r="N2966" s="24" t="e">
        <f t="shared" si="199"/>
        <v>#VALUE!</v>
      </c>
    </row>
    <row r="2967" spans="10:14" ht="57" customHeight="1" x14ac:dyDescent="0.2">
      <c r="J2967" s="29">
        <f t="shared" si="196"/>
        <v>0</v>
      </c>
      <c r="K2967" s="29">
        <f t="shared" si="197"/>
        <v>0</v>
      </c>
      <c r="L2967" s="24">
        <f t="shared" si="198"/>
        <v>1</v>
      </c>
      <c r="M2967" s="24" t="str">
        <f>VLOOKUP(L2967,mês!A:B,2,0)</f>
        <v>Janeiro</v>
      </c>
      <c r="N2967" s="24" t="e">
        <f t="shared" si="199"/>
        <v>#VALUE!</v>
      </c>
    </row>
    <row r="2968" spans="10:14" ht="57" customHeight="1" x14ac:dyDescent="0.2">
      <c r="J2968" s="29">
        <f t="shared" si="196"/>
        <v>0</v>
      </c>
      <c r="K2968" s="29">
        <f t="shared" si="197"/>
        <v>0</v>
      </c>
      <c r="L2968" s="24">
        <f t="shared" si="198"/>
        <v>1</v>
      </c>
      <c r="M2968" s="24" t="str">
        <f>VLOOKUP(L2968,mês!A:B,2,0)</f>
        <v>Janeiro</v>
      </c>
      <c r="N2968" s="24" t="e">
        <f t="shared" si="199"/>
        <v>#VALUE!</v>
      </c>
    </row>
    <row r="2969" spans="10:14" ht="57" customHeight="1" x14ac:dyDescent="0.2">
      <c r="J2969" s="29">
        <f t="shared" si="196"/>
        <v>0</v>
      </c>
      <c r="K2969" s="29">
        <f t="shared" si="197"/>
        <v>0</v>
      </c>
      <c r="L2969" s="24">
        <f t="shared" si="198"/>
        <v>1</v>
      </c>
      <c r="M2969" s="24" t="str">
        <f>VLOOKUP(L2969,mês!A:B,2,0)</f>
        <v>Janeiro</v>
      </c>
      <c r="N2969" s="24" t="e">
        <f t="shared" si="199"/>
        <v>#VALUE!</v>
      </c>
    </row>
    <row r="2970" spans="10:14" ht="57" customHeight="1" x14ac:dyDescent="0.2">
      <c r="J2970" s="29">
        <f t="shared" si="196"/>
        <v>0</v>
      </c>
      <c r="K2970" s="29">
        <f t="shared" si="197"/>
        <v>0</v>
      </c>
      <c r="L2970" s="24">
        <f t="shared" si="198"/>
        <v>1</v>
      </c>
      <c r="M2970" s="24" t="str">
        <f>VLOOKUP(L2970,mês!A:B,2,0)</f>
        <v>Janeiro</v>
      </c>
      <c r="N2970" s="24" t="e">
        <f t="shared" si="199"/>
        <v>#VALUE!</v>
      </c>
    </row>
    <row r="2971" spans="10:14" ht="57" customHeight="1" x14ac:dyDescent="0.2">
      <c r="J2971" s="29">
        <f t="shared" si="196"/>
        <v>0</v>
      </c>
      <c r="K2971" s="29">
        <f t="shared" si="197"/>
        <v>0</v>
      </c>
      <c r="L2971" s="24">
        <f t="shared" si="198"/>
        <v>1</v>
      </c>
      <c r="M2971" s="24" t="str">
        <f>VLOOKUP(L2971,mês!A:B,2,0)</f>
        <v>Janeiro</v>
      </c>
      <c r="N2971" s="24" t="e">
        <f t="shared" si="199"/>
        <v>#VALUE!</v>
      </c>
    </row>
    <row r="2972" spans="10:14" ht="57" customHeight="1" x14ac:dyDescent="0.2">
      <c r="J2972" s="29">
        <f t="shared" ref="J2972:J2983" si="200">IF(G2972="Não",0,H2972)</f>
        <v>0</v>
      </c>
      <c r="K2972" s="29">
        <f t="shared" ref="K2972:K2983" si="201">IF(G2972="Não",H2972,0)</f>
        <v>0</v>
      </c>
      <c r="L2972" s="24">
        <f t="shared" ref="L2972:L2983" si="202">MONTH(B2972)</f>
        <v>1</v>
      </c>
      <c r="M2972" s="24" t="str">
        <f>VLOOKUP(L2972,mês!A:B,2,0)</f>
        <v>Janeiro</v>
      </c>
      <c r="N2972" s="24" t="e">
        <f t="shared" ref="N2972:N2983" si="203">LEFT(A2972,SEARCH("-",A2972)-1)</f>
        <v>#VALUE!</v>
      </c>
    </row>
    <row r="2973" spans="10:14" ht="57" customHeight="1" x14ac:dyDescent="0.2">
      <c r="J2973" s="29">
        <f t="shared" si="200"/>
        <v>0</v>
      </c>
      <c r="K2973" s="29">
        <f t="shared" si="201"/>
        <v>0</v>
      </c>
      <c r="L2973" s="24">
        <f t="shared" si="202"/>
        <v>1</v>
      </c>
      <c r="M2973" s="24" t="str">
        <f>VLOOKUP(L2973,mês!A:B,2,0)</f>
        <v>Janeiro</v>
      </c>
      <c r="N2973" s="24" t="e">
        <f t="shared" si="203"/>
        <v>#VALUE!</v>
      </c>
    </row>
    <row r="2974" spans="10:14" ht="57" customHeight="1" x14ac:dyDescent="0.2">
      <c r="J2974" s="29">
        <f t="shared" si="200"/>
        <v>0</v>
      </c>
      <c r="K2974" s="29">
        <f t="shared" si="201"/>
        <v>0</v>
      </c>
      <c r="L2974" s="24">
        <f t="shared" si="202"/>
        <v>1</v>
      </c>
      <c r="M2974" s="24" t="str">
        <f>VLOOKUP(L2974,mês!A:B,2,0)</f>
        <v>Janeiro</v>
      </c>
      <c r="N2974" s="24" t="e">
        <f t="shared" si="203"/>
        <v>#VALUE!</v>
      </c>
    </row>
    <row r="2975" spans="10:14" ht="57" customHeight="1" x14ac:dyDescent="0.2">
      <c r="J2975" s="29">
        <f t="shared" si="200"/>
        <v>0</v>
      </c>
      <c r="K2975" s="29">
        <f t="shared" si="201"/>
        <v>0</v>
      </c>
      <c r="L2975" s="24">
        <f t="shared" si="202"/>
        <v>1</v>
      </c>
      <c r="M2975" s="24" t="str">
        <f>VLOOKUP(L2975,mês!A:B,2,0)</f>
        <v>Janeiro</v>
      </c>
      <c r="N2975" s="24" t="e">
        <f t="shared" si="203"/>
        <v>#VALUE!</v>
      </c>
    </row>
    <row r="2976" spans="10:14" ht="57" customHeight="1" x14ac:dyDescent="0.2">
      <c r="J2976" s="29">
        <f t="shared" si="200"/>
        <v>0</v>
      </c>
      <c r="K2976" s="29">
        <f t="shared" si="201"/>
        <v>0</v>
      </c>
      <c r="L2976" s="24">
        <f t="shared" si="202"/>
        <v>1</v>
      </c>
      <c r="M2976" s="24" t="str">
        <f>VLOOKUP(L2976,mês!A:B,2,0)</f>
        <v>Janeiro</v>
      </c>
      <c r="N2976" s="24" t="e">
        <f t="shared" si="203"/>
        <v>#VALUE!</v>
      </c>
    </row>
    <row r="2977" spans="10:14" ht="57" customHeight="1" x14ac:dyDescent="0.2">
      <c r="J2977" s="29">
        <f t="shared" si="200"/>
        <v>0</v>
      </c>
      <c r="K2977" s="29">
        <f t="shared" si="201"/>
        <v>0</v>
      </c>
      <c r="L2977" s="24">
        <f t="shared" si="202"/>
        <v>1</v>
      </c>
      <c r="M2977" s="24" t="str">
        <f>VLOOKUP(L2977,mês!A:B,2,0)</f>
        <v>Janeiro</v>
      </c>
      <c r="N2977" s="24" t="e">
        <f t="shared" si="203"/>
        <v>#VALUE!</v>
      </c>
    </row>
    <row r="2978" spans="10:14" ht="57" customHeight="1" x14ac:dyDescent="0.2">
      <c r="J2978" s="29">
        <f t="shared" si="200"/>
        <v>0</v>
      </c>
      <c r="K2978" s="29">
        <f t="shared" si="201"/>
        <v>0</v>
      </c>
      <c r="L2978" s="24">
        <f t="shared" si="202"/>
        <v>1</v>
      </c>
      <c r="M2978" s="24" t="str">
        <f>VLOOKUP(L2978,mês!A:B,2,0)</f>
        <v>Janeiro</v>
      </c>
      <c r="N2978" s="24" t="e">
        <f t="shared" si="203"/>
        <v>#VALUE!</v>
      </c>
    </row>
    <row r="2979" spans="10:14" ht="57" customHeight="1" x14ac:dyDescent="0.2">
      <c r="J2979" s="29">
        <f t="shared" si="200"/>
        <v>0</v>
      </c>
      <c r="K2979" s="29">
        <f t="shared" si="201"/>
        <v>0</v>
      </c>
      <c r="L2979" s="24">
        <f t="shared" si="202"/>
        <v>1</v>
      </c>
      <c r="M2979" s="24" t="str">
        <f>VLOOKUP(L2979,mês!A:B,2,0)</f>
        <v>Janeiro</v>
      </c>
      <c r="N2979" s="24" t="e">
        <f t="shared" si="203"/>
        <v>#VALUE!</v>
      </c>
    </row>
    <row r="2980" spans="10:14" ht="57" customHeight="1" x14ac:dyDescent="0.2">
      <c r="J2980" s="29">
        <f t="shared" si="200"/>
        <v>0</v>
      </c>
      <c r="K2980" s="29">
        <f t="shared" si="201"/>
        <v>0</v>
      </c>
      <c r="L2980" s="24">
        <f t="shared" si="202"/>
        <v>1</v>
      </c>
      <c r="M2980" s="24" t="str">
        <f>VLOOKUP(L2980,mês!A:B,2,0)</f>
        <v>Janeiro</v>
      </c>
      <c r="N2980" s="24" t="e">
        <f t="shared" si="203"/>
        <v>#VALUE!</v>
      </c>
    </row>
    <row r="2981" spans="10:14" ht="57" customHeight="1" x14ac:dyDescent="0.2">
      <c r="J2981" s="29">
        <f t="shared" si="200"/>
        <v>0</v>
      </c>
      <c r="K2981" s="29">
        <f t="shared" si="201"/>
        <v>0</v>
      </c>
      <c r="L2981" s="24">
        <f t="shared" si="202"/>
        <v>1</v>
      </c>
      <c r="M2981" s="24" t="str">
        <f>VLOOKUP(L2981,mês!A:B,2,0)</f>
        <v>Janeiro</v>
      </c>
      <c r="N2981" s="24" t="e">
        <f t="shared" si="203"/>
        <v>#VALUE!</v>
      </c>
    </row>
    <row r="2982" spans="10:14" ht="57" customHeight="1" x14ac:dyDescent="0.2">
      <c r="J2982" s="29">
        <f t="shared" si="200"/>
        <v>0</v>
      </c>
      <c r="K2982" s="29">
        <f t="shared" si="201"/>
        <v>0</v>
      </c>
      <c r="L2982" s="24">
        <f t="shared" si="202"/>
        <v>1</v>
      </c>
      <c r="M2982" s="24" t="str">
        <f>VLOOKUP(L2982,mês!A:B,2,0)</f>
        <v>Janeiro</v>
      </c>
      <c r="N2982" s="24" t="e">
        <f t="shared" si="203"/>
        <v>#VALUE!</v>
      </c>
    </row>
    <row r="2983" spans="10:14" ht="57" customHeight="1" x14ac:dyDescent="0.2">
      <c r="J2983" s="29">
        <f t="shared" si="200"/>
        <v>0</v>
      </c>
      <c r="K2983" s="29">
        <f t="shared" si="201"/>
        <v>0</v>
      </c>
      <c r="L2983" s="24">
        <f t="shared" si="202"/>
        <v>1</v>
      </c>
      <c r="M2983" s="24" t="str">
        <f>VLOOKUP(L2983,mês!A:B,2,0)</f>
        <v>Janeiro</v>
      </c>
      <c r="N2983" s="24" t="e">
        <f t="shared" si="203"/>
        <v>#VALUE!</v>
      </c>
    </row>
    <row r="2984" spans="10:14" ht="57" customHeight="1" x14ac:dyDescent="0.2"/>
    <row r="2985" spans="10:14" ht="57" customHeight="1" x14ac:dyDescent="0.2"/>
    <row r="2986" spans="10:14" ht="57" customHeight="1" x14ac:dyDescent="0.2"/>
    <row r="2987" spans="10:14" ht="57" customHeight="1" x14ac:dyDescent="0.2"/>
    <row r="2988" spans="10:14" ht="57" customHeight="1" x14ac:dyDescent="0.2"/>
    <row r="2989" spans="10:14" ht="57" customHeight="1" x14ac:dyDescent="0.2"/>
    <row r="2990" spans="10:14" ht="57" customHeight="1" x14ac:dyDescent="0.2"/>
    <row r="2991" spans="10:14" ht="57" customHeight="1" x14ac:dyDescent="0.2"/>
    <row r="2992" spans="10:14" ht="57" customHeight="1" x14ac:dyDescent="0.2"/>
    <row r="2993" ht="57" customHeight="1" x14ac:dyDescent="0.2"/>
    <row r="2994" ht="57" customHeight="1" x14ac:dyDescent="0.2"/>
    <row r="2995" ht="57" customHeight="1" x14ac:dyDescent="0.2"/>
    <row r="2996" ht="57" customHeight="1" x14ac:dyDescent="0.2"/>
    <row r="2997" ht="57" customHeight="1" x14ac:dyDescent="0.2"/>
    <row r="2998" ht="57" customHeight="1" x14ac:dyDescent="0.2"/>
    <row r="2999" ht="57" customHeight="1" x14ac:dyDescent="0.2"/>
    <row r="3000" ht="57" customHeight="1" x14ac:dyDescent="0.2"/>
    <row r="3001" ht="57" customHeight="1" x14ac:dyDescent="0.2"/>
    <row r="3002" ht="57" customHeight="1" x14ac:dyDescent="0.2"/>
    <row r="3003" ht="57" customHeight="1" x14ac:dyDescent="0.2"/>
    <row r="3004" ht="57" customHeight="1" x14ac:dyDescent="0.2"/>
    <row r="3005" ht="57" customHeight="1" x14ac:dyDescent="0.2"/>
    <row r="3006" ht="57" customHeight="1" x14ac:dyDescent="0.2"/>
    <row r="3007" ht="57" customHeight="1" x14ac:dyDescent="0.2"/>
    <row r="3008" ht="57" customHeight="1" x14ac:dyDescent="0.2"/>
    <row r="3009" ht="57" customHeight="1" x14ac:dyDescent="0.2"/>
    <row r="3010" ht="57" customHeight="1" x14ac:dyDescent="0.2"/>
    <row r="3011" ht="57" customHeight="1" x14ac:dyDescent="0.2"/>
    <row r="3012" ht="57" customHeight="1" x14ac:dyDescent="0.2"/>
    <row r="3013" ht="57" customHeight="1" x14ac:dyDescent="0.2"/>
    <row r="3014" ht="57" customHeight="1" x14ac:dyDescent="0.2"/>
    <row r="3015" ht="57" customHeight="1" x14ac:dyDescent="0.2"/>
    <row r="3016" ht="57" customHeight="1" x14ac:dyDescent="0.2"/>
    <row r="3017" ht="57" customHeight="1" x14ac:dyDescent="0.2"/>
    <row r="3018" ht="57" customHeight="1" x14ac:dyDescent="0.2"/>
    <row r="3019" ht="57" customHeight="1" x14ac:dyDescent="0.2"/>
    <row r="3020" ht="57" customHeight="1" x14ac:dyDescent="0.2"/>
    <row r="3021" ht="57" customHeight="1" x14ac:dyDescent="0.2"/>
    <row r="3022" ht="57" customHeight="1" x14ac:dyDescent="0.2"/>
    <row r="3023" ht="57" customHeight="1" x14ac:dyDescent="0.2"/>
    <row r="3024" ht="57" customHeight="1" x14ac:dyDescent="0.2"/>
    <row r="3025" ht="57" customHeight="1" x14ac:dyDescent="0.2"/>
    <row r="3026" ht="57" customHeight="1" x14ac:dyDescent="0.2"/>
    <row r="3027" ht="57" customHeight="1" x14ac:dyDescent="0.2"/>
    <row r="3028" ht="57" customHeight="1" x14ac:dyDescent="0.2"/>
    <row r="3029" ht="57" customHeight="1" x14ac:dyDescent="0.2"/>
    <row r="3030" ht="57" customHeight="1" x14ac:dyDescent="0.2"/>
    <row r="3031" ht="57" customHeight="1" x14ac:dyDescent="0.2"/>
    <row r="3032" ht="57" customHeight="1" x14ac:dyDescent="0.2"/>
    <row r="3033" ht="57" customHeight="1" x14ac:dyDescent="0.2"/>
    <row r="3034" ht="57" customHeight="1" x14ac:dyDescent="0.2"/>
    <row r="3035" ht="57" customHeight="1" x14ac:dyDescent="0.2"/>
    <row r="3036" ht="57" customHeight="1" x14ac:dyDescent="0.2"/>
    <row r="3037" ht="57" customHeight="1" x14ac:dyDescent="0.2"/>
    <row r="3038" ht="57" customHeight="1" x14ac:dyDescent="0.2"/>
    <row r="3039" ht="57" customHeight="1" x14ac:dyDescent="0.2"/>
    <row r="3040" ht="57" customHeight="1" x14ac:dyDescent="0.2"/>
    <row r="3041" ht="57" customHeight="1" x14ac:dyDescent="0.2"/>
    <row r="3042" ht="57" customHeight="1" x14ac:dyDescent="0.2"/>
    <row r="3043" ht="57" customHeight="1" x14ac:dyDescent="0.2"/>
    <row r="3044" ht="57" customHeight="1" x14ac:dyDescent="0.2"/>
    <row r="3045" ht="57" customHeight="1" x14ac:dyDescent="0.2"/>
    <row r="3046" ht="57" customHeight="1" x14ac:dyDescent="0.2"/>
    <row r="3047" ht="57" customHeight="1" x14ac:dyDescent="0.2"/>
    <row r="3048" ht="57" customHeight="1" x14ac:dyDescent="0.2"/>
    <row r="3049" ht="57" customHeight="1" x14ac:dyDescent="0.2"/>
    <row r="3050" ht="57" customHeight="1" x14ac:dyDescent="0.2"/>
    <row r="3051" ht="57" customHeight="1" x14ac:dyDescent="0.2"/>
    <row r="3052" ht="57" customHeight="1" x14ac:dyDescent="0.2"/>
    <row r="3053" ht="57" customHeight="1" x14ac:dyDescent="0.2"/>
    <row r="3054" ht="57" customHeight="1" x14ac:dyDescent="0.2"/>
    <row r="3055" ht="57" customHeight="1" x14ac:dyDescent="0.2"/>
    <row r="3056" ht="57" customHeight="1" x14ac:dyDescent="0.2"/>
    <row r="3057" ht="57" customHeight="1" x14ac:dyDescent="0.2"/>
    <row r="3058" ht="57" customHeight="1" x14ac:dyDescent="0.2"/>
    <row r="3059" ht="57" customHeight="1" x14ac:dyDescent="0.2"/>
    <row r="3060" ht="57" customHeight="1" x14ac:dyDescent="0.2"/>
    <row r="3061" ht="57" customHeight="1" x14ac:dyDescent="0.2"/>
    <row r="3062" ht="57" customHeight="1" x14ac:dyDescent="0.2"/>
    <row r="3063" ht="57" customHeight="1" x14ac:dyDescent="0.2"/>
    <row r="3064" ht="57" customHeight="1" x14ac:dyDescent="0.2"/>
    <row r="3065" ht="57" customHeight="1" x14ac:dyDescent="0.2"/>
    <row r="3066" ht="57" customHeight="1" x14ac:dyDescent="0.2"/>
    <row r="3067" ht="57" customHeight="1" x14ac:dyDescent="0.2"/>
    <row r="3068" ht="57" customHeight="1" x14ac:dyDescent="0.2"/>
    <row r="3069" ht="57" customHeight="1" x14ac:dyDescent="0.2"/>
    <row r="3070" ht="57" customHeight="1" x14ac:dyDescent="0.2"/>
    <row r="3071" ht="57" customHeight="1" x14ac:dyDescent="0.2"/>
    <row r="3072" ht="57" customHeight="1" x14ac:dyDescent="0.2"/>
    <row r="3073" ht="57" customHeight="1" x14ac:dyDescent="0.2"/>
    <row r="3074" ht="57" customHeight="1" x14ac:dyDescent="0.2"/>
    <row r="3075" ht="57" customHeight="1" x14ac:dyDescent="0.2"/>
    <row r="3076" ht="57" customHeight="1" x14ac:dyDescent="0.2"/>
    <row r="3077" ht="57" customHeight="1" x14ac:dyDescent="0.2"/>
    <row r="3078" ht="57" customHeight="1" x14ac:dyDescent="0.2"/>
    <row r="3079" ht="57" customHeight="1" x14ac:dyDescent="0.2"/>
    <row r="3080" ht="57" customHeight="1" x14ac:dyDescent="0.2"/>
    <row r="3081" ht="57" customHeight="1" x14ac:dyDescent="0.2"/>
    <row r="3082" ht="57" customHeight="1" x14ac:dyDescent="0.2"/>
    <row r="3083" ht="57" customHeight="1" x14ac:dyDescent="0.2"/>
    <row r="3084" ht="57" customHeight="1" x14ac:dyDescent="0.2"/>
    <row r="3085" ht="57" customHeight="1" x14ac:dyDescent="0.2"/>
    <row r="3086" ht="57" customHeight="1" x14ac:dyDescent="0.2"/>
    <row r="3087" ht="57" customHeight="1" x14ac:dyDescent="0.2"/>
    <row r="3088" ht="57" customHeight="1" x14ac:dyDescent="0.2"/>
    <row r="3089" ht="57" customHeight="1" x14ac:dyDescent="0.2"/>
    <row r="3090" ht="57" customHeight="1" x14ac:dyDescent="0.2"/>
    <row r="3091" ht="57" customHeight="1" x14ac:dyDescent="0.2"/>
    <row r="3092" ht="57" customHeight="1" x14ac:dyDescent="0.2"/>
    <row r="3093" ht="57" customHeight="1" x14ac:dyDescent="0.2"/>
    <row r="3094" ht="57" customHeight="1" x14ac:dyDescent="0.2"/>
    <row r="3095" ht="57" customHeight="1" x14ac:dyDescent="0.2"/>
    <row r="3096" ht="57" customHeight="1" x14ac:dyDescent="0.2"/>
    <row r="3097" ht="57" customHeight="1" x14ac:dyDescent="0.2"/>
    <row r="3098" ht="57" customHeight="1" x14ac:dyDescent="0.2"/>
    <row r="3099" ht="57" customHeight="1" x14ac:dyDescent="0.2"/>
    <row r="3100" ht="57" customHeight="1" x14ac:dyDescent="0.2"/>
    <row r="3101" ht="57" customHeight="1" x14ac:dyDescent="0.2"/>
    <row r="3102" ht="57" customHeight="1" x14ac:dyDescent="0.2"/>
    <row r="3103" ht="57" customHeight="1" x14ac:dyDescent="0.2"/>
    <row r="3104" ht="57" customHeight="1" x14ac:dyDescent="0.2"/>
    <row r="3105" ht="57" customHeight="1" x14ac:dyDescent="0.2"/>
    <row r="3106" ht="57" customHeight="1" x14ac:dyDescent="0.2"/>
    <row r="3107" ht="57" customHeight="1" x14ac:dyDescent="0.2"/>
    <row r="3108" ht="57" customHeight="1" x14ac:dyDescent="0.2"/>
    <row r="3109" ht="57" customHeight="1" x14ac:dyDescent="0.2"/>
    <row r="3110" ht="57" customHeight="1" x14ac:dyDescent="0.2"/>
    <row r="3111" ht="57" customHeight="1" x14ac:dyDescent="0.2"/>
    <row r="3112" ht="57" customHeight="1" x14ac:dyDescent="0.2"/>
    <row r="3113" ht="57" customHeight="1" x14ac:dyDescent="0.2"/>
    <row r="3114" ht="57" customHeight="1" x14ac:dyDescent="0.2"/>
    <row r="3115" ht="57" customHeight="1" x14ac:dyDescent="0.2"/>
    <row r="3116" ht="57" customHeight="1" x14ac:dyDescent="0.2"/>
    <row r="3117" ht="57" customHeight="1" x14ac:dyDescent="0.2"/>
    <row r="3118" ht="57" customHeight="1" x14ac:dyDescent="0.2"/>
    <row r="3119" ht="57" customHeight="1" x14ac:dyDescent="0.2"/>
    <row r="3120" ht="57" customHeight="1" x14ac:dyDescent="0.2"/>
    <row r="3121" ht="57" customHeight="1" x14ac:dyDescent="0.2"/>
    <row r="3122" ht="57" customHeight="1" x14ac:dyDescent="0.2"/>
    <row r="3123" ht="57" customHeight="1" x14ac:dyDescent="0.2"/>
    <row r="3124" ht="57" customHeight="1" x14ac:dyDescent="0.2"/>
    <row r="3125" ht="57" customHeight="1" x14ac:dyDescent="0.2"/>
    <row r="3126" ht="57" customHeight="1" x14ac:dyDescent="0.2"/>
    <row r="3127" ht="57" customHeight="1" x14ac:dyDescent="0.2"/>
    <row r="3128" ht="57" customHeight="1" x14ac:dyDescent="0.2"/>
    <row r="3129" ht="57" customHeight="1" x14ac:dyDescent="0.2"/>
    <row r="3130" ht="57" customHeight="1" x14ac:dyDescent="0.2"/>
    <row r="3131" ht="57" customHeight="1" x14ac:dyDescent="0.2"/>
    <row r="3132" ht="57" customHeight="1" x14ac:dyDescent="0.2"/>
    <row r="3133" ht="57" customHeight="1" x14ac:dyDescent="0.2"/>
    <row r="3134" ht="57" customHeight="1" x14ac:dyDescent="0.2"/>
    <row r="3135" ht="57" customHeight="1" x14ac:dyDescent="0.2"/>
    <row r="3136" ht="57" customHeight="1" x14ac:dyDescent="0.2"/>
    <row r="3137" ht="57" customHeight="1" x14ac:dyDescent="0.2"/>
    <row r="3138" ht="57" customHeight="1" x14ac:dyDescent="0.2"/>
    <row r="3139" ht="57" customHeight="1" x14ac:dyDescent="0.2"/>
    <row r="3140" ht="57" customHeight="1" x14ac:dyDescent="0.2"/>
    <row r="3141" ht="57" customHeight="1" x14ac:dyDescent="0.2"/>
    <row r="3142" ht="57" customHeight="1" x14ac:dyDescent="0.2"/>
    <row r="3143" ht="57" customHeight="1" x14ac:dyDescent="0.2"/>
    <row r="3144" ht="57" customHeight="1" x14ac:dyDescent="0.2"/>
    <row r="3145" ht="57" customHeight="1" x14ac:dyDescent="0.2"/>
    <row r="3146" ht="57" customHeight="1" x14ac:dyDescent="0.2"/>
    <row r="3147" ht="57" customHeight="1" x14ac:dyDescent="0.2"/>
    <row r="3148" ht="57" customHeight="1" x14ac:dyDescent="0.2"/>
    <row r="3149" ht="57" customHeight="1" x14ac:dyDescent="0.2"/>
    <row r="3150" ht="57" customHeight="1" x14ac:dyDescent="0.2"/>
    <row r="3151" ht="57" customHeight="1" x14ac:dyDescent="0.2"/>
    <row r="3152" ht="57" customHeight="1" x14ac:dyDescent="0.2"/>
    <row r="3153" ht="57" customHeight="1" x14ac:dyDescent="0.2"/>
    <row r="3154" ht="57" customHeight="1" x14ac:dyDescent="0.2"/>
    <row r="3155" ht="57" customHeight="1" x14ac:dyDescent="0.2"/>
    <row r="3156" ht="57" customHeight="1" x14ac:dyDescent="0.2"/>
    <row r="3157" ht="57" customHeight="1" x14ac:dyDescent="0.2"/>
    <row r="3158" ht="57" customHeight="1" x14ac:dyDescent="0.2"/>
    <row r="3159" ht="57" customHeight="1" x14ac:dyDescent="0.2"/>
    <row r="3160" ht="57" customHeight="1" x14ac:dyDescent="0.2"/>
    <row r="3161" ht="57" customHeight="1" x14ac:dyDescent="0.2"/>
    <row r="3162" ht="57" customHeight="1" x14ac:dyDescent="0.2"/>
    <row r="3163" ht="57" customHeight="1" x14ac:dyDescent="0.2"/>
    <row r="3164" ht="57" customHeight="1" x14ac:dyDescent="0.2"/>
    <row r="3165" ht="57" customHeight="1" x14ac:dyDescent="0.2"/>
    <row r="3166" ht="57" customHeight="1" x14ac:dyDescent="0.2"/>
    <row r="3167" ht="57" customHeight="1" x14ac:dyDescent="0.2"/>
    <row r="3168" ht="57" customHeight="1" x14ac:dyDescent="0.2"/>
    <row r="3169" ht="57" customHeight="1" x14ac:dyDescent="0.2"/>
    <row r="3170" ht="57" customHeight="1" x14ac:dyDescent="0.2"/>
    <row r="3171" ht="57" customHeight="1" x14ac:dyDescent="0.2"/>
    <row r="3172" ht="57" customHeight="1" x14ac:dyDescent="0.2"/>
    <row r="3173" ht="57" customHeight="1" x14ac:dyDescent="0.2"/>
    <row r="3174" ht="57" customHeight="1" x14ac:dyDescent="0.2"/>
    <row r="3175" ht="57" customHeight="1" x14ac:dyDescent="0.2"/>
    <row r="3176" ht="57" customHeight="1" x14ac:dyDescent="0.2"/>
    <row r="3177" ht="57" customHeight="1" x14ac:dyDescent="0.2"/>
    <row r="3178" ht="57" customHeight="1" x14ac:dyDescent="0.2"/>
    <row r="3179" ht="57" customHeight="1" x14ac:dyDescent="0.2"/>
    <row r="3180" ht="57" customHeight="1" x14ac:dyDescent="0.2"/>
    <row r="3181" ht="57" customHeight="1" x14ac:dyDescent="0.2"/>
    <row r="3182" ht="57" customHeight="1" x14ac:dyDescent="0.2"/>
    <row r="3183" ht="57" customHeight="1" x14ac:dyDescent="0.2"/>
    <row r="3184" ht="57" customHeight="1" x14ac:dyDescent="0.2"/>
    <row r="3185" ht="57" customHeight="1" x14ac:dyDescent="0.2"/>
    <row r="3186" ht="57" customHeight="1" x14ac:dyDescent="0.2"/>
    <row r="3187" ht="57" customHeight="1" x14ac:dyDescent="0.2"/>
    <row r="3188" ht="57" customHeight="1" x14ac:dyDescent="0.2"/>
    <row r="3189" ht="57" customHeight="1" x14ac:dyDescent="0.2"/>
    <row r="3190" ht="57" customHeight="1" x14ac:dyDescent="0.2"/>
    <row r="3191" ht="57" customHeight="1" x14ac:dyDescent="0.2"/>
    <row r="3192" ht="57" customHeight="1" x14ac:dyDescent="0.2"/>
    <row r="3193" ht="57" customHeight="1" x14ac:dyDescent="0.2"/>
    <row r="3194" ht="57" customHeight="1" x14ac:dyDescent="0.2"/>
    <row r="3195" ht="57" customHeight="1" x14ac:dyDescent="0.2"/>
    <row r="3196" ht="57" customHeight="1" x14ac:dyDescent="0.2"/>
    <row r="3197" ht="57" customHeight="1" x14ac:dyDescent="0.2"/>
    <row r="3198" ht="57" customHeight="1" x14ac:dyDescent="0.2"/>
    <row r="3199" ht="57" customHeight="1" x14ac:dyDescent="0.2"/>
    <row r="3200" ht="57" customHeight="1" x14ac:dyDescent="0.2"/>
    <row r="3201" ht="57" customHeight="1" x14ac:dyDescent="0.2"/>
    <row r="3202" ht="57" customHeight="1" x14ac:dyDescent="0.2"/>
    <row r="3203" ht="57" customHeight="1" x14ac:dyDescent="0.2"/>
    <row r="3204" ht="57" customHeight="1" x14ac:dyDescent="0.2"/>
    <row r="3205" ht="57" customHeight="1" x14ac:dyDescent="0.2"/>
    <row r="3206" ht="57" customHeight="1" x14ac:dyDescent="0.2"/>
    <row r="3207" ht="57" customHeight="1" x14ac:dyDescent="0.2"/>
    <row r="3208" ht="57" customHeight="1" x14ac:dyDescent="0.2"/>
    <row r="3209" ht="57" customHeight="1" x14ac:dyDescent="0.2"/>
    <row r="3210" ht="57" customHeight="1" x14ac:dyDescent="0.2"/>
    <row r="3211" ht="57" customHeight="1" x14ac:dyDescent="0.2"/>
    <row r="3212" ht="57" customHeight="1" x14ac:dyDescent="0.2"/>
    <row r="3213" ht="57" customHeight="1" x14ac:dyDescent="0.2"/>
    <row r="3214" ht="57" customHeight="1" x14ac:dyDescent="0.2"/>
    <row r="3215" ht="57" customHeight="1" x14ac:dyDescent="0.2"/>
    <row r="3216" ht="57" customHeight="1" x14ac:dyDescent="0.2"/>
    <row r="3217" ht="57" customHeight="1" x14ac:dyDescent="0.2"/>
    <row r="3218" ht="57" customHeight="1" x14ac:dyDescent="0.2"/>
    <row r="3219" ht="57" customHeight="1" x14ac:dyDescent="0.2"/>
    <row r="3220" ht="57" customHeight="1" x14ac:dyDescent="0.2"/>
    <row r="3221" ht="57" customHeight="1" x14ac:dyDescent="0.2"/>
    <row r="3222" ht="57" customHeight="1" x14ac:dyDescent="0.2"/>
    <row r="3223" ht="57" customHeight="1" x14ac:dyDescent="0.2"/>
    <row r="3224" ht="57" customHeight="1" x14ac:dyDescent="0.2"/>
    <row r="3225" ht="57" customHeight="1" x14ac:dyDescent="0.2"/>
    <row r="3226" ht="57" customHeight="1" x14ac:dyDescent="0.2"/>
    <row r="3227" ht="57" customHeight="1" x14ac:dyDescent="0.2"/>
    <row r="3228" ht="57" customHeight="1" x14ac:dyDescent="0.2"/>
    <row r="3229" ht="57" customHeight="1" x14ac:dyDescent="0.2"/>
    <row r="3230" ht="57" customHeight="1" x14ac:dyDescent="0.2"/>
    <row r="3231" ht="57" customHeight="1" x14ac:dyDescent="0.2"/>
    <row r="3232" ht="57" customHeight="1" x14ac:dyDescent="0.2"/>
    <row r="3233" ht="57" customHeight="1" x14ac:dyDescent="0.2"/>
    <row r="3234" ht="57" customHeight="1" x14ac:dyDescent="0.2"/>
    <row r="3235" ht="57" customHeight="1" x14ac:dyDescent="0.2"/>
    <row r="3236" ht="57" customHeight="1" x14ac:dyDescent="0.2"/>
    <row r="3237" ht="57" customHeight="1" x14ac:dyDescent="0.2"/>
    <row r="3238" ht="57" customHeight="1" x14ac:dyDescent="0.2"/>
    <row r="3239" ht="57" customHeight="1" x14ac:dyDescent="0.2"/>
    <row r="3240" ht="57" customHeight="1" x14ac:dyDescent="0.2"/>
    <row r="3241" ht="57" customHeight="1" x14ac:dyDescent="0.2"/>
    <row r="3242" ht="57" customHeight="1" x14ac:dyDescent="0.2"/>
    <row r="3243" ht="57" customHeight="1" x14ac:dyDescent="0.2"/>
    <row r="3244" ht="57" customHeight="1" x14ac:dyDescent="0.2"/>
    <row r="3245" ht="57" customHeight="1" x14ac:dyDescent="0.2"/>
    <row r="3246" ht="57" customHeight="1" x14ac:dyDescent="0.2"/>
    <row r="3247" ht="57" customHeight="1" x14ac:dyDescent="0.2"/>
    <row r="3248" ht="57" customHeight="1" x14ac:dyDescent="0.2"/>
    <row r="3249" ht="57" customHeight="1" x14ac:dyDescent="0.2"/>
    <row r="3250" ht="57" customHeight="1" x14ac:dyDescent="0.2"/>
    <row r="3251" ht="57" customHeight="1" x14ac:dyDescent="0.2"/>
    <row r="3252" ht="57" customHeight="1" x14ac:dyDescent="0.2"/>
    <row r="3253" ht="57" customHeight="1" x14ac:dyDescent="0.2"/>
    <row r="3254" ht="57" customHeight="1" x14ac:dyDescent="0.2"/>
    <row r="3255" ht="57" customHeight="1" x14ac:dyDescent="0.2"/>
    <row r="3256" ht="57" customHeight="1" x14ac:dyDescent="0.2"/>
    <row r="3257" ht="57" customHeight="1" x14ac:dyDescent="0.2"/>
    <row r="3258" ht="57" customHeight="1" x14ac:dyDescent="0.2"/>
    <row r="3259" ht="57" customHeight="1" x14ac:dyDescent="0.2"/>
    <row r="3260" ht="57" customHeight="1" x14ac:dyDescent="0.2"/>
    <row r="3261" ht="57" customHeight="1" x14ac:dyDescent="0.2"/>
    <row r="3262" ht="57" customHeight="1" x14ac:dyDescent="0.2"/>
    <row r="3263" ht="57" customHeight="1" x14ac:dyDescent="0.2"/>
    <row r="3264" ht="57" customHeight="1" x14ac:dyDescent="0.2"/>
    <row r="3265" ht="57" customHeight="1" x14ac:dyDescent="0.2"/>
    <row r="3266" ht="57" customHeight="1" x14ac:dyDescent="0.2"/>
    <row r="3267" ht="57" customHeight="1" x14ac:dyDescent="0.2"/>
    <row r="3268" ht="57" customHeight="1" x14ac:dyDescent="0.2"/>
    <row r="3269" ht="57" customHeight="1" x14ac:dyDescent="0.2"/>
    <row r="3270" ht="57" customHeight="1" x14ac:dyDescent="0.2"/>
    <row r="3271" ht="57" customHeight="1" x14ac:dyDescent="0.2"/>
    <row r="3272" ht="57" customHeight="1" x14ac:dyDescent="0.2"/>
    <row r="3273" ht="57" customHeight="1" x14ac:dyDescent="0.2"/>
    <row r="3274" ht="57" customHeight="1" x14ac:dyDescent="0.2"/>
    <row r="3275" ht="57" customHeight="1" x14ac:dyDescent="0.2"/>
    <row r="3276" ht="57" customHeight="1" x14ac:dyDescent="0.2"/>
    <row r="3277" ht="57" customHeight="1" x14ac:dyDescent="0.2"/>
    <row r="3278" ht="57" customHeight="1" x14ac:dyDescent="0.2"/>
    <row r="3279" ht="57" customHeight="1" x14ac:dyDescent="0.2"/>
    <row r="3280" ht="57" customHeight="1" x14ac:dyDescent="0.2"/>
    <row r="3281" ht="57" customHeight="1" x14ac:dyDescent="0.2"/>
    <row r="3282" ht="57" customHeight="1" x14ac:dyDescent="0.2"/>
    <row r="3283" ht="57" customHeight="1" x14ac:dyDescent="0.2"/>
    <row r="3284" ht="57" customHeight="1" x14ac:dyDescent="0.2"/>
    <row r="3285" ht="57" customHeight="1" x14ac:dyDescent="0.2"/>
    <row r="3286" ht="57" customHeight="1" x14ac:dyDescent="0.2"/>
    <row r="3287" ht="57" customHeight="1" x14ac:dyDescent="0.2"/>
    <row r="3288" ht="57" customHeight="1" x14ac:dyDescent="0.2"/>
    <row r="3289" ht="57" customHeight="1" x14ac:dyDescent="0.2"/>
    <row r="3290" ht="57" customHeight="1" x14ac:dyDescent="0.2"/>
    <row r="3291" ht="57" customHeight="1" x14ac:dyDescent="0.2"/>
    <row r="3292" ht="57" customHeight="1" x14ac:dyDescent="0.2"/>
    <row r="3293" ht="57" customHeight="1" x14ac:dyDescent="0.2"/>
    <row r="3294" ht="57" customHeight="1" x14ac:dyDescent="0.2"/>
    <row r="3295" ht="57" customHeight="1" x14ac:dyDescent="0.2"/>
    <row r="3296" ht="57" customHeight="1" x14ac:dyDescent="0.2"/>
    <row r="3297" ht="57" customHeight="1" x14ac:dyDescent="0.2"/>
    <row r="3298" ht="57" customHeight="1" x14ac:dyDescent="0.2"/>
    <row r="3299" ht="57" customHeight="1" x14ac:dyDescent="0.2"/>
    <row r="3300" ht="57" customHeight="1" x14ac:dyDescent="0.2"/>
    <row r="3301" ht="57" customHeight="1" x14ac:dyDescent="0.2"/>
    <row r="3302" ht="57" customHeight="1" x14ac:dyDescent="0.2"/>
    <row r="3303" ht="57" customHeight="1" x14ac:dyDescent="0.2"/>
    <row r="3304" ht="57" customHeight="1" x14ac:dyDescent="0.2"/>
    <row r="3305" ht="57" customHeight="1" x14ac:dyDescent="0.2"/>
    <row r="3306" ht="57" customHeight="1" x14ac:dyDescent="0.2"/>
    <row r="3307" ht="57" customHeight="1" x14ac:dyDescent="0.2"/>
    <row r="3308" ht="57" customHeight="1" x14ac:dyDescent="0.2"/>
    <row r="3309" ht="57" customHeight="1" x14ac:dyDescent="0.2"/>
    <row r="3310" ht="57" customHeight="1" x14ac:dyDescent="0.2"/>
    <row r="3311" ht="57" customHeight="1" x14ac:dyDescent="0.2"/>
    <row r="3312" ht="57" customHeight="1" x14ac:dyDescent="0.2"/>
    <row r="3313" ht="57" customHeight="1" x14ac:dyDescent="0.2"/>
    <row r="3314" ht="57" customHeight="1" x14ac:dyDescent="0.2"/>
    <row r="3315" ht="57" customHeight="1" x14ac:dyDescent="0.2"/>
    <row r="3316" ht="57" customHeight="1" x14ac:dyDescent="0.2"/>
    <row r="3317" ht="57" customHeight="1" x14ac:dyDescent="0.2"/>
    <row r="3318" ht="57" customHeight="1" x14ac:dyDescent="0.2"/>
    <row r="3319" ht="57" customHeight="1" x14ac:dyDescent="0.2"/>
    <row r="3320" ht="57" customHeight="1" x14ac:dyDescent="0.2"/>
    <row r="3321" ht="57" customHeight="1" x14ac:dyDescent="0.2"/>
    <row r="3322" ht="57" customHeight="1" x14ac:dyDescent="0.2"/>
    <row r="3323" ht="57" customHeight="1" x14ac:dyDescent="0.2"/>
    <row r="3324" ht="57" customHeight="1" x14ac:dyDescent="0.2"/>
    <row r="3325" ht="57" customHeight="1" x14ac:dyDescent="0.2"/>
    <row r="3326" ht="57" customHeight="1" x14ac:dyDescent="0.2"/>
    <row r="3327" ht="57" customHeight="1" x14ac:dyDescent="0.2"/>
    <row r="3328" ht="57" customHeight="1" x14ac:dyDescent="0.2"/>
    <row r="3329" ht="57" customHeight="1" x14ac:dyDescent="0.2"/>
    <row r="3330" ht="57" customHeight="1" x14ac:dyDescent="0.2"/>
    <row r="3331" ht="57" customHeight="1" x14ac:dyDescent="0.2"/>
    <row r="3332" ht="57" customHeight="1" x14ac:dyDescent="0.2"/>
    <row r="3333" ht="57" customHeight="1" x14ac:dyDescent="0.2"/>
    <row r="3334" ht="57" customHeight="1" x14ac:dyDescent="0.2"/>
    <row r="3335" ht="57" customHeight="1" x14ac:dyDescent="0.2"/>
    <row r="3336" ht="57" customHeight="1" x14ac:dyDescent="0.2"/>
    <row r="3337" ht="57" customHeight="1" x14ac:dyDescent="0.2"/>
    <row r="3338" ht="57" customHeight="1" x14ac:dyDescent="0.2"/>
    <row r="3339" ht="57" customHeight="1" x14ac:dyDescent="0.2"/>
    <row r="3340" ht="57" customHeight="1" x14ac:dyDescent="0.2"/>
    <row r="3341" ht="57" customHeight="1" x14ac:dyDescent="0.2"/>
    <row r="3342" ht="57" customHeight="1" x14ac:dyDescent="0.2"/>
    <row r="3343" ht="57" customHeight="1" x14ac:dyDescent="0.2"/>
    <row r="3344" ht="57" customHeight="1" x14ac:dyDescent="0.2"/>
    <row r="3345" ht="57" customHeight="1" x14ac:dyDescent="0.2"/>
    <row r="3346" ht="57" customHeight="1" x14ac:dyDescent="0.2"/>
    <row r="3347" ht="57" customHeight="1" x14ac:dyDescent="0.2"/>
    <row r="3348" ht="57" customHeight="1" x14ac:dyDescent="0.2"/>
    <row r="3349" ht="57" customHeight="1" x14ac:dyDescent="0.2"/>
    <row r="3350" ht="57" customHeight="1" x14ac:dyDescent="0.2"/>
    <row r="3351" ht="57" customHeight="1" x14ac:dyDescent="0.2"/>
    <row r="3352" ht="57" customHeight="1" x14ac:dyDescent="0.2"/>
    <row r="3353" ht="57" customHeight="1" x14ac:dyDescent="0.2"/>
    <row r="3354" ht="57" customHeight="1" x14ac:dyDescent="0.2"/>
    <row r="3355" ht="57" customHeight="1" x14ac:dyDescent="0.2"/>
    <row r="3356" ht="57" customHeight="1" x14ac:dyDescent="0.2"/>
    <row r="3357" ht="57" customHeight="1" x14ac:dyDescent="0.2"/>
    <row r="3358" ht="57" customHeight="1" x14ac:dyDescent="0.2"/>
    <row r="3359" ht="57" customHeight="1" x14ac:dyDescent="0.2"/>
    <row r="3360" ht="57" customHeight="1" x14ac:dyDescent="0.2"/>
    <row r="3361" ht="57" customHeight="1" x14ac:dyDescent="0.2"/>
    <row r="3362" ht="57" customHeight="1" x14ac:dyDescent="0.2"/>
    <row r="3363" ht="57" customHeight="1" x14ac:dyDescent="0.2"/>
    <row r="3364" ht="57" customHeight="1" x14ac:dyDescent="0.2"/>
    <row r="3365" ht="57" customHeight="1" x14ac:dyDescent="0.2"/>
    <row r="3366" ht="57" customHeight="1" x14ac:dyDescent="0.2"/>
    <row r="3367" ht="57" customHeight="1" x14ac:dyDescent="0.2"/>
    <row r="3368" ht="57" customHeight="1" x14ac:dyDescent="0.2"/>
    <row r="3369" ht="57" customHeight="1" x14ac:dyDescent="0.2"/>
    <row r="3370" ht="57" customHeight="1" x14ac:dyDescent="0.2"/>
    <row r="3371" ht="57" customHeight="1" x14ac:dyDescent="0.2"/>
    <row r="3372" ht="57" customHeight="1" x14ac:dyDescent="0.2"/>
    <row r="3373" ht="57" customHeight="1" x14ac:dyDescent="0.2"/>
    <row r="3374" ht="57" customHeight="1" x14ac:dyDescent="0.2"/>
    <row r="3375" ht="57" customHeight="1" x14ac:dyDescent="0.2"/>
    <row r="3376" ht="57" customHeight="1" x14ac:dyDescent="0.2"/>
    <row r="3377" ht="57" customHeight="1" x14ac:dyDescent="0.2"/>
    <row r="3378" ht="57" customHeight="1" x14ac:dyDescent="0.2"/>
    <row r="3379" ht="57" customHeight="1" x14ac:dyDescent="0.2"/>
    <row r="3380" ht="57" customHeight="1" x14ac:dyDescent="0.2"/>
    <row r="3381" ht="57" customHeight="1" x14ac:dyDescent="0.2"/>
    <row r="3382" ht="57" customHeight="1" x14ac:dyDescent="0.2"/>
    <row r="3383" ht="57" customHeight="1" x14ac:dyDescent="0.2"/>
    <row r="3384" ht="57" customHeight="1" x14ac:dyDescent="0.2"/>
    <row r="3385" ht="57" customHeight="1" x14ac:dyDescent="0.2"/>
    <row r="3386" ht="57" customHeight="1" x14ac:dyDescent="0.2"/>
    <row r="3387" ht="57" customHeight="1" x14ac:dyDescent="0.2"/>
    <row r="3388" ht="57" customHeight="1" x14ac:dyDescent="0.2"/>
    <row r="3389" ht="57" customHeight="1" x14ac:dyDescent="0.2"/>
    <row r="3390" ht="57" customHeight="1" x14ac:dyDescent="0.2"/>
    <row r="3391" ht="57" customHeight="1" x14ac:dyDescent="0.2"/>
    <row r="3392" ht="57" customHeight="1" x14ac:dyDescent="0.2"/>
    <row r="3393" ht="57" customHeight="1" x14ac:dyDescent="0.2"/>
    <row r="3394" ht="57" customHeight="1" x14ac:dyDescent="0.2"/>
    <row r="3395" ht="57" customHeight="1" x14ac:dyDescent="0.2"/>
    <row r="3396" ht="57" customHeight="1" x14ac:dyDescent="0.2"/>
    <row r="3397" ht="57" customHeight="1" x14ac:dyDescent="0.2"/>
    <row r="3398" ht="57" customHeight="1" x14ac:dyDescent="0.2"/>
    <row r="3399" ht="57" customHeight="1" x14ac:dyDescent="0.2"/>
    <row r="3400" ht="57" customHeight="1" x14ac:dyDescent="0.2"/>
    <row r="3401" ht="57" customHeight="1" x14ac:dyDescent="0.2"/>
    <row r="3402" ht="57" customHeight="1" x14ac:dyDescent="0.2"/>
    <row r="3403" ht="57" customHeight="1" x14ac:dyDescent="0.2"/>
    <row r="3404" ht="57" customHeight="1" x14ac:dyDescent="0.2"/>
    <row r="3405" ht="57" customHeight="1" x14ac:dyDescent="0.2"/>
    <row r="3406" ht="57" customHeight="1" x14ac:dyDescent="0.2"/>
    <row r="3407" ht="57" customHeight="1" x14ac:dyDescent="0.2"/>
    <row r="3408" ht="57" customHeight="1" x14ac:dyDescent="0.2"/>
    <row r="3409" ht="57" customHeight="1" x14ac:dyDescent="0.2"/>
    <row r="3410" ht="57" customHeight="1" x14ac:dyDescent="0.2"/>
    <row r="3411" ht="57" customHeight="1" x14ac:dyDescent="0.2"/>
    <row r="3412" ht="57" customHeight="1" x14ac:dyDescent="0.2"/>
    <row r="3413" ht="57" customHeight="1" x14ac:dyDescent="0.2"/>
    <row r="3414" ht="57" customHeight="1" x14ac:dyDescent="0.2"/>
    <row r="3415" ht="57" customHeight="1" x14ac:dyDescent="0.2"/>
    <row r="3416" ht="57" customHeight="1" x14ac:dyDescent="0.2"/>
    <row r="3417" ht="57" customHeight="1" x14ac:dyDescent="0.2"/>
    <row r="3418" ht="57" customHeight="1" x14ac:dyDescent="0.2"/>
    <row r="3419" ht="57" customHeight="1" x14ac:dyDescent="0.2"/>
    <row r="3420" ht="57" customHeight="1" x14ac:dyDescent="0.2"/>
    <row r="3421" ht="57" customHeight="1" x14ac:dyDescent="0.2"/>
    <row r="3422" ht="57" customHeight="1" x14ac:dyDescent="0.2"/>
    <row r="3423" ht="57" customHeight="1" x14ac:dyDescent="0.2"/>
    <row r="3424" ht="57" customHeight="1" x14ac:dyDescent="0.2"/>
    <row r="3425" ht="57" customHeight="1" x14ac:dyDescent="0.2"/>
    <row r="3426" ht="57" customHeight="1" x14ac:dyDescent="0.2"/>
    <row r="3427" ht="57" customHeight="1" x14ac:dyDescent="0.2"/>
    <row r="3428" ht="57" customHeight="1" x14ac:dyDescent="0.2"/>
    <row r="3429" ht="57" customHeight="1" x14ac:dyDescent="0.2"/>
    <row r="3430" ht="57" customHeight="1" x14ac:dyDescent="0.2"/>
    <row r="3431" ht="57" customHeight="1" x14ac:dyDescent="0.2"/>
    <row r="3432" ht="57" customHeight="1" x14ac:dyDescent="0.2"/>
    <row r="3433" ht="57" customHeight="1" x14ac:dyDescent="0.2"/>
    <row r="3434" ht="57" customHeight="1" x14ac:dyDescent="0.2"/>
    <row r="3435" ht="57" customHeight="1" x14ac:dyDescent="0.2"/>
    <row r="3436" ht="57" customHeight="1" x14ac:dyDescent="0.2"/>
    <row r="3437" ht="57" customHeight="1" x14ac:dyDescent="0.2"/>
    <row r="3438" ht="57" customHeight="1" x14ac:dyDescent="0.2"/>
    <row r="3439" ht="57" customHeight="1" x14ac:dyDescent="0.2"/>
    <row r="3440" ht="57" customHeight="1" x14ac:dyDescent="0.2"/>
    <row r="3441" ht="57" customHeight="1" x14ac:dyDescent="0.2"/>
    <row r="3442" ht="57" customHeight="1" x14ac:dyDescent="0.2"/>
    <row r="3443" ht="57" customHeight="1" x14ac:dyDescent="0.2"/>
    <row r="3444" ht="57" customHeight="1" x14ac:dyDescent="0.2"/>
    <row r="3445" ht="57" customHeight="1" x14ac:dyDescent="0.2"/>
    <row r="3446" ht="57" customHeight="1" x14ac:dyDescent="0.2"/>
    <row r="3447" ht="57" customHeight="1" x14ac:dyDescent="0.2"/>
    <row r="3448" ht="57" customHeight="1" x14ac:dyDescent="0.2"/>
    <row r="3449" ht="57" customHeight="1" x14ac:dyDescent="0.2"/>
    <row r="3450" ht="57" customHeight="1" x14ac:dyDescent="0.2"/>
    <row r="3451" ht="57" customHeight="1" x14ac:dyDescent="0.2"/>
    <row r="3452" ht="57" customHeight="1" x14ac:dyDescent="0.2"/>
    <row r="3453" ht="57" customHeight="1" x14ac:dyDescent="0.2"/>
    <row r="3454" ht="57" customHeight="1" x14ac:dyDescent="0.2"/>
    <row r="3455" ht="57" customHeight="1" x14ac:dyDescent="0.2"/>
    <row r="3456" ht="57" customHeight="1" x14ac:dyDescent="0.2"/>
    <row r="3457" ht="57" customHeight="1" x14ac:dyDescent="0.2"/>
    <row r="3458" ht="57" customHeight="1" x14ac:dyDescent="0.2"/>
    <row r="3459" ht="57" customHeight="1" x14ac:dyDescent="0.2"/>
    <row r="3460" ht="57" customHeight="1" x14ac:dyDescent="0.2"/>
    <row r="3461" ht="57" customHeight="1" x14ac:dyDescent="0.2"/>
    <row r="3462" ht="57" customHeight="1" x14ac:dyDescent="0.2"/>
    <row r="3463" ht="57" customHeight="1" x14ac:dyDescent="0.2"/>
    <row r="3464" ht="57" customHeight="1" x14ac:dyDescent="0.2"/>
    <row r="3465" ht="57" customHeight="1" x14ac:dyDescent="0.2"/>
    <row r="3466" ht="57" customHeight="1" x14ac:dyDescent="0.2"/>
    <row r="3467" ht="57" customHeight="1" x14ac:dyDescent="0.2"/>
    <row r="3468" ht="57" customHeight="1" x14ac:dyDescent="0.2"/>
    <row r="3469" ht="57" customHeight="1" x14ac:dyDescent="0.2"/>
    <row r="3470" ht="57" customHeight="1" x14ac:dyDescent="0.2"/>
    <row r="3471" ht="57" customHeight="1" x14ac:dyDescent="0.2"/>
    <row r="3472" ht="57" customHeight="1" x14ac:dyDescent="0.2"/>
    <row r="3473" ht="57" customHeight="1" x14ac:dyDescent="0.2"/>
    <row r="3474" ht="57" customHeight="1" x14ac:dyDescent="0.2"/>
    <row r="3475" ht="57" customHeight="1" x14ac:dyDescent="0.2"/>
    <row r="3476" ht="57" customHeight="1" x14ac:dyDescent="0.2"/>
    <row r="3477" ht="57" customHeight="1" x14ac:dyDescent="0.2"/>
    <row r="3478" ht="57" customHeight="1" x14ac:dyDescent="0.2"/>
    <row r="3479" ht="57" customHeight="1" x14ac:dyDescent="0.2"/>
    <row r="3480" ht="57" customHeight="1" x14ac:dyDescent="0.2"/>
    <row r="3481" ht="57" customHeight="1" x14ac:dyDescent="0.2"/>
    <row r="3482" ht="57" customHeight="1" x14ac:dyDescent="0.2"/>
    <row r="3483" ht="57" customHeight="1" x14ac:dyDescent="0.2"/>
    <row r="3484" ht="57" customHeight="1" x14ac:dyDescent="0.2"/>
    <row r="3485" ht="57" customHeight="1" x14ac:dyDescent="0.2"/>
    <row r="3486" ht="57" customHeight="1" x14ac:dyDescent="0.2"/>
    <row r="3487" ht="57" customHeight="1" x14ac:dyDescent="0.2"/>
    <row r="3488" ht="57" customHeight="1" x14ac:dyDescent="0.2"/>
    <row r="3489" ht="57" customHeight="1" x14ac:dyDescent="0.2"/>
    <row r="3490" ht="57" customHeight="1" x14ac:dyDescent="0.2"/>
    <row r="3491" ht="57" customHeight="1" x14ac:dyDescent="0.2"/>
    <row r="3492" ht="57" customHeight="1" x14ac:dyDescent="0.2"/>
    <row r="3493" ht="57" customHeight="1" x14ac:dyDescent="0.2"/>
    <row r="3494" ht="57" customHeight="1" x14ac:dyDescent="0.2"/>
    <row r="3495" ht="57" customHeight="1" x14ac:dyDescent="0.2"/>
    <row r="3496" ht="57" customHeight="1" x14ac:dyDescent="0.2"/>
    <row r="3497" ht="57" customHeight="1" x14ac:dyDescent="0.2"/>
    <row r="3498" ht="57" customHeight="1" x14ac:dyDescent="0.2"/>
    <row r="3499" ht="57" customHeight="1" x14ac:dyDescent="0.2"/>
    <row r="3500" ht="57" customHeight="1" x14ac:dyDescent="0.2"/>
    <row r="3501" ht="57" customHeight="1" x14ac:dyDescent="0.2"/>
    <row r="3502" ht="57" customHeight="1" x14ac:dyDescent="0.2"/>
    <row r="3503" ht="57" customHeight="1" x14ac:dyDescent="0.2"/>
    <row r="3504" ht="57" customHeight="1" x14ac:dyDescent="0.2"/>
    <row r="3505" ht="57" customHeight="1" x14ac:dyDescent="0.2"/>
    <row r="3506" ht="57" customHeight="1" x14ac:dyDescent="0.2"/>
    <row r="3507" ht="57" customHeight="1" x14ac:dyDescent="0.2"/>
    <row r="3508" ht="57" customHeight="1" x14ac:dyDescent="0.2"/>
    <row r="3509" ht="57" customHeight="1" x14ac:dyDescent="0.2"/>
    <row r="3510" ht="57" customHeight="1" x14ac:dyDescent="0.2"/>
    <row r="3511" ht="57" customHeight="1" x14ac:dyDescent="0.2"/>
    <row r="3512" ht="57" customHeight="1" x14ac:dyDescent="0.2"/>
    <row r="3513" ht="57" customHeight="1" x14ac:dyDescent="0.2"/>
    <row r="3514" ht="57" customHeight="1" x14ac:dyDescent="0.2"/>
  </sheetData>
  <pageMargins left="0.511811024" right="0.511811024" top="0.78740157499999996" bottom="0.78740157499999996" header="0.31496062000000002" footer="0.31496062000000002"/>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A1:B12"/>
  <sheetViews>
    <sheetView workbookViewId="0">
      <selection activeCell="L39" sqref="L39"/>
    </sheetView>
  </sheetViews>
  <sheetFormatPr defaultRowHeight="14.25" x14ac:dyDescent="0.2"/>
  <sheetData>
    <row r="1" spans="1:2" x14ac:dyDescent="0.2">
      <c r="A1">
        <v>1</v>
      </c>
      <c r="B1" t="s">
        <v>10</v>
      </c>
    </row>
    <row r="2" spans="1:2" x14ac:dyDescent="0.2">
      <c r="A2">
        <v>2</v>
      </c>
      <c r="B2" t="s">
        <v>11</v>
      </c>
    </row>
    <row r="3" spans="1:2" x14ac:dyDescent="0.2">
      <c r="A3">
        <v>3</v>
      </c>
      <c r="B3" t="s">
        <v>12</v>
      </c>
    </row>
    <row r="4" spans="1:2" x14ac:dyDescent="0.2">
      <c r="A4">
        <v>4</v>
      </c>
      <c r="B4" t="s">
        <v>13</v>
      </c>
    </row>
    <row r="5" spans="1:2" x14ac:dyDescent="0.2">
      <c r="A5">
        <v>5</v>
      </c>
      <c r="B5" t="s">
        <v>14</v>
      </c>
    </row>
    <row r="6" spans="1:2" x14ac:dyDescent="0.2">
      <c r="A6">
        <v>6</v>
      </c>
      <c r="B6" t="s">
        <v>15</v>
      </c>
    </row>
    <row r="7" spans="1:2" x14ac:dyDescent="0.2">
      <c r="A7">
        <v>7</v>
      </c>
      <c r="B7" t="s">
        <v>16</v>
      </c>
    </row>
    <row r="8" spans="1:2" x14ac:dyDescent="0.2">
      <c r="A8">
        <v>8</v>
      </c>
      <c r="B8" t="s">
        <v>17</v>
      </c>
    </row>
    <row r="9" spans="1:2" x14ac:dyDescent="0.2">
      <c r="A9">
        <v>9</v>
      </c>
      <c r="B9" t="s">
        <v>18</v>
      </c>
    </row>
    <row r="10" spans="1:2" x14ac:dyDescent="0.2">
      <c r="A10">
        <v>10</v>
      </c>
      <c r="B10" t="s">
        <v>19</v>
      </c>
    </row>
    <row r="11" spans="1:2" x14ac:dyDescent="0.2">
      <c r="A11">
        <v>11</v>
      </c>
      <c r="B11" t="s">
        <v>20</v>
      </c>
    </row>
    <row r="12" spans="1:2" x14ac:dyDescent="0.2">
      <c r="A12">
        <v>12</v>
      </c>
      <c r="B12" t="s">
        <v>21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Total Mensal por Recurso</vt:lpstr>
      <vt:lpstr>Total Geral Todos Recursos</vt:lpstr>
      <vt:lpstr>Rosto</vt:lpstr>
      <vt:lpstr>RI</vt:lpstr>
      <vt:lpstr>Checa Saldo</vt:lpstr>
      <vt:lpstr>Dados</vt:lpstr>
      <vt:lpstr>mês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Leonardo Dias de Souza</cp:lastModifiedBy>
  <cp:lastPrinted>2016-08-30T11:05:41Z</cp:lastPrinted>
  <dcterms:created xsi:type="dcterms:W3CDTF">2016-04-13T01:14:05Z</dcterms:created>
  <dcterms:modified xsi:type="dcterms:W3CDTF">2025-04-24T18:58:37Z</dcterms:modified>
</cp:coreProperties>
</file>