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mc:AlternateContent xmlns:mc="http://schemas.openxmlformats.org/markup-compatibility/2006">
    <mc:Choice Requires="x15">
      <x15ac:absPath xmlns:x15ac="http://schemas.microsoft.com/office/spreadsheetml/2010/11/ac" url="Z:\Leonardo\1 Leo\Leo no Teletrabalho\DOC IFUSP 2021\Planilhas\"/>
    </mc:Choice>
  </mc:AlternateContent>
  <bookViews>
    <workbookView xWindow="0" yWindow="0" windowWidth="28800" windowHeight="11610" firstSheet="1" activeTab="1"/>
  </bookViews>
  <sheets>
    <sheet name="Total Mensal por Recurso" sheetId="2" state="hidden" r:id="rId1"/>
    <sheet name="Total Geral Todos Recursos" sheetId="18" r:id="rId2"/>
    <sheet name="Rosto" sheetId="22" state="hidden" r:id="rId3"/>
    <sheet name="RI" sheetId="20" state="hidden" r:id="rId4"/>
    <sheet name="Checa Saldo" sheetId="24" state="hidden" r:id="rId5"/>
    <sheet name="Dados" sheetId="1" state="hidden" r:id="rId6"/>
    <sheet name="mês" sheetId="3" state="hidden" r:id="rId7"/>
  </sheets>
  <definedNames>
    <definedName name="_xlnm._FilterDatabase" localSheetId="5" hidden="1">Dados!$A$1:$M$1390</definedName>
    <definedName name="SegmentaçãodeDados_Recurso">#N/A</definedName>
    <definedName name="SegmentaçãodeDados_Recurso1">#N/A</definedName>
  </definedNames>
  <calcPr calcId="162913"/>
  <pivotCaches>
    <pivotCache cacheId="58" r:id="rId8"/>
    <pivotCache cacheId="63"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97" i="1" l="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L1887" i="1"/>
  <c r="L1888" i="1"/>
  <c r="L1889" i="1"/>
  <c r="L1890" i="1"/>
  <c r="M1890" i="1" s="1"/>
  <c r="L1891" i="1"/>
  <c r="L1892" i="1"/>
  <c r="M1892" i="1" s="1"/>
  <c r="L1893" i="1"/>
  <c r="L1894" i="1"/>
  <c r="M1894" i="1" s="1"/>
  <c r="L1895" i="1"/>
  <c r="L1896" i="1"/>
  <c r="L1897" i="1"/>
  <c r="M1897" i="1" s="1"/>
  <c r="L1898" i="1"/>
  <c r="M1898" i="1" s="1"/>
  <c r="L1899" i="1"/>
  <c r="L1900" i="1"/>
  <c r="L1901" i="1"/>
  <c r="L1902" i="1"/>
  <c r="M1902" i="1" s="1"/>
  <c r="L1903" i="1"/>
  <c r="M1903" i="1" s="1"/>
  <c r="L1904" i="1"/>
  <c r="M1904" i="1" s="1"/>
  <c r="L1905" i="1"/>
  <c r="M1905" i="1" s="1"/>
  <c r="L1906" i="1"/>
  <c r="M1906" i="1" s="1"/>
  <c r="L1907" i="1"/>
  <c r="L1908" i="1"/>
  <c r="L1909" i="1"/>
  <c r="M1909" i="1" s="1"/>
  <c r="L1910" i="1"/>
  <c r="M1910" i="1" s="1"/>
  <c r="L1911" i="1"/>
  <c r="L1912" i="1"/>
  <c r="L1913" i="1"/>
  <c r="L1914" i="1"/>
  <c r="M1914" i="1" s="1"/>
  <c r="L1915" i="1"/>
  <c r="M1915" i="1" s="1"/>
  <c r="L1916" i="1"/>
  <c r="M1916" i="1" s="1"/>
  <c r="L1917" i="1"/>
  <c r="L1918" i="1"/>
  <c r="M1918" i="1" s="1"/>
  <c r="L1919" i="1"/>
  <c r="L1920" i="1"/>
  <c r="L1921" i="1"/>
  <c r="M1921" i="1" s="1"/>
  <c r="L1922" i="1"/>
  <c r="M1922" i="1" s="1"/>
  <c r="L1923" i="1"/>
  <c r="L1924" i="1"/>
  <c r="L1925" i="1"/>
  <c r="L1926" i="1"/>
  <c r="M1926" i="1" s="1"/>
  <c r="L1927" i="1"/>
  <c r="M1927" i="1" s="1"/>
  <c r="L1928" i="1"/>
  <c r="M1928" i="1" s="1"/>
  <c r="L1929" i="1"/>
  <c r="M1929" i="1" s="1"/>
  <c r="L1930" i="1"/>
  <c r="M1930" i="1" s="1"/>
  <c r="L1931" i="1"/>
  <c r="L1932" i="1"/>
  <c r="L1933" i="1"/>
  <c r="M1933" i="1" s="1"/>
  <c r="L1934" i="1"/>
  <c r="M1934" i="1" s="1"/>
  <c r="L1935" i="1"/>
  <c r="L1936" i="1"/>
  <c r="L1937" i="1"/>
  <c r="L1938" i="1"/>
  <c r="M1938" i="1" s="1"/>
  <c r="L1939" i="1"/>
  <c r="L1940" i="1"/>
  <c r="M1940" i="1" s="1"/>
  <c r="L1941" i="1"/>
  <c r="M1941" i="1" s="1"/>
  <c r="L1942" i="1"/>
  <c r="M1942" i="1" s="1"/>
  <c r="L1943" i="1"/>
  <c r="L1944" i="1"/>
  <c r="L1945" i="1"/>
  <c r="M1945" i="1" s="1"/>
  <c r="L1946" i="1"/>
  <c r="M1946" i="1" s="1"/>
  <c r="L1947" i="1"/>
  <c r="L1948" i="1"/>
  <c r="L1949" i="1"/>
  <c r="L1950" i="1"/>
  <c r="M1950" i="1" s="1"/>
  <c r="L1951" i="1"/>
  <c r="M1951" i="1" s="1"/>
  <c r="L1952" i="1"/>
  <c r="M1952" i="1" s="1"/>
  <c r="L1953" i="1"/>
  <c r="M1953" i="1" s="1"/>
  <c r="L1954" i="1"/>
  <c r="M1954" i="1" s="1"/>
  <c r="L1955" i="1"/>
  <c r="L1956" i="1"/>
  <c r="L1957" i="1"/>
  <c r="M1957" i="1" s="1"/>
  <c r="L1958" i="1"/>
  <c r="M1958" i="1" s="1"/>
  <c r="L1959" i="1"/>
  <c r="L1960" i="1"/>
  <c r="L1961" i="1"/>
  <c r="L1962" i="1"/>
  <c r="M1962" i="1" s="1"/>
  <c r="L1963" i="1"/>
  <c r="M1963" i="1" s="1"/>
  <c r="L1964" i="1"/>
  <c r="M1964" i="1" s="1"/>
  <c r="L1965" i="1"/>
  <c r="M1965" i="1" s="1"/>
  <c r="L1966" i="1"/>
  <c r="M1966" i="1" s="1"/>
  <c r="L1967" i="1"/>
  <c r="L1968" i="1"/>
  <c r="L1969" i="1"/>
  <c r="M1969" i="1" s="1"/>
  <c r="L1970" i="1"/>
  <c r="M1970" i="1" s="1"/>
  <c r="L1971" i="1"/>
  <c r="L1972" i="1"/>
  <c r="L1973" i="1"/>
  <c r="L1974" i="1"/>
  <c r="M1974" i="1" s="1"/>
  <c r="L1975" i="1"/>
  <c r="M1975" i="1" s="1"/>
  <c r="L1976" i="1"/>
  <c r="M1976" i="1" s="1"/>
  <c r="L1977" i="1"/>
  <c r="M1977" i="1" s="1"/>
  <c r="L1978" i="1"/>
  <c r="M1978" i="1" s="1"/>
  <c r="L1979" i="1"/>
  <c r="L1980" i="1"/>
  <c r="L1981" i="1"/>
  <c r="M1981" i="1" s="1"/>
  <c r="L1982" i="1"/>
  <c r="M1982" i="1" s="1"/>
  <c r="L1983" i="1"/>
  <c r="L1984" i="1"/>
  <c r="L1985" i="1"/>
  <c r="L1986" i="1"/>
  <c r="M1986" i="1" s="1"/>
  <c r="L1987" i="1"/>
  <c r="L1988" i="1"/>
  <c r="M1988" i="1" s="1"/>
  <c r="L1989" i="1"/>
  <c r="M1989" i="1" s="1"/>
  <c r="L1990" i="1"/>
  <c r="M1990" i="1" s="1"/>
  <c r="L1991" i="1"/>
  <c r="L1992" i="1"/>
  <c r="L1993" i="1"/>
  <c r="M1993" i="1" s="1"/>
  <c r="L1994" i="1"/>
  <c r="M1994" i="1" s="1"/>
  <c r="L1995" i="1"/>
  <c r="L1996" i="1"/>
  <c r="L1997" i="1"/>
  <c r="L1998" i="1"/>
  <c r="M1998" i="1" s="1"/>
  <c r="L1999" i="1"/>
  <c r="M1999" i="1" s="1"/>
  <c r="L2000" i="1"/>
  <c r="M2000" i="1" s="1"/>
  <c r="L2001" i="1"/>
  <c r="M2001" i="1" s="1"/>
  <c r="L2002" i="1"/>
  <c r="M2002" i="1" s="1"/>
  <c r="L2003" i="1"/>
  <c r="L2004" i="1"/>
  <c r="L2005" i="1"/>
  <c r="M2005" i="1" s="1"/>
  <c r="L2006" i="1"/>
  <c r="M2006" i="1" s="1"/>
  <c r="L2007" i="1"/>
  <c r="L2008" i="1"/>
  <c r="L2009" i="1"/>
  <c r="L2010" i="1"/>
  <c r="M2010" i="1" s="1"/>
  <c r="L2011" i="1"/>
  <c r="M2011" i="1" s="1"/>
  <c r="L2012" i="1"/>
  <c r="M2012" i="1" s="1"/>
  <c r="L2013" i="1"/>
  <c r="M2013" i="1" s="1"/>
  <c r="L2014" i="1"/>
  <c r="M2014" i="1" s="1"/>
  <c r="L2015" i="1"/>
  <c r="L2016" i="1"/>
  <c r="L2017" i="1"/>
  <c r="M2017" i="1" s="1"/>
  <c r="L2018" i="1"/>
  <c r="M2018" i="1" s="1"/>
  <c r="L2019" i="1"/>
  <c r="L2020" i="1"/>
  <c r="L2021" i="1"/>
  <c r="L2022" i="1"/>
  <c r="M2022" i="1" s="1"/>
  <c r="L2023" i="1"/>
  <c r="M2023" i="1" s="1"/>
  <c r="L2024" i="1"/>
  <c r="M2024" i="1" s="1"/>
  <c r="L2025" i="1"/>
  <c r="M2025" i="1" s="1"/>
  <c r="L2026" i="1"/>
  <c r="M2026" i="1" s="1"/>
  <c r="L2027" i="1"/>
  <c r="L2028" i="1"/>
  <c r="L2029" i="1"/>
  <c r="M2029" i="1" s="1"/>
  <c r="L2030" i="1"/>
  <c r="M2030" i="1" s="1"/>
  <c r="L2031" i="1"/>
  <c r="L2032" i="1"/>
  <c r="L2033" i="1"/>
  <c r="L2034" i="1"/>
  <c r="M2034" i="1" s="1"/>
  <c r="L2035" i="1"/>
  <c r="L2036" i="1"/>
  <c r="M2036" i="1" s="1"/>
  <c r="L2037" i="1"/>
  <c r="M2037" i="1" s="1"/>
  <c r="L2038" i="1"/>
  <c r="M2038" i="1" s="1"/>
  <c r="L2039" i="1"/>
  <c r="L2040" i="1"/>
  <c r="L2041" i="1"/>
  <c r="M2041" i="1" s="1"/>
  <c r="L2042" i="1"/>
  <c r="M2042" i="1" s="1"/>
  <c r="L2043" i="1"/>
  <c r="L2044" i="1"/>
  <c r="L2045" i="1"/>
  <c r="L2046" i="1"/>
  <c r="M2046" i="1" s="1"/>
  <c r="L2047" i="1"/>
  <c r="M2047" i="1" s="1"/>
  <c r="L2048" i="1"/>
  <c r="M2048" i="1" s="1"/>
  <c r="L2049" i="1"/>
  <c r="M2049" i="1" s="1"/>
  <c r="L2050" i="1"/>
  <c r="M2050" i="1" s="1"/>
  <c r="L2051" i="1"/>
  <c r="L2052" i="1"/>
  <c r="L2053" i="1"/>
  <c r="M2053" i="1" s="1"/>
  <c r="L2054" i="1"/>
  <c r="M2054" i="1" s="1"/>
  <c r="L2055" i="1"/>
  <c r="L2056" i="1"/>
  <c r="L2057" i="1"/>
  <c r="L2058" i="1"/>
  <c r="M2058" i="1" s="1"/>
  <c r="L2059" i="1"/>
  <c r="M2059" i="1" s="1"/>
  <c r="L2060" i="1"/>
  <c r="M2060" i="1" s="1"/>
  <c r="L2061" i="1"/>
  <c r="M2061" i="1" s="1"/>
  <c r="L2062" i="1"/>
  <c r="M2062" i="1" s="1"/>
  <c r="L2063" i="1"/>
  <c r="L2064" i="1"/>
  <c r="L2065" i="1"/>
  <c r="M2065" i="1" s="1"/>
  <c r="L2066" i="1"/>
  <c r="M2066" i="1" s="1"/>
  <c r="L2067" i="1"/>
  <c r="L2068" i="1"/>
  <c r="L2069" i="1"/>
  <c r="L2070" i="1"/>
  <c r="M2070" i="1" s="1"/>
  <c r="L2071" i="1"/>
  <c r="M2071" i="1" s="1"/>
  <c r="L2072" i="1"/>
  <c r="M2072" i="1" s="1"/>
  <c r="L2073" i="1"/>
  <c r="M2073" i="1" s="1"/>
  <c r="L2074" i="1"/>
  <c r="M2074" i="1" s="1"/>
  <c r="L2075" i="1"/>
  <c r="L2076" i="1"/>
  <c r="L2077" i="1"/>
  <c r="M2077" i="1" s="1"/>
  <c r="L2078" i="1"/>
  <c r="M2078" i="1" s="1"/>
  <c r="L2079" i="1"/>
  <c r="L2080" i="1"/>
  <c r="L2081" i="1"/>
  <c r="L2082" i="1"/>
  <c r="M2082" i="1" s="1"/>
  <c r="L2083" i="1"/>
  <c r="L2084" i="1"/>
  <c r="M2084" i="1" s="1"/>
  <c r="L2085" i="1"/>
  <c r="M2085" i="1" s="1"/>
  <c r="L2086" i="1"/>
  <c r="M2086" i="1" s="1"/>
  <c r="L2087" i="1"/>
  <c r="L2088" i="1"/>
  <c r="L2089" i="1"/>
  <c r="M2089" i="1" s="1"/>
  <c r="L2090" i="1"/>
  <c r="M2090" i="1" s="1"/>
  <c r="L2091" i="1"/>
  <c r="L2092" i="1"/>
  <c r="L2093" i="1"/>
  <c r="L2094" i="1"/>
  <c r="M2094" i="1" s="1"/>
  <c r="L2095" i="1"/>
  <c r="M2095" i="1" s="1"/>
  <c r="L2096" i="1"/>
  <c r="M2096" i="1" s="1"/>
  <c r="L2097" i="1"/>
  <c r="M2097" i="1" s="1"/>
  <c r="L2098" i="1"/>
  <c r="M2098" i="1" s="1"/>
  <c r="L2099" i="1"/>
  <c r="L2100" i="1"/>
  <c r="L2101" i="1"/>
  <c r="M2101" i="1" s="1"/>
  <c r="L2102" i="1"/>
  <c r="M2102" i="1" s="1"/>
  <c r="L2103" i="1"/>
  <c r="L2104" i="1"/>
  <c r="L2105" i="1"/>
  <c r="L2106" i="1"/>
  <c r="M2106" i="1" s="1"/>
  <c r="L2107" i="1"/>
  <c r="M2107" i="1" s="1"/>
  <c r="L2108" i="1"/>
  <c r="M2108" i="1" s="1"/>
  <c r="L2109" i="1"/>
  <c r="M2109" i="1" s="1"/>
  <c r="L2110" i="1"/>
  <c r="M2110" i="1" s="1"/>
  <c r="L2111" i="1"/>
  <c r="L2112" i="1"/>
  <c r="L2113" i="1"/>
  <c r="M2113" i="1" s="1"/>
  <c r="L2114" i="1"/>
  <c r="M2114" i="1" s="1"/>
  <c r="L2115" i="1"/>
  <c r="L2116" i="1"/>
  <c r="L2117" i="1"/>
  <c r="L2118" i="1"/>
  <c r="M2118" i="1" s="1"/>
  <c r="L2119" i="1"/>
  <c r="M2119" i="1" s="1"/>
  <c r="L2120" i="1"/>
  <c r="M2120" i="1" s="1"/>
  <c r="L2121" i="1"/>
  <c r="M2121" i="1" s="1"/>
  <c r="L2122" i="1"/>
  <c r="M2122" i="1" s="1"/>
  <c r="L2123" i="1"/>
  <c r="L2124" i="1"/>
  <c r="L2125" i="1"/>
  <c r="M2125" i="1" s="1"/>
  <c r="L2126" i="1"/>
  <c r="M2126" i="1" s="1"/>
  <c r="L2127" i="1"/>
  <c r="L2128" i="1"/>
  <c r="L2129" i="1"/>
  <c r="L2130" i="1"/>
  <c r="M2130" i="1" s="1"/>
  <c r="L2131" i="1"/>
  <c r="L2132" i="1"/>
  <c r="M2132" i="1" s="1"/>
  <c r="L2133" i="1"/>
  <c r="M2133" i="1" s="1"/>
  <c r="L2134" i="1"/>
  <c r="M2134" i="1" s="1"/>
  <c r="L2135" i="1"/>
  <c r="L2136" i="1"/>
  <c r="L2137" i="1"/>
  <c r="L2138" i="1"/>
  <c r="M2138" i="1" s="1"/>
  <c r="L2139" i="1"/>
  <c r="L2140" i="1"/>
  <c r="L2141" i="1"/>
  <c r="L2142" i="1"/>
  <c r="M2142" i="1" s="1"/>
  <c r="L2143" i="1"/>
  <c r="M2143" i="1" s="1"/>
  <c r="L2144" i="1"/>
  <c r="M2144" i="1" s="1"/>
  <c r="L2145" i="1"/>
  <c r="L2146" i="1"/>
  <c r="M2146" i="1" s="1"/>
  <c r="L2147" i="1"/>
  <c r="L2148" i="1"/>
  <c r="L2149" i="1"/>
  <c r="M2149" i="1" s="1"/>
  <c r="L2150" i="1"/>
  <c r="M2150" i="1" s="1"/>
  <c r="L2151" i="1"/>
  <c r="L2152" i="1"/>
  <c r="L2153" i="1"/>
  <c r="L2154" i="1"/>
  <c r="M2154" i="1" s="1"/>
  <c r="L2155" i="1"/>
  <c r="M2155" i="1" s="1"/>
  <c r="L2156" i="1"/>
  <c r="M2156" i="1" s="1"/>
  <c r="L2157" i="1"/>
  <c r="M2157" i="1" s="1"/>
  <c r="L2158" i="1"/>
  <c r="M2158" i="1" s="1"/>
  <c r="L2159" i="1"/>
  <c r="L2160" i="1"/>
  <c r="L2161" i="1"/>
  <c r="M2161" i="1" s="1"/>
  <c r="L2162" i="1"/>
  <c r="M2162" i="1" s="1"/>
  <c r="L2163" i="1"/>
  <c r="L2164" i="1"/>
  <c r="L2165" i="1"/>
  <c r="L2166" i="1"/>
  <c r="M2166" i="1" s="1"/>
  <c r="L2167" i="1"/>
  <c r="M2167" i="1" s="1"/>
  <c r="L2168" i="1"/>
  <c r="M2168" i="1" s="1"/>
  <c r="L2169" i="1"/>
  <c r="L2170" i="1"/>
  <c r="M2170" i="1" s="1"/>
  <c r="L2171" i="1"/>
  <c r="L2172" i="1"/>
  <c r="L2173" i="1"/>
  <c r="M2173" i="1" s="1"/>
  <c r="L2174" i="1"/>
  <c r="M2174" i="1" s="1"/>
  <c r="L2175" i="1"/>
  <c r="L2176" i="1"/>
  <c r="L2177" i="1"/>
  <c r="L2178" i="1"/>
  <c r="M2178" i="1" s="1"/>
  <c r="L2179" i="1"/>
  <c r="L2180" i="1"/>
  <c r="M2180" i="1" s="1"/>
  <c r="L2181" i="1"/>
  <c r="M2181" i="1" s="1"/>
  <c r="L2182" i="1"/>
  <c r="M2182" i="1" s="1"/>
  <c r="L2183" i="1"/>
  <c r="L2184" i="1"/>
  <c r="L2185" i="1"/>
  <c r="M2185" i="1" s="1"/>
  <c r="L2186" i="1"/>
  <c r="M2186" i="1" s="1"/>
  <c r="L2187" i="1"/>
  <c r="L2188" i="1"/>
  <c r="L2189" i="1"/>
  <c r="L2190" i="1"/>
  <c r="M2190" i="1" s="1"/>
  <c r="L2191" i="1"/>
  <c r="M2191" i="1" s="1"/>
  <c r="L2192" i="1"/>
  <c r="M2192" i="1" s="1"/>
  <c r="L2193" i="1"/>
  <c r="M2193" i="1" s="1"/>
  <c r="L2194" i="1"/>
  <c r="M2194" i="1" s="1"/>
  <c r="L2195" i="1"/>
  <c r="L2196" i="1"/>
  <c r="L2197" i="1"/>
  <c r="L2198" i="1"/>
  <c r="M2198" i="1" s="1"/>
  <c r="L2199" i="1"/>
  <c r="L2200" i="1"/>
  <c r="L2201" i="1"/>
  <c r="L2202" i="1"/>
  <c r="M2202" i="1" s="1"/>
  <c r="L2203" i="1"/>
  <c r="M2203" i="1" s="1"/>
  <c r="L2204" i="1"/>
  <c r="M2204" i="1" s="1"/>
  <c r="L2205" i="1"/>
  <c r="M2205" i="1" s="1"/>
  <c r="L2206" i="1"/>
  <c r="M2206" i="1" s="1"/>
  <c r="L2207" i="1"/>
  <c r="L2208" i="1"/>
  <c r="L2209" i="1"/>
  <c r="M2209" i="1" s="1"/>
  <c r="L2210" i="1"/>
  <c r="M2210" i="1" s="1"/>
  <c r="L2211" i="1"/>
  <c r="L2212" i="1"/>
  <c r="L2213" i="1"/>
  <c r="L2214" i="1"/>
  <c r="M2214" i="1" s="1"/>
  <c r="L2215" i="1"/>
  <c r="M2215" i="1" s="1"/>
  <c r="L2216" i="1"/>
  <c r="M2216" i="1" s="1"/>
  <c r="L2217" i="1"/>
  <c r="M2217" i="1" s="1"/>
  <c r="L2218" i="1"/>
  <c r="M2218" i="1" s="1"/>
  <c r="L2219" i="1"/>
  <c r="L2220" i="1"/>
  <c r="L2221" i="1"/>
  <c r="M2221" i="1" s="1"/>
  <c r="L2222" i="1"/>
  <c r="M2222" i="1" s="1"/>
  <c r="L2223" i="1"/>
  <c r="L2224" i="1"/>
  <c r="L2225" i="1"/>
  <c r="L2226" i="1"/>
  <c r="M2226" i="1" s="1"/>
  <c r="L2227" i="1"/>
  <c r="L2228" i="1"/>
  <c r="M2228" i="1" s="1"/>
  <c r="L2229" i="1"/>
  <c r="M2229" i="1" s="1"/>
  <c r="L2230" i="1"/>
  <c r="M2230" i="1" s="1"/>
  <c r="L2231" i="1"/>
  <c r="L2232" i="1"/>
  <c r="L2233" i="1"/>
  <c r="M2233" i="1" s="1"/>
  <c r="L2234" i="1"/>
  <c r="M2234" i="1" s="1"/>
  <c r="L2235" i="1"/>
  <c r="L2236" i="1"/>
  <c r="L2237" i="1"/>
  <c r="L2238" i="1"/>
  <c r="M2238" i="1" s="1"/>
  <c r="L2239" i="1"/>
  <c r="M2239" i="1" s="1"/>
  <c r="L2240" i="1"/>
  <c r="M2240" i="1" s="1"/>
  <c r="L2241" i="1"/>
  <c r="M2241" i="1" s="1"/>
  <c r="L2242" i="1"/>
  <c r="M2242" i="1" s="1"/>
  <c r="L2243" i="1"/>
  <c r="L2244" i="1"/>
  <c r="L2245" i="1"/>
  <c r="M2245" i="1" s="1"/>
  <c r="L2246" i="1"/>
  <c r="M2246" i="1" s="1"/>
  <c r="L2247" i="1"/>
  <c r="L2248" i="1"/>
  <c r="L2249" i="1"/>
  <c r="L2250" i="1"/>
  <c r="M2250" i="1" s="1"/>
  <c r="L2251" i="1"/>
  <c r="M2251" i="1" s="1"/>
  <c r="L2252" i="1"/>
  <c r="M2252" i="1" s="1"/>
  <c r="L2253" i="1"/>
  <c r="M2253" i="1" s="1"/>
  <c r="L2254" i="1"/>
  <c r="M2254" i="1" s="1"/>
  <c r="L2255" i="1"/>
  <c r="L2256" i="1"/>
  <c r="L2257" i="1"/>
  <c r="L2258" i="1"/>
  <c r="M2258" i="1" s="1"/>
  <c r="L2259" i="1"/>
  <c r="L2260" i="1"/>
  <c r="L2261" i="1"/>
  <c r="L2262" i="1"/>
  <c r="M2262" i="1" s="1"/>
  <c r="L2263" i="1"/>
  <c r="M2263" i="1" s="1"/>
  <c r="L2264" i="1"/>
  <c r="M2264" i="1" s="1"/>
  <c r="L2265" i="1"/>
  <c r="M2265" i="1" s="1"/>
  <c r="L2266" i="1"/>
  <c r="M2266" i="1" s="1"/>
  <c r="L2267" i="1"/>
  <c r="L2268" i="1"/>
  <c r="L2269" i="1"/>
  <c r="M2269" i="1" s="1"/>
  <c r="L2270" i="1"/>
  <c r="M2270" i="1" s="1"/>
  <c r="L2271" i="1"/>
  <c r="L2272" i="1"/>
  <c r="L2273" i="1"/>
  <c r="L2274" i="1"/>
  <c r="M2274" i="1" s="1"/>
  <c r="L2275" i="1"/>
  <c r="L2276" i="1"/>
  <c r="M2276" i="1" s="1"/>
  <c r="L2277" i="1"/>
  <c r="M2277" i="1" s="1"/>
  <c r="L2278" i="1"/>
  <c r="M2278" i="1" s="1"/>
  <c r="L2279" i="1"/>
  <c r="L2280" i="1"/>
  <c r="L2281" i="1"/>
  <c r="M2281" i="1" s="1"/>
  <c r="L2282" i="1"/>
  <c r="M2282" i="1" s="1"/>
  <c r="L2283" i="1"/>
  <c r="L2284" i="1"/>
  <c r="L2285" i="1"/>
  <c r="L2286" i="1"/>
  <c r="M2286" i="1" s="1"/>
  <c r="L2287" i="1"/>
  <c r="M2287" i="1" s="1"/>
  <c r="L2288" i="1"/>
  <c r="M2288" i="1" s="1"/>
  <c r="L2289" i="1"/>
  <c r="M2289" i="1" s="1"/>
  <c r="L2290" i="1"/>
  <c r="M2290" i="1" s="1"/>
  <c r="L2291" i="1"/>
  <c r="L2292" i="1"/>
  <c r="L2293" i="1"/>
  <c r="M2293" i="1" s="1"/>
  <c r="L2294" i="1"/>
  <c r="M2294" i="1" s="1"/>
  <c r="L2295" i="1"/>
  <c r="L2296" i="1"/>
  <c r="L2297" i="1"/>
  <c r="L2298" i="1"/>
  <c r="M2298" i="1" s="1"/>
  <c r="L2299" i="1"/>
  <c r="M2299" i="1" s="1"/>
  <c r="L2300" i="1"/>
  <c r="M2300" i="1" s="1"/>
  <c r="L2301" i="1"/>
  <c r="M2301" i="1" s="1"/>
  <c r="L2302" i="1"/>
  <c r="M2302" i="1" s="1"/>
  <c r="L2303" i="1"/>
  <c r="L2304" i="1"/>
  <c r="L2305" i="1"/>
  <c r="M2305" i="1" s="1"/>
  <c r="L2306" i="1"/>
  <c r="M2306" i="1" s="1"/>
  <c r="L2307" i="1"/>
  <c r="L2308" i="1"/>
  <c r="L2309" i="1"/>
  <c r="L2310" i="1"/>
  <c r="M2310" i="1" s="1"/>
  <c r="L2311" i="1"/>
  <c r="M2311" i="1" s="1"/>
  <c r="L2312" i="1"/>
  <c r="M2312" i="1" s="1"/>
  <c r="L2313" i="1"/>
  <c r="M2313" i="1" s="1"/>
  <c r="L2314" i="1"/>
  <c r="M2314" i="1" s="1"/>
  <c r="L2315" i="1"/>
  <c r="L2316" i="1"/>
  <c r="L2317" i="1"/>
  <c r="L2318" i="1"/>
  <c r="M2318" i="1" s="1"/>
  <c r="L2319" i="1"/>
  <c r="L2320" i="1"/>
  <c r="L2321" i="1"/>
  <c r="L2322" i="1"/>
  <c r="M2322" i="1" s="1"/>
  <c r="L2323" i="1"/>
  <c r="L2324" i="1"/>
  <c r="M2324" i="1" s="1"/>
  <c r="L2325" i="1"/>
  <c r="M2325" i="1" s="1"/>
  <c r="L2326" i="1"/>
  <c r="M2326" i="1" s="1"/>
  <c r="L2327" i="1"/>
  <c r="L2328" i="1"/>
  <c r="L2329" i="1"/>
  <c r="M2329" i="1" s="1"/>
  <c r="L2330" i="1"/>
  <c r="M2330" i="1" s="1"/>
  <c r="L2331" i="1"/>
  <c r="L2332" i="1"/>
  <c r="L2333" i="1"/>
  <c r="L2334" i="1"/>
  <c r="M2334" i="1" s="1"/>
  <c r="L2335" i="1"/>
  <c r="M2335" i="1" s="1"/>
  <c r="L2336" i="1"/>
  <c r="M2336" i="1" s="1"/>
  <c r="L2337" i="1"/>
  <c r="M2337" i="1" s="1"/>
  <c r="L2338" i="1"/>
  <c r="M2338" i="1" s="1"/>
  <c r="L2339" i="1"/>
  <c r="L2340" i="1"/>
  <c r="L2341" i="1"/>
  <c r="M2341" i="1" s="1"/>
  <c r="L2342" i="1"/>
  <c r="M2342" i="1" s="1"/>
  <c r="L2343" i="1"/>
  <c r="L2344" i="1"/>
  <c r="L2345" i="1"/>
  <c r="L2346" i="1"/>
  <c r="M2346" i="1" s="1"/>
  <c r="L2347" i="1"/>
  <c r="M2347" i="1" s="1"/>
  <c r="L2348" i="1"/>
  <c r="M2348" i="1" s="1"/>
  <c r="L2349" i="1"/>
  <c r="M2349" i="1" s="1"/>
  <c r="L2350" i="1"/>
  <c r="M2350" i="1" s="1"/>
  <c r="L2351" i="1"/>
  <c r="L2352" i="1"/>
  <c r="L2353" i="1"/>
  <c r="M2353" i="1" s="1"/>
  <c r="L2354" i="1"/>
  <c r="M2354" i="1" s="1"/>
  <c r="L2355" i="1"/>
  <c r="L2356" i="1"/>
  <c r="L2357" i="1"/>
  <c r="L2358" i="1"/>
  <c r="M2358" i="1" s="1"/>
  <c r="L2359" i="1"/>
  <c r="M2359" i="1" s="1"/>
  <c r="L2360" i="1"/>
  <c r="M2360" i="1" s="1"/>
  <c r="L2361" i="1"/>
  <c r="M2361" i="1" s="1"/>
  <c r="L2362" i="1"/>
  <c r="M2362" i="1" s="1"/>
  <c r="L2363" i="1"/>
  <c r="L2364" i="1"/>
  <c r="L2365" i="1"/>
  <c r="M2365" i="1" s="1"/>
  <c r="L2366" i="1"/>
  <c r="M2366" i="1" s="1"/>
  <c r="L2367" i="1"/>
  <c r="L2368" i="1"/>
  <c r="L2369" i="1"/>
  <c r="L2370" i="1"/>
  <c r="M2370" i="1" s="1"/>
  <c r="L2371" i="1"/>
  <c r="L2372" i="1"/>
  <c r="M2372" i="1" s="1"/>
  <c r="L2373" i="1"/>
  <c r="M2373" i="1" s="1"/>
  <c r="L2374" i="1"/>
  <c r="M2374" i="1" s="1"/>
  <c r="L2375" i="1"/>
  <c r="L2376" i="1"/>
  <c r="L2377" i="1"/>
  <c r="M2377" i="1" s="1"/>
  <c r="L2378" i="1"/>
  <c r="M2378" i="1" s="1"/>
  <c r="L2379" i="1"/>
  <c r="L2380" i="1"/>
  <c r="L2381" i="1"/>
  <c r="L2382" i="1"/>
  <c r="M2382" i="1" s="1"/>
  <c r="L2383" i="1"/>
  <c r="M2383" i="1" s="1"/>
  <c r="L2384" i="1"/>
  <c r="M2384" i="1" s="1"/>
  <c r="L2385" i="1"/>
  <c r="M2385" i="1" s="1"/>
  <c r="L2386" i="1"/>
  <c r="M2386" i="1" s="1"/>
  <c r="L2387" i="1"/>
  <c r="L2388" i="1"/>
  <c r="L2389" i="1"/>
  <c r="M2389" i="1" s="1"/>
  <c r="L2390" i="1"/>
  <c r="M2390" i="1" s="1"/>
  <c r="L2391" i="1"/>
  <c r="L2392" i="1"/>
  <c r="L2393" i="1"/>
  <c r="L2394" i="1"/>
  <c r="M2394" i="1" s="1"/>
  <c r="L2395" i="1"/>
  <c r="M2395" i="1" s="1"/>
  <c r="L2396" i="1"/>
  <c r="M2396" i="1" s="1"/>
  <c r="L2397" i="1"/>
  <c r="M2397" i="1" s="1"/>
  <c r="L2398" i="1"/>
  <c r="M2398" i="1" s="1"/>
  <c r="L2399" i="1"/>
  <c r="L2400" i="1"/>
  <c r="L2401" i="1"/>
  <c r="M2401" i="1" s="1"/>
  <c r="L2402" i="1"/>
  <c r="M2402" i="1" s="1"/>
  <c r="L2403" i="1"/>
  <c r="L2404" i="1"/>
  <c r="L2405" i="1"/>
  <c r="L2406" i="1"/>
  <c r="M2406" i="1" s="1"/>
  <c r="L2407" i="1"/>
  <c r="M2407" i="1" s="1"/>
  <c r="L2408" i="1"/>
  <c r="M2408" i="1" s="1"/>
  <c r="L2409" i="1"/>
  <c r="M2409" i="1" s="1"/>
  <c r="L2410" i="1"/>
  <c r="M2410" i="1" s="1"/>
  <c r="L2411" i="1"/>
  <c r="L2412" i="1"/>
  <c r="L2413" i="1"/>
  <c r="M2413" i="1" s="1"/>
  <c r="L2414" i="1"/>
  <c r="M2414" i="1" s="1"/>
  <c r="L2415" i="1"/>
  <c r="L2416" i="1"/>
  <c r="L2417" i="1"/>
  <c r="L2418" i="1"/>
  <c r="M2418" i="1" s="1"/>
  <c r="L2419" i="1"/>
  <c r="L2420" i="1"/>
  <c r="M2420" i="1" s="1"/>
  <c r="L2421" i="1"/>
  <c r="M2421" i="1" s="1"/>
  <c r="L2422" i="1"/>
  <c r="M2422" i="1" s="1"/>
  <c r="L2423" i="1"/>
  <c r="L2424" i="1"/>
  <c r="L2425" i="1"/>
  <c r="M2425" i="1" s="1"/>
  <c r="L2426" i="1"/>
  <c r="M2426" i="1" s="1"/>
  <c r="L2427" i="1"/>
  <c r="L2428" i="1"/>
  <c r="L2429" i="1"/>
  <c r="L2430" i="1"/>
  <c r="M2430" i="1" s="1"/>
  <c r="L2431" i="1"/>
  <c r="M2431" i="1" s="1"/>
  <c r="L2432" i="1"/>
  <c r="M2432" i="1" s="1"/>
  <c r="L2433" i="1"/>
  <c r="M2433" i="1" s="1"/>
  <c r="L2434" i="1"/>
  <c r="M2434" i="1" s="1"/>
  <c r="L2435" i="1"/>
  <c r="L2436" i="1"/>
  <c r="L2437" i="1"/>
  <c r="M2437" i="1" s="1"/>
  <c r="L2438" i="1"/>
  <c r="M2438" i="1" s="1"/>
  <c r="L2439" i="1"/>
  <c r="L2440" i="1"/>
  <c r="L2441" i="1"/>
  <c r="L2442" i="1"/>
  <c r="M2442" i="1" s="1"/>
  <c r="L2443" i="1"/>
  <c r="M2443" i="1" s="1"/>
  <c r="L2444" i="1"/>
  <c r="M2444" i="1" s="1"/>
  <c r="L2445" i="1"/>
  <c r="M2445" i="1" s="1"/>
  <c r="L2446" i="1"/>
  <c r="M2446" i="1" s="1"/>
  <c r="L2447" i="1"/>
  <c r="L2448" i="1"/>
  <c r="L2449" i="1"/>
  <c r="M2449" i="1" s="1"/>
  <c r="L2450" i="1"/>
  <c r="M2450" i="1" s="1"/>
  <c r="L2451" i="1"/>
  <c r="L2452" i="1"/>
  <c r="L2453" i="1"/>
  <c r="L2454" i="1"/>
  <c r="M2454" i="1" s="1"/>
  <c r="L2455" i="1"/>
  <c r="M2455" i="1" s="1"/>
  <c r="L2456" i="1"/>
  <c r="M2456" i="1" s="1"/>
  <c r="L2457" i="1"/>
  <c r="M2457" i="1" s="1"/>
  <c r="L2458" i="1"/>
  <c r="M2458" i="1" s="1"/>
  <c r="L2459" i="1"/>
  <c r="L2460" i="1"/>
  <c r="L2461" i="1"/>
  <c r="M2461" i="1" s="1"/>
  <c r="L2462" i="1"/>
  <c r="M2462" i="1" s="1"/>
  <c r="L2463" i="1"/>
  <c r="L2464" i="1"/>
  <c r="L2465" i="1"/>
  <c r="L2466" i="1"/>
  <c r="M2466" i="1" s="1"/>
  <c r="L2467" i="1"/>
  <c r="L2468" i="1"/>
  <c r="M2468" i="1" s="1"/>
  <c r="L2469" i="1"/>
  <c r="M2469" i="1" s="1"/>
  <c r="L2470" i="1"/>
  <c r="M2470" i="1" s="1"/>
  <c r="L2471" i="1"/>
  <c r="L2472" i="1"/>
  <c r="L2473" i="1"/>
  <c r="M2473" i="1" s="1"/>
  <c r="L2474" i="1"/>
  <c r="M2474" i="1" s="1"/>
  <c r="L2475" i="1"/>
  <c r="L2476" i="1"/>
  <c r="L2477" i="1"/>
  <c r="L2478" i="1"/>
  <c r="M2478" i="1" s="1"/>
  <c r="L2479" i="1"/>
  <c r="M2479" i="1" s="1"/>
  <c r="L2480" i="1"/>
  <c r="M2480" i="1" s="1"/>
  <c r="L2481" i="1"/>
  <c r="M2481" i="1" s="1"/>
  <c r="L2482" i="1"/>
  <c r="M2482" i="1" s="1"/>
  <c r="L2483" i="1"/>
  <c r="L2484" i="1"/>
  <c r="L2485" i="1"/>
  <c r="M2485" i="1" s="1"/>
  <c r="L2486" i="1"/>
  <c r="M2486" i="1" s="1"/>
  <c r="L2487" i="1"/>
  <c r="L2488" i="1"/>
  <c r="L2489" i="1"/>
  <c r="L2490" i="1"/>
  <c r="M2490" i="1" s="1"/>
  <c r="L2491" i="1"/>
  <c r="M2491" i="1" s="1"/>
  <c r="L2492" i="1"/>
  <c r="M2492" i="1" s="1"/>
  <c r="L2493" i="1"/>
  <c r="M2493" i="1" s="1"/>
  <c r="L2494" i="1"/>
  <c r="M2494" i="1" s="1"/>
  <c r="L2495" i="1"/>
  <c r="L2496" i="1"/>
  <c r="L2497" i="1"/>
  <c r="M2497" i="1" s="1"/>
  <c r="L2498" i="1"/>
  <c r="M2498" i="1" s="1"/>
  <c r="L2499" i="1"/>
  <c r="L2500" i="1"/>
  <c r="L2501" i="1"/>
  <c r="L2502" i="1"/>
  <c r="M2502" i="1" s="1"/>
  <c r="L2503" i="1"/>
  <c r="M2503" i="1" s="1"/>
  <c r="L2504" i="1"/>
  <c r="M2504" i="1" s="1"/>
  <c r="L2505" i="1"/>
  <c r="M2505" i="1" s="1"/>
  <c r="L2506" i="1"/>
  <c r="M2506" i="1" s="1"/>
  <c r="L2507" i="1"/>
  <c r="L2508" i="1"/>
  <c r="L2509" i="1"/>
  <c r="M2509" i="1" s="1"/>
  <c r="L2510" i="1"/>
  <c r="M2510" i="1" s="1"/>
  <c r="L2511" i="1"/>
  <c r="L2512" i="1"/>
  <c r="L2513" i="1"/>
  <c r="L2514" i="1"/>
  <c r="M2514" i="1" s="1"/>
  <c r="L2515" i="1"/>
  <c r="L2516" i="1"/>
  <c r="M2516" i="1" s="1"/>
  <c r="L2517" i="1"/>
  <c r="M2517" i="1" s="1"/>
  <c r="L2518" i="1"/>
  <c r="M2518" i="1" s="1"/>
  <c r="L2519" i="1"/>
  <c r="L2520" i="1"/>
  <c r="L2521" i="1"/>
  <c r="M2521" i="1" s="1"/>
  <c r="L2522" i="1"/>
  <c r="M2522" i="1" s="1"/>
  <c r="L2523" i="1"/>
  <c r="L2524" i="1"/>
  <c r="L2525" i="1"/>
  <c r="L2526" i="1"/>
  <c r="M2526" i="1" s="1"/>
  <c r="L2527" i="1"/>
  <c r="M2527" i="1" s="1"/>
  <c r="L2528" i="1"/>
  <c r="M2528" i="1" s="1"/>
  <c r="L2529" i="1"/>
  <c r="M2529" i="1" s="1"/>
  <c r="L2530" i="1"/>
  <c r="M2530" i="1" s="1"/>
  <c r="L2531" i="1"/>
  <c r="L2532" i="1"/>
  <c r="L2533" i="1"/>
  <c r="M2533" i="1" s="1"/>
  <c r="L2534" i="1"/>
  <c r="M2534" i="1" s="1"/>
  <c r="L2535" i="1"/>
  <c r="L2536" i="1"/>
  <c r="L2537" i="1"/>
  <c r="L2538" i="1"/>
  <c r="M2538" i="1" s="1"/>
  <c r="L2539" i="1"/>
  <c r="M2539" i="1" s="1"/>
  <c r="L2540" i="1"/>
  <c r="M2540" i="1" s="1"/>
  <c r="L2541" i="1"/>
  <c r="M2541" i="1" s="1"/>
  <c r="L2542" i="1"/>
  <c r="M2542" i="1" s="1"/>
  <c r="L2543" i="1"/>
  <c r="L2544" i="1"/>
  <c r="L2545" i="1"/>
  <c r="M2545" i="1" s="1"/>
  <c r="L2546" i="1"/>
  <c r="M2546" i="1" s="1"/>
  <c r="L2547" i="1"/>
  <c r="L2548" i="1"/>
  <c r="L2549" i="1"/>
  <c r="L2550" i="1"/>
  <c r="M2550" i="1" s="1"/>
  <c r="L2551" i="1"/>
  <c r="M2551" i="1" s="1"/>
  <c r="L2552" i="1"/>
  <c r="M2552" i="1" s="1"/>
  <c r="L2553" i="1"/>
  <c r="M2553" i="1" s="1"/>
  <c r="L2554" i="1"/>
  <c r="M2554" i="1" s="1"/>
  <c r="L2555" i="1"/>
  <c r="L2556" i="1"/>
  <c r="L2557" i="1"/>
  <c r="M2557" i="1" s="1"/>
  <c r="L2558" i="1"/>
  <c r="M2558" i="1" s="1"/>
  <c r="L2559" i="1"/>
  <c r="L2560" i="1"/>
  <c r="L2561" i="1"/>
  <c r="L2562" i="1"/>
  <c r="M2562" i="1" s="1"/>
  <c r="L2563" i="1"/>
  <c r="L2564" i="1"/>
  <c r="M2564" i="1" s="1"/>
  <c r="L2565" i="1"/>
  <c r="M2565" i="1" s="1"/>
  <c r="L2566" i="1"/>
  <c r="M2566" i="1" s="1"/>
  <c r="L2567" i="1"/>
  <c r="L2568" i="1"/>
  <c r="L2569" i="1"/>
  <c r="M2569" i="1" s="1"/>
  <c r="L2570" i="1"/>
  <c r="M2570" i="1" s="1"/>
  <c r="L2571" i="1"/>
  <c r="L2572" i="1"/>
  <c r="L2573" i="1"/>
  <c r="L2574" i="1"/>
  <c r="M2574" i="1" s="1"/>
  <c r="L2575" i="1"/>
  <c r="M2575" i="1" s="1"/>
  <c r="L2576" i="1"/>
  <c r="M2576" i="1" s="1"/>
  <c r="L2577" i="1"/>
  <c r="L2578" i="1"/>
  <c r="M2578" i="1" s="1"/>
  <c r="L2579" i="1"/>
  <c r="L2580" i="1"/>
  <c r="L2581" i="1"/>
  <c r="M2581" i="1" s="1"/>
  <c r="L2582" i="1"/>
  <c r="M2582" i="1" s="1"/>
  <c r="L2583" i="1"/>
  <c r="L2584" i="1"/>
  <c r="L2585" i="1"/>
  <c r="L2586" i="1"/>
  <c r="M2586" i="1" s="1"/>
  <c r="L2587" i="1"/>
  <c r="M2587" i="1" s="1"/>
  <c r="L2588" i="1"/>
  <c r="M2588" i="1" s="1"/>
  <c r="L2589" i="1"/>
  <c r="M2589" i="1" s="1"/>
  <c r="L2590" i="1"/>
  <c r="M2590" i="1" s="1"/>
  <c r="L2591" i="1"/>
  <c r="L2592" i="1"/>
  <c r="L2593" i="1"/>
  <c r="M2593" i="1" s="1"/>
  <c r="L2594" i="1"/>
  <c r="M2594" i="1" s="1"/>
  <c r="L2595" i="1"/>
  <c r="L2596" i="1"/>
  <c r="L2597" i="1"/>
  <c r="L2598" i="1"/>
  <c r="M2598" i="1" s="1"/>
  <c r="L2599" i="1"/>
  <c r="M2599" i="1" s="1"/>
  <c r="L2600" i="1"/>
  <c r="M2600" i="1" s="1"/>
  <c r="L2601" i="1"/>
  <c r="L2602" i="1"/>
  <c r="M2602" i="1" s="1"/>
  <c r="L2603" i="1"/>
  <c r="L2604" i="1"/>
  <c r="L2605" i="1"/>
  <c r="M2605" i="1" s="1"/>
  <c r="L2606" i="1"/>
  <c r="M2606" i="1" s="1"/>
  <c r="L2607" i="1"/>
  <c r="L2608" i="1"/>
  <c r="L2609" i="1"/>
  <c r="L2610" i="1"/>
  <c r="M2610" i="1" s="1"/>
  <c r="L2611" i="1"/>
  <c r="L2612" i="1"/>
  <c r="M2612" i="1" s="1"/>
  <c r="L2613" i="1"/>
  <c r="M2613" i="1" s="1"/>
  <c r="L2614" i="1"/>
  <c r="M2614" i="1" s="1"/>
  <c r="L2615" i="1"/>
  <c r="L2616" i="1"/>
  <c r="L2617" i="1"/>
  <c r="M2617" i="1" s="1"/>
  <c r="L2618" i="1"/>
  <c r="M2618" i="1" s="1"/>
  <c r="L2619" i="1"/>
  <c r="L2620" i="1"/>
  <c r="L2621" i="1"/>
  <c r="L2622" i="1"/>
  <c r="M2622" i="1" s="1"/>
  <c r="L2623" i="1"/>
  <c r="M2623" i="1" s="1"/>
  <c r="L2624" i="1"/>
  <c r="M2624" i="1" s="1"/>
  <c r="L2625" i="1"/>
  <c r="M2625" i="1" s="1"/>
  <c r="L2626" i="1"/>
  <c r="M2626" i="1" s="1"/>
  <c r="L2627" i="1"/>
  <c r="L2628" i="1"/>
  <c r="L2629" i="1"/>
  <c r="M2629" i="1" s="1"/>
  <c r="L2630" i="1"/>
  <c r="M2630" i="1" s="1"/>
  <c r="L2631" i="1"/>
  <c r="L2632" i="1"/>
  <c r="L2633" i="1"/>
  <c r="L2634" i="1"/>
  <c r="M2634" i="1" s="1"/>
  <c r="L2635" i="1"/>
  <c r="M2635" i="1" s="1"/>
  <c r="L2636" i="1"/>
  <c r="M2636" i="1" s="1"/>
  <c r="L2637" i="1"/>
  <c r="M2637" i="1" s="1"/>
  <c r="L2638" i="1"/>
  <c r="M2638" i="1" s="1"/>
  <c r="L2639" i="1"/>
  <c r="L2640" i="1"/>
  <c r="L2641" i="1"/>
  <c r="M2641" i="1" s="1"/>
  <c r="L2642" i="1"/>
  <c r="M2642" i="1" s="1"/>
  <c r="L2643" i="1"/>
  <c r="L2644" i="1"/>
  <c r="L2645" i="1"/>
  <c r="L2646" i="1"/>
  <c r="M2646" i="1" s="1"/>
  <c r="L2647" i="1"/>
  <c r="M2647" i="1" s="1"/>
  <c r="L2648" i="1"/>
  <c r="M2648" i="1" s="1"/>
  <c r="L2649" i="1"/>
  <c r="M2649" i="1" s="1"/>
  <c r="L2650" i="1"/>
  <c r="M2650" i="1" s="1"/>
  <c r="L2651" i="1"/>
  <c r="L2652" i="1"/>
  <c r="L2653" i="1"/>
  <c r="M2653" i="1" s="1"/>
  <c r="L2654" i="1"/>
  <c r="M2654" i="1" s="1"/>
  <c r="L2655" i="1"/>
  <c r="L2656" i="1"/>
  <c r="L2657" i="1"/>
  <c r="L2658" i="1"/>
  <c r="M2658" i="1" s="1"/>
  <c r="L2659" i="1"/>
  <c r="L2660" i="1"/>
  <c r="M2660" i="1" s="1"/>
  <c r="L2661" i="1"/>
  <c r="M2661" i="1" s="1"/>
  <c r="L2662" i="1"/>
  <c r="M2662" i="1" s="1"/>
  <c r="L2663" i="1"/>
  <c r="L2664" i="1"/>
  <c r="L2665" i="1"/>
  <c r="M2665" i="1" s="1"/>
  <c r="L2666" i="1"/>
  <c r="M2666" i="1" s="1"/>
  <c r="L2667" i="1"/>
  <c r="L2668" i="1"/>
  <c r="L2669" i="1"/>
  <c r="L2670" i="1"/>
  <c r="M2670" i="1" s="1"/>
  <c r="L2671" i="1"/>
  <c r="M2671" i="1" s="1"/>
  <c r="L2672" i="1"/>
  <c r="M2672" i="1" s="1"/>
  <c r="L2673" i="1"/>
  <c r="M2673" i="1" s="1"/>
  <c r="L2674" i="1"/>
  <c r="M2674" i="1" s="1"/>
  <c r="L2675" i="1"/>
  <c r="L2676" i="1"/>
  <c r="L2677" i="1"/>
  <c r="M2677" i="1" s="1"/>
  <c r="L2678" i="1"/>
  <c r="M2678" i="1" s="1"/>
  <c r="L2679" i="1"/>
  <c r="L2680" i="1"/>
  <c r="L2681" i="1"/>
  <c r="L2682" i="1"/>
  <c r="M2682" i="1" s="1"/>
  <c r="L2683" i="1"/>
  <c r="M2683" i="1" s="1"/>
  <c r="L2684" i="1"/>
  <c r="M2684" i="1" s="1"/>
  <c r="L2685" i="1"/>
  <c r="M2685" i="1" s="1"/>
  <c r="L2686" i="1"/>
  <c r="M2686" i="1" s="1"/>
  <c r="L2687" i="1"/>
  <c r="L2688" i="1"/>
  <c r="L2689" i="1"/>
  <c r="M2689" i="1" s="1"/>
  <c r="L2690" i="1"/>
  <c r="M2690" i="1" s="1"/>
  <c r="L2691" i="1"/>
  <c r="L2692" i="1"/>
  <c r="L2693" i="1"/>
  <c r="L2694" i="1"/>
  <c r="M2694" i="1" s="1"/>
  <c r="L2695" i="1"/>
  <c r="M2695" i="1" s="1"/>
  <c r="L2696" i="1"/>
  <c r="M2696" i="1" s="1"/>
  <c r="L2697" i="1"/>
  <c r="M2697" i="1" s="1"/>
  <c r="L2698" i="1"/>
  <c r="M2698" i="1" s="1"/>
  <c r="L2699" i="1"/>
  <c r="L2700" i="1"/>
  <c r="L2701" i="1"/>
  <c r="M2701" i="1" s="1"/>
  <c r="L2702" i="1"/>
  <c r="M2702" i="1" s="1"/>
  <c r="L2703" i="1"/>
  <c r="L2704" i="1"/>
  <c r="L2705" i="1"/>
  <c r="L2706" i="1"/>
  <c r="M2706" i="1" s="1"/>
  <c r="L2707" i="1"/>
  <c r="M2707" i="1" s="1"/>
  <c r="L2708" i="1"/>
  <c r="M2708" i="1" s="1"/>
  <c r="L2709" i="1"/>
  <c r="M2709" i="1" s="1"/>
  <c r="L2710" i="1"/>
  <c r="M2710" i="1" s="1"/>
  <c r="L2711" i="1"/>
  <c r="L2712" i="1"/>
  <c r="L2713" i="1"/>
  <c r="L2714" i="1"/>
  <c r="M2714" i="1" s="1"/>
  <c r="L2715" i="1"/>
  <c r="L2716" i="1"/>
  <c r="L2717" i="1"/>
  <c r="L2718" i="1"/>
  <c r="M2718" i="1" s="1"/>
  <c r="L2719" i="1"/>
  <c r="M2719" i="1" s="1"/>
  <c r="L2720" i="1"/>
  <c r="M2720" i="1" s="1"/>
  <c r="L2721" i="1"/>
  <c r="M2721" i="1" s="1"/>
  <c r="L2722" i="1"/>
  <c r="M2722" i="1" s="1"/>
  <c r="L2723" i="1"/>
  <c r="L2724" i="1"/>
  <c r="L2725" i="1"/>
  <c r="M2725" i="1" s="1"/>
  <c r="L2726" i="1"/>
  <c r="M2726" i="1" s="1"/>
  <c r="L2727" i="1"/>
  <c r="L2728" i="1"/>
  <c r="L2729" i="1"/>
  <c r="L2730" i="1"/>
  <c r="M2730" i="1" s="1"/>
  <c r="L2731" i="1"/>
  <c r="M2731" i="1" s="1"/>
  <c r="L2732" i="1"/>
  <c r="M2732" i="1" s="1"/>
  <c r="L2733" i="1"/>
  <c r="M2733" i="1" s="1"/>
  <c r="L2734" i="1"/>
  <c r="M2734" i="1" s="1"/>
  <c r="L2735" i="1"/>
  <c r="L2736" i="1"/>
  <c r="L2737" i="1"/>
  <c r="M2737" i="1" s="1"/>
  <c r="L2738" i="1"/>
  <c r="M2738" i="1" s="1"/>
  <c r="L2739" i="1"/>
  <c r="L2740" i="1"/>
  <c r="L2741" i="1"/>
  <c r="L2742" i="1"/>
  <c r="M2742" i="1" s="1"/>
  <c r="L2743" i="1"/>
  <c r="M2743" i="1" s="1"/>
  <c r="L2744" i="1"/>
  <c r="M2744" i="1" s="1"/>
  <c r="L2745" i="1"/>
  <c r="M2745" i="1" s="1"/>
  <c r="L2746" i="1"/>
  <c r="M2746" i="1" s="1"/>
  <c r="L2747" i="1"/>
  <c r="L2748" i="1"/>
  <c r="L2749" i="1"/>
  <c r="M2749" i="1" s="1"/>
  <c r="L2750" i="1"/>
  <c r="M2750" i="1" s="1"/>
  <c r="L2751" i="1"/>
  <c r="L2752" i="1"/>
  <c r="L2753" i="1"/>
  <c r="L2754" i="1"/>
  <c r="M2754" i="1" s="1"/>
  <c r="L2755" i="1"/>
  <c r="L2756" i="1"/>
  <c r="M2756" i="1" s="1"/>
  <c r="L2757" i="1"/>
  <c r="M2757" i="1" s="1"/>
  <c r="L2758" i="1"/>
  <c r="M2758" i="1" s="1"/>
  <c r="L2759" i="1"/>
  <c r="L2760" i="1"/>
  <c r="L2761" i="1"/>
  <c r="M2761" i="1" s="1"/>
  <c r="L2762" i="1"/>
  <c r="M2762" i="1" s="1"/>
  <c r="L2763" i="1"/>
  <c r="L2764" i="1"/>
  <c r="L2765" i="1"/>
  <c r="L2766" i="1"/>
  <c r="M2766" i="1" s="1"/>
  <c r="L2767" i="1"/>
  <c r="M2767" i="1" s="1"/>
  <c r="L2768" i="1"/>
  <c r="M2768" i="1" s="1"/>
  <c r="L2769" i="1"/>
  <c r="M2769" i="1" s="1"/>
  <c r="L2770" i="1"/>
  <c r="M2770" i="1" s="1"/>
  <c r="L2771" i="1"/>
  <c r="L2772" i="1"/>
  <c r="L2773" i="1"/>
  <c r="M2773" i="1" s="1"/>
  <c r="L2774" i="1"/>
  <c r="M2774" i="1" s="1"/>
  <c r="L2775" i="1"/>
  <c r="L2776" i="1"/>
  <c r="L2777" i="1"/>
  <c r="L2778" i="1"/>
  <c r="M2778" i="1" s="1"/>
  <c r="L2779" i="1"/>
  <c r="M2779" i="1" s="1"/>
  <c r="L2780" i="1"/>
  <c r="M2780" i="1" s="1"/>
  <c r="L2781" i="1"/>
  <c r="L2782" i="1"/>
  <c r="M2782" i="1" s="1"/>
  <c r="L2783" i="1"/>
  <c r="L2784" i="1"/>
  <c r="L2785" i="1"/>
  <c r="M2785" i="1" s="1"/>
  <c r="L2786" i="1"/>
  <c r="M2786" i="1" s="1"/>
  <c r="L2787" i="1"/>
  <c r="L2788" i="1"/>
  <c r="L2789" i="1"/>
  <c r="L2790" i="1"/>
  <c r="M2790" i="1" s="1"/>
  <c r="L2791" i="1"/>
  <c r="M2791" i="1" s="1"/>
  <c r="L2792" i="1"/>
  <c r="M2792" i="1" s="1"/>
  <c r="L2793" i="1"/>
  <c r="M2793" i="1" s="1"/>
  <c r="L2794" i="1"/>
  <c r="M2794" i="1" s="1"/>
  <c r="L2795" i="1"/>
  <c r="L2796" i="1"/>
  <c r="L2797" i="1"/>
  <c r="M2797" i="1" s="1"/>
  <c r="L2798" i="1"/>
  <c r="M2798" i="1" s="1"/>
  <c r="L2799" i="1"/>
  <c r="L2800" i="1"/>
  <c r="L2801" i="1"/>
  <c r="L2802" i="1"/>
  <c r="M2802" i="1" s="1"/>
  <c r="L2803" i="1"/>
  <c r="L2804" i="1"/>
  <c r="M2804" i="1" s="1"/>
  <c r="L2805" i="1"/>
  <c r="M2805" i="1" s="1"/>
  <c r="L2806" i="1"/>
  <c r="M2806" i="1" s="1"/>
  <c r="L2807" i="1"/>
  <c r="L2808" i="1"/>
  <c r="L2809" i="1"/>
  <c r="M2809" i="1" s="1"/>
  <c r="L2810" i="1"/>
  <c r="M2810" i="1" s="1"/>
  <c r="L2811" i="1"/>
  <c r="L2812" i="1"/>
  <c r="L2813" i="1"/>
  <c r="L2814" i="1"/>
  <c r="M2814" i="1" s="1"/>
  <c r="L2815" i="1"/>
  <c r="M2815" i="1" s="1"/>
  <c r="L2816" i="1"/>
  <c r="M2816" i="1" s="1"/>
  <c r="L2817" i="1"/>
  <c r="M2817" i="1" s="1"/>
  <c r="L2818" i="1"/>
  <c r="M2818" i="1" s="1"/>
  <c r="L2819" i="1"/>
  <c r="L2820" i="1"/>
  <c r="L2821" i="1"/>
  <c r="M2821" i="1" s="1"/>
  <c r="L2822" i="1"/>
  <c r="M2822" i="1" s="1"/>
  <c r="L2823" i="1"/>
  <c r="L2824" i="1"/>
  <c r="L2825" i="1"/>
  <c r="L2826" i="1"/>
  <c r="M2826" i="1" s="1"/>
  <c r="L2827" i="1"/>
  <c r="M2827" i="1" s="1"/>
  <c r="L2828" i="1"/>
  <c r="M2828" i="1" s="1"/>
  <c r="L2829" i="1"/>
  <c r="M2829" i="1" s="1"/>
  <c r="L2830" i="1"/>
  <c r="M2830" i="1" s="1"/>
  <c r="L2831" i="1"/>
  <c r="L2832" i="1"/>
  <c r="L2833" i="1"/>
  <c r="L2834" i="1"/>
  <c r="M2834" i="1" s="1"/>
  <c r="L2835" i="1"/>
  <c r="L2836" i="1"/>
  <c r="L2837" i="1"/>
  <c r="L2838" i="1"/>
  <c r="M2838" i="1" s="1"/>
  <c r="L2839" i="1"/>
  <c r="M2839" i="1" s="1"/>
  <c r="L2840" i="1"/>
  <c r="M2840" i="1" s="1"/>
  <c r="L2841" i="1"/>
  <c r="M2841" i="1" s="1"/>
  <c r="L2842" i="1"/>
  <c r="M2842" i="1" s="1"/>
  <c r="L2843" i="1"/>
  <c r="L2844" i="1"/>
  <c r="L2845" i="1"/>
  <c r="M2845" i="1" s="1"/>
  <c r="L2846" i="1"/>
  <c r="M2846" i="1" s="1"/>
  <c r="L2847" i="1"/>
  <c r="L2848" i="1"/>
  <c r="L2849" i="1"/>
  <c r="L2850" i="1"/>
  <c r="M2850" i="1" s="1"/>
  <c r="L2851" i="1"/>
  <c r="M2851" i="1" s="1"/>
  <c r="L2852" i="1"/>
  <c r="M2852" i="1" s="1"/>
  <c r="L2853" i="1"/>
  <c r="M2853" i="1" s="1"/>
  <c r="L2854" i="1"/>
  <c r="M2854" i="1" s="1"/>
  <c r="L2855" i="1"/>
  <c r="L2856" i="1"/>
  <c r="L2857" i="1"/>
  <c r="M2857" i="1" s="1"/>
  <c r="L2858" i="1"/>
  <c r="M2858" i="1" s="1"/>
  <c r="L2859" i="1"/>
  <c r="L2860" i="1"/>
  <c r="L2861" i="1"/>
  <c r="L2862" i="1"/>
  <c r="M2862" i="1" s="1"/>
  <c r="L2863" i="1"/>
  <c r="M2863" i="1" s="1"/>
  <c r="L2864" i="1"/>
  <c r="M2864" i="1" s="1"/>
  <c r="L2865" i="1"/>
  <c r="M2865" i="1" s="1"/>
  <c r="L2866" i="1"/>
  <c r="M2866" i="1" s="1"/>
  <c r="L2867" i="1"/>
  <c r="L2868" i="1"/>
  <c r="L2869" i="1"/>
  <c r="M2869" i="1" s="1"/>
  <c r="L2870" i="1"/>
  <c r="M2870" i="1" s="1"/>
  <c r="L2871" i="1"/>
  <c r="L2872" i="1"/>
  <c r="L2873" i="1"/>
  <c r="L2874" i="1"/>
  <c r="M2874" i="1" s="1"/>
  <c r="L2875" i="1"/>
  <c r="M2875" i="1" s="1"/>
  <c r="L2876" i="1"/>
  <c r="M2876" i="1" s="1"/>
  <c r="L2877" i="1"/>
  <c r="M2877" i="1" s="1"/>
  <c r="L2878" i="1"/>
  <c r="M2878" i="1" s="1"/>
  <c r="L2879" i="1"/>
  <c r="L2880" i="1"/>
  <c r="L2881" i="1"/>
  <c r="M2881" i="1" s="1"/>
  <c r="L2882" i="1"/>
  <c r="M2882" i="1" s="1"/>
  <c r="L2883" i="1"/>
  <c r="L2884" i="1"/>
  <c r="L2885" i="1"/>
  <c r="L2886" i="1"/>
  <c r="M2886" i="1" s="1"/>
  <c r="L2887" i="1"/>
  <c r="M2887" i="1" s="1"/>
  <c r="L2888" i="1"/>
  <c r="M2888" i="1" s="1"/>
  <c r="L2889" i="1"/>
  <c r="M2889" i="1" s="1"/>
  <c r="L2890" i="1"/>
  <c r="M2890" i="1" s="1"/>
  <c r="L2891" i="1"/>
  <c r="L2892" i="1"/>
  <c r="L2893" i="1"/>
  <c r="L2894" i="1"/>
  <c r="M2894" i="1" s="1"/>
  <c r="L2895" i="1"/>
  <c r="L2896" i="1"/>
  <c r="M1887" i="1"/>
  <c r="M1888" i="1"/>
  <c r="M1889" i="1"/>
  <c r="M1891" i="1"/>
  <c r="M1893" i="1"/>
  <c r="M1895" i="1"/>
  <c r="M1896" i="1"/>
  <c r="M1899" i="1"/>
  <c r="M1900" i="1"/>
  <c r="M1901" i="1"/>
  <c r="M1907" i="1"/>
  <c r="M1908" i="1"/>
  <c r="M1911" i="1"/>
  <c r="M1912" i="1"/>
  <c r="M1913" i="1"/>
  <c r="M1917" i="1"/>
  <c r="M1919" i="1"/>
  <c r="M1920" i="1"/>
  <c r="M1923" i="1"/>
  <c r="M1924" i="1"/>
  <c r="M1925" i="1"/>
  <c r="M1931" i="1"/>
  <c r="M1932" i="1"/>
  <c r="M1935" i="1"/>
  <c r="M1936" i="1"/>
  <c r="M1937" i="1"/>
  <c r="M1939" i="1"/>
  <c r="M1943" i="1"/>
  <c r="M1944" i="1"/>
  <c r="M1947" i="1"/>
  <c r="M1948" i="1"/>
  <c r="M1949" i="1"/>
  <c r="M1955" i="1"/>
  <c r="M1956" i="1"/>
  <c r="M1959" i="1"/>
  <c r="M1960" i="1"/>
  <c r="M1961" i="1"/>
  <c r="M1967" i="1"/>
  <c r="M1968" i="1"/>
  <c r="M1971" i="1"/>
  <c r="M1972" i="1"/>
  <c r="M1973" i="1"/>
  <c r="M1979" i="1"/>
  <c r="M1980" i="1"/>
  <c r="M1983" i="1"/>
  <c r="M1984" i="1"/>
  <c r="M1985" i="1"/>
  <c r="M1987" i="1"/>
  <c r="M1991" i="1"/>
  <c r="M1992" i="1"/>
  <c r="M1995" i="1"/>
  <c r="M1996" i="1"/>
  <c r="M1997" i="1"/>
  <c r="M2003" i="1"/>
  <c r="M2004" i="1"/>
  <c r="M2007" i="1"/>
  <c r="M2008" i="1"/>
  <c r="M2009" i="1"/>
  <c r="M2015" i="1"/>
  <c r="M2016" i="1"/>
  <c r="M2019" i="1"/>
  <c r="M2020" i="1"/>
  <c r="M2021" i="1"/>
  <c r="M2027" i="1"/>
  <c r="M2028" i="1"/>
  <c r="M2031" i="1"/>
  <c r="M2032" i="1"/>
  <c r="M2033" i="1"/>
  <c r="M2035" i="1"/>
  <c r="M2039" i="1"/>
  <c r="M2040" i="1"/>
  <c r="M2043" i="1"/>
  <c r="M2044" i="1"/>
  <c r="M2045" i="1"/>
  <c r="M2051" i="1"/>
  <c r="M2052" i="1"/>
  <c r="M2055" i="1"/>
  <c r="M2056" i="1"/>
  <c r="M2057" i="1"/>
  <c r="M2063" i="1"/>
  <c r="M2064" i="1"/>
  <c r="M2067" i="1"/>
  <c r="M2068" i="1"/>
  <c r="M2069" i="1"/>
  <c r="M2075" i="1"/>
  <c r="M2076" i="1"/>
  <c r="M2079" i="1"/>
  <c r="M2080" i="1"/>
  <c r="M2081" i="1"/>
  <c r="M2083" i="1"/>
  <c r="M2087" i="1"/>
  <c r="M2088" i="1"/>
  <c r="M2091" i="1"/>
  <c r="M2092" i="1"/>
  <c r="M2093" i="1"/>
  <c r="M2099" i="1"/>
  <c r="M2100" i="1"/>
  <c r="M2103" i="1"/>
  <c r="M2104" i="1"/>
  <c r="M2105" i="1"/>
  <c r="M2111" i="1"/>
  <c r="M2112" i="1"/>
  <c r="M2115" i="1"/>
  <c r="M2116" i="1"/>
  <c r="M2117" i="1"/>
  <c r="M2123" i="1"/>
  <c r="M2124" i="1"/>
  <c r="M2127" i="1"/>
  <c r="M2128" i="1"/>
  <c r="M2129" i="1"/>
  <c r="M2131" i="1"/>
  <c r="M2135" i="1"/>
  <c r="M2136" i="1"/>
  <c r="M2137" i="1"/>
  <c r="M2139" i="1"/>
  <c r="M2140" i="1"/>
  <c r="M2141" i="1"/>
  <c r="M2145" i="1"/>
  <c r="M2147" i="1"/>
  <c r="M2148" i="1"/>
  <c r="M2151" i="1"/>
  <c r="M2152" i="1"/>
  <c r="M2153" i="1"/>
  <c r="M2159" i="1"/>
  <c r="M2160" i="1"/>
  <c r="M2163" i="1"/>
  <c r="M2164" i="1"/>
  <c r="M2165" i="1"/>
  <c r="M2169" i="1"/>
  <c r="M2171" i="1"/>
  <c r="M2172" i="1"/>
  <c r="M2175" i="1"/>
  <c r="M2176" i="1"/>
  <c r="M2177" i="1"/>
  <c r="M2179" i="1"/>
  <c r="M2183" i="1"/>
  <c r="M2184" i="1"/>
  <c r="M2187" i="1"/>
  <c r="M2188" i="1"/>
  <c r="M2189" i="1"/>
  <c r="M2195" i="1"/>
  <c r="M2196" i="1"/>
  <c r="M2197" i="1"/>
  <c r="M2199" i="1"/>
  <c r="M2200" i="1"/>
  <c r="M2201" i="1"/>
  <c r="M2207" i="1"/>
  <c r="M2208" i="1"/>
  <c r="M2211" i="1"/>
  <c r="M2212" i="1"/>
  <c r="M2213" i="1"/>
  <c r="M2219" i="1"/>
  <c r="M2220" i="1"/>
  <c r="M2223" i="1"/>
  <c r="M2224" i="1"/>
  <c r="M2225" i="1"/>
  <c r="M2227" i="1"/>
  <c r="M2231" i="1"/>
  <c r="M2232" i="1"/>
  <c r="M2235" i="1"/>
  <c r="M2236" i="1"/>
  <c r="M2237" i="1"/>
  <c r="M2243" i="1"/>
  <c r="M2244" i="1"/>
  <c r="M2247" i="1"/>
  <c r="M2248" i="1"/>
  <c r="M2249" i="1"/>
  <c r="M2255" i="1"/>
  <c r="M2256" i="1"/>
  <c r="M2257" i="1"/>
  <c r="M2259" i="1"/>
  <c r="M2260" i="1"/>
  <c r="M2261" i="1"/>
  <c r="M2267" i="1"/>
  <c r="M2268" i="1"/>
  <c r="M2271" i="1"/>
  <c r="M2272" i="1"/>
  <c r="M2273" i="1"/>
  <c r="M2275" i="1"/>
  <c r="M2279" i="1"/>
  <c r="M2280" i="1"/>
  <c r="M2283" i="1"/>
  <c r="M2284" i="1"/>
  <c r="M2285" i="1"/>
  <c r="M2291" i="1"/>
  <c r="M2292" i="1"/>
  <c r="M2295" i="1"/>
  <c r="M2296" i="1"/>
  <c r="M2297" i="1"/>
  <c r="M2303" i="1"/>
  <c r="M2304" i="1"/>
  <c r="M2307" i="1"/>
  <c r="M2308" i="1"/>
  <c r="M2309" i="1"/>
  <c r="M2315" i="1"/>
  <c r="M2316" i="1"/>
  <c r="M2317" i="1"/>
  <c r="M2319" i="1"/>
  <c r="M2320" i="1"/>
  <c r="M2321" i="1"/>
  <c r="M2323" i="1"/>
  <c r="M2327" i="1"/>
  <c r="M2328" i="1"/>
  <c r="M2331" i="1"/>
  <c r="M2332" i="1"/>
  <c r="M2333" i="1"/>
  <c r="M2339" i="1"/>
  <c r="M2340" i="1"/>
  <c r="M2343" i="1"/>
  <c r="M2344" i="1"/>
  <c r="M2345" i="1"/>
  <c r="M2351" i="1"/>
  <c r="M2352" i="1"/>
  <c r="M2355" i="1"/>
  <c r="M2356" i="1"/>
  <c r="M2357" i="1"/>
  <c r="M2363" i="1"/>
  <c r="M2364" i="1"/>
  <c r="M2367" i="1"/>
  <c r="M2368" i="1"/>
  <c r="M2369" i="1"/>
  <c r="M2371" i="1"/>
  <c r="M2375" i="1"/>
  <c r="M2376" i="1"/>
  <c r="M2379" i="1"/>
  <c r="M2380" i="1"/>
  <c r="M2381" i="1"/>
  <c r="M2387" i="1"/>
  <c r="M2388" i="1"/>
  <c r="M2391" i="1"/>
  <c r="M2392" i="1"/>
  <c r="M2393" i="1"/>
  <c r="M2399" i="1"/>
  <c r="M2400" i="1"/>
  <c r="M2403" i="1"/>
  <c r="M2404" i="1"/>
  <c r="M2405" i="1"/>
  <c r="M2411" i="1"/>
  <c r="M2412" i="1"/>
  <c r="M2415" i="1"/>
  <c r="M2416" i="1"/>
  <c r="M2417" i="1"/>
  <c r="M2419" i="1"/>
  <c r="M2423" i="1"/>
  <c r="M2424" i="1"/>
  <c r="M2427" i="1"/>
  <c r="M2428" i="1"/>
  <c r="M2429" i="1"/>
  <c r="M2435" i="1"/>
  <c r="M2436" i="1"/>
  <c r="M2439" i="1"/>
  <c r="M2440" i="1"/>
  <c r="M2441" i="1"/>
  <c r="M2447" i="1"/>
  <c r="M2448" i="1"/>
  <c r="M2451" i="1"/>
  <c r="M2452" i="1"/>
  <c r="M2453" i="1"/>
  <c r="M2459" i="1"/>
  <c r="M2460" i="1"/>
  <c r="M2463" i="1"/>
  <c r="M2464" i="1"/>
  <c r="M2465" i="1"/>
  <c r="M2467" i="1"/>
  <c r="M2471" i="1"/>
  <c r="M2472" i="1"/>
  <c r="M2475" i="1"/>
  <c r="M2476" i="1"/>
  <c r="M2477" i="1"/>
  <c r="M2483" i="1"/>
  <c r="M2484" i="1"/>
  <c r="M2487" i="1"/>
  <c r="M2488" i="1"/>
  <c r="M2489" i="1"/>
  <c r="M2495" i="1"/>
  <c r="M2496" i="1"/>
  <c r="M2499" i="1"/>
  <c r="M2500" i="1"/>
  <c r="M2501" i="1"/>
  <c r="M2507" i="1"/>
  <c r="M2508" i="1"/>
  <c r="M2511" i="1"/>
  <c r="M2512" i="1"/>
  <c r="M2513" i="1"/>
  <c r="M2515" i="1"/>
  <c r="M2519" i="1"/>
  <c r="M2520" i="1"/>
  <c r="M2523" i="1"/>
  <c r="M2524" i="1"/>
  <c r="M2525" i="1"/>
  <c r="M2531" i="1"/>
  <c r="M2532" i="1"/>
  <c r="M2535" i="1"/>
  <c r="M2536" i="1"/>
  <c r="M2537" i="1"/>
  <c r="M2543" i="1"/>
  <c r="M2544" i="1"/>
  <c r="M2547" i="1"/>
  <c r="M2548" i="1"/>
  <c r="M2549" i="1"/>
  <c r="M2555" i="1"/>
  <c r="M2556" i="1"/>
  <c r="M2559" i="1"/>
  <c r="M2560" i="1"/>
  <c r="M2561" i="1"/>
  <c r="M2563" i="1"/>
  <c r="M2567" i="1"/>
  <c r="M2568" i="1"/>
  <c r="M2571" i="1"/>
  <c r="M2572" i="1"/>
  <c r="M2573" i="1"/>
  <c r="M2577" i="1"/>
  <c r="M2579" i="1"/>
  <c r="M2580" i="1"/>
  <c r="M2583" i="1"/>
  <c r="M2584" i="1"/>
  <c r="M2585" i="1"/>
  <c r="M2591" i="1"/>
  <c r="M2592" i="1"/>
  <c r="M2595" i="1"/>
  <c r="M2596" i="1"/>
  <c r="M2597" i="1"/>
  <c r="M2601" i="1"/>
  <c r="M2603" i="1"/>
  <c r="M2604" i="1"/>
  <c r="M2607" i="1"/>
  <c r="M2608" i="1"/>
  <c r="M2609" i="1"/>
  <c r="M2611" i="1"/>
  <c r="M2615" i="1"/>
  <c r="M2616" i="1"/>
  <c r="M2619" i="1"/>
  <c r="M2620" i="1"/>
  <c r="M2621" i="1"/>
  <c r="M2627" i="1"/>
  <c r="M2628" i="1"/>
  <c r="M2631" i="1"/>
  <c r="M2632" i="1"/>
  <c r="M2633" i="1"/>
  <c r="M2639" i="1"/>
  <c r="M2640" i="1"/>
  <c r="M2643" i="1"/>
  <c r="M2644" i="1"/>
  <c r="M2645" i="1"/>
  <c r="M2651" i="1"/>
  <c r="M2652" i="1"/>
  <c r="M2655" i="1"/>
  <c r="M2656" i="1"/>
  <c r="M2657" i="1"/>
  <c r="M2659" i="1"/>
  <c r="M2663" i="1"/>
  <c r="M2664" i="1"/>
  <c r="M2667" i="1"/>
  <c r="M2668" i="1"/>
  <c r="M2669" i="1"/>
  <c r="M2675" i="1"/>
  <c r="M2676" i="1"/>
  <c r="M2679" i="1"/>
  <c r="M2680" i="1"/>
  <c r="M2681" i="1"/>
  <c r="M2687" i="1"/>
  <c r="M2688" i="1"/>
  <c r="M2691" i="1"/>
  <c r="M2692" i="1"/>
  <c r="M2693" i="1"/>
  <c r="M2699" i="1"/>
  <c r="M2700" i="1"/>
  <c r="M2703" i="1"/>
  <c r="M2704" i="1"/>
  <c r="M2705" i="1"/>
  <c r="M2711" i="1"/>
  <c r="M2712" i="1"/>
  <c r="M2713" i="1"/>
  <c r="M2715" i="1"/>
  <c r="M2716" i="1"/>
  <c r="M2717" i="1"/>
  <c r="M2723" i="1"/>
  <c r="M2724" i="1"/>
  <c r="M2727" i="1"/>
  <c r="M2728" i="1"/>
  <c r="M2729" i="1"/>
  <c r="M2735" i="1"/>
  <c r="M2736" i="1"/>
  <c r="M2739" i="1"/>
  <c r="M2740" i="1"/>
  <c r="M2741" i="1"/>
  <c r="M2747" i="1"/>
  <c r="M2748" i="1"/>
  <c r="M2751" i="1"/>
  <c r="M2752" i="1"/>
  <c r="M2753" i="1"/>
  <c r="M2755" i="1"/>
  <c r="M2759" i="1"/>
  <c r="M2760" i="1"/>
  <c r="M2763" i="1"/>
  <c r="M2764" i="1"/>
  <c r="M2765" i="1"/>
  <c r="M2771" i="1"/>
  <c r="M2772" i="1"/>
  <c r="M2775" i="1"/>
  <c r="M2776" i="1"/>
  <c r="M2777" i="1"/>
  <c r="M2781" i="1"/>
  <c r="M2783" i="1"/>
  <c r="M2784" i="1"/>
  <c r="M2787" i="1"/>
  <c r="M2788" i="1"/>
  <c r="M2789" i="1"/>
  <c r="M2795" i="1"/>
  <c r="M2796" i="1"/>
  <c r="M2799" i="1"/>
  <c r="M2800" i="1"/>
  <c r="M2801" i="1"/>
  <c r="M2803" i="1"/>
  <c r="M2807" i="1"/>
  <c r="M2808" i="1"/>
  <c r="M2811" i="1"/>
  <c r="M2812" i="1"/>
  <c r="M2813" i="1"/>
  <c r="M2819" i="1"/>
  <c r="M2820" i="1"/>
  <c r="M2823" i="1"/>
  <c r="M2824" i="1"/>
  <c r="M2825" i="1"/>
  <c r="M2831" i="1"/>
  <c r="M2832" i="1"/>
  <c r="M2833" i="1"/>
  <c r="M2835" i="1"/>
  <c r="M2836" i="1"/>
  <c r="M2837" i="1"/>
  <c r="M2843" i="1"/>
  <c r="M2844" i="1"/>
  <c r="M2847" i="1"/>
  <c r="M2848" i="1"/>
  <c r="M2849" i="1"/>
  <c r="M2855" i="1"/>
  <c r="M2856" i="1"/>
  <c r="M2859" i="1"/>
  <c r="M2860" i="1"/>
  <c r="M2861" i="1"/>
  <c r="M2867" i="1"/>
  <c r="M2868" i="1"/>
  <c r="M2871" i="1"/>
  <c r="M2872" i="1"/>
  <c r="M2873" i="1"/>
  <c r="M2879" i="1"/>
  <c r="M2880" i="1"/>
  <c r="M2883" i="1"/>
  <c r="M2884" i="1"/>
  <c r="M2885" i="1"/>
  <c r="M2891" i="1"/>
  <c r="M2892" i="1"/>
  <c r="M2893" i="1"/>
  <c r="M2895" i="1"/>
  <c r="M289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B18" i="24" l="1"/>
  <c r="B28" i="24"/>
  <c r="B26" i="24"/>
  <c r="B30" i="24"/>
  <c r="B25" i="24"/>
  <c r="B24" i="24"/>
  <c r="B34" i="24"/>
  <c r="B32" i="24"/>
  <c r="B27" i="24"/>
  <c r="B31" i="24"/>
  <c r="B29" i="24"/>
  <c r="B33" i="24"/>
  <c r="B35" i="24" l="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L1847" i="1"/>
  <c r="M1847" i="1" s="1"/>
  <c r="L1848" i="1"/>
  <c r="M1848" i="1" s="1"/>
  <c r="L1849" i="1"/>
  <c r="M1849" i="1" s="1"/>
  <c r="L1850" i="1"/>
  <c r="M1850" i="1" s="1"/>
  <c r="L1851" i="1"/>
  <c r="L1852" i="1"/>
  <c r="L1853" i="1"/>
  <c r="L1854" i="1"/>
  <c r="L1855" i="1"/>
  <c r="L1856" i="1"/>
  <c r="M1856" i="1" s="1"/>
  <c r="L1857" i="1"/>
  <c r="L1858" i="1"/>
  <c r="M1858" i="1" s="1"/>
  <c r="L1859" i="1"/>
  <c r="M1859" i="1" s="1"/>
  <c r="L1860" i="1"/>
  <c r="M1860" i="1" s="1"/>
  <c r="L1861" i="1"/>
  <c r="M1861" i="1" s="1"/>
  <c r="L1862" i="1"/>
  <c r="M1862" i="1" s="1"/>
  <c r="L1863" i="1"/>
  <c r="L1864" i="1"/>
  <c r="L1865" i="1"/>
  <c r="M1865" i="1" s="1"/>
  <c r="L1866" i="1"/>
  <c r="M1866" i="1" s="1"/>
  <c r="L1867" i="1"/>
  <c r="L1868" i="1"/>
  <c r="M1868" i="1" s="1"/>
  <c r="L1869" i="1"/>
  <c r="L1870" i="1"/>
  <c r="M1870" i="1" s="1"/>
  <c r="L1871" i="1"/>
  <c r="M1871" i="1" s="1"/>
  <c r="L1872" i="1"/>
  <c r="M1872" i="1" s="1"/>
  <c r="L1873" i="1"/>
  <c r="M1873" i="1" s="1"/>
  <c r="L1874" i="1"/>
  <c r="M1874" i="1" s="1"/>
  <c r="L1875" i="1"/>
  <c r="M1875" i="1" s="1"/>
  <c r="L1876" i="1"/>
  <c r="L1877" i="1"/>
  <c r="M1877" i="1" s="1"/>
  <c r="L1878" i="1"/>
  <c r="L1879" i="1"/>
  <c r="L1880" i="1"/>
  <c r="L1881" i="1"/>
  <c r="L1882" i="1"/>
  <c r="M1882" i="1" s="1"/>
  <c r="L1883" i="1"/>
  <c r="M1883" i="1" s="1"/>
  <c r="L1884" i="1"/>
  <c r="M1884" i="1" s="1"/>
  <c r="L1885" i="1"/>
  <c r="M1885" i="1" s="1"/>
  <c r="L1886" i="1"/>
  <c r="M1886" i="1" s="1"/>
  <c r="M1851" i="1"/>
  <c r="M1852" i="1"/>
  <c r="M1853" i="1"/>
  <c r="M1854" i="1"/>
  <c r="M1855" i="1"/>
  <c r="M1857" i="1"/>
  <c r="M1863" i="1"/>
  <c r="M1864" i="1"/>
  <c r="M1867" i="1"/>
  <c r="M1869" i="1"/>
  <c r="M1876" i="1"/>
  <c r="M1878" i="1"/>
  <c r="M1879" i="1"/>
  <c r="M1880" i="1"/>
  <c r="M1881"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J3" i="1" l="1"/>
  <c r="K3" i="1"/>
  <c r="L3" i="1"/>
  <c r="M3" i="1" s="1"/>
  <c r="N3" i="1"/>
  <c r="J4" i="1"/>
  <c r="K4" i="1"/>
  <c r="L4" i="1"/>
  <c r="M4" i="1" s="1"/>
  <c r="N4" i="1"/>
  <c r="J5" i="1"/>
  <c r="K5" i="1"/>
  <c r="L5" i="1"/>
  <c r="M5" i="1" s="1"/>
  <c r="N5" i="1"/>
  <c r="J6" i="1"/>
  <c r="K6" i="1"/>
  <c r="L6" i="1"/>
  <c r="M6" i="1" s="1"/>
  <c r="N6" i="1"/>
  <c r="J7" i="1"/>
  <c r="K7" i="1"/>
  <c r="L7" i="1"/>
  <c r="M7" i="1" s="1"/>
  <c r="N7" i="1"/>
  <c r="J8" i="1"/>
  <c r="K8" i="1"/>
  <c r="L8" i="1"/>
  <c r="M8" i="1" s="1"/>
  <c r="N8" i="1"/>
  <c r="J9" i="1"/>
  <c r="K9" i="1"/>
  <c r="L9" i="1"/>
  <c r="M9" i="1" s="1"/>
  <c r="N9" i="1"/>
  <c r="J10" i="1"/>
  <c r="K10" i="1"/>
  <c r="L10" i="1"/>
  <c r="M10" i="1" s="1"/>
  <c r="N10" i="1"/>
  <c r="J11" i="1"/>
  <c r="K11" i="1"/>
  <c r="L11" i="1"/>
  <c r="M11" i="1" s="1"/>
  <c r="N11" i="1"/>
  <c r="J12" i="1"/>
  <c r="K12" i="1"/>
  <c r="L12" i="1"/>
  <c r="M12" i="1" s="1"/>
  <c r="N12" i="1"/>
  <c r="J13" i="1"/>
  <c r="K13" i="1"/>
  <c r="L13" i="1"/>
  <c r="M13" i="1" s="1"/>
  <c r="N13" i="1"/>
  <c r="J14" i="1"/>
  <c r="K14" i="1"/>
  <c r="L14" i="1"/>
  <c r="M14" i="1" s="1"/>
  <c r="N14" i="1"/>
  <c r="J15" i="1"/>
  <c r="K15" i="1"/>
  <c r="L15" i="1"/>
  <c r="M15" i="1" s="1"/>
  <c r="N15" i="1"/>
  <c r="J16" i="1"/>
  <c r="K16" i="1"/>
  <c r="L16" i="1"/>
  <c r="M16" i="1" s="1"/>
  <c r="N16" i="1"/>
  <c r="J17" i="1"/>
  <c r="K17" i="1"/>
  <c r="L17" i="1"/>
  <c r="M17" i="1" s="1"/>
  <c r="N17" i="1"/>
  <c r="J18" i="1"/>
  <c r="K18" i="1"/>
  <c r="L18" i="1"/>
  <c r="M18" i="1" s="1"/>
  <c r="N18" i="1"/>
  <c r="J19" i="1"/>
  <c r="K19" i="1"/>
  <c r="L19" i="1"/>
  <c r="M19" i="1" s="1"/>
  <c r="N19" i="1"/>
  <c r="J20" i="1"/>
  <c r="K20" i="1"/>
  <c r="L20" i="1"/>
  <c r="M20" i="1" s="1"/>
  <c r="N20" i="1"/>
  <c r="J21" i="1"/>
  <c r="K21" i="1"/>
  <c r="L21" i="1"/>
  <c r="M21" i="1" s="1"/>
  <c r="N21" i="1"/>
  <c r="J22" i="1"/>
  <c r="K22" i="1"/>
  <c r="L22" i="1"/>
  <c r="M22" i="1" s="1"/>
  <c r="N22" i="1"/>
  <c r="J23" i="1"/>
  <c r="K23" i="1"/>
  <c r="L23" i="1"/>
  <c r="M23" i="1" s="1"/>
  <c r="N23" i="1"/>
  <c r="J24" i="1"/>
  <c r="K24" i="1"/>
  <c r="L24" i="1"/>
  <c r="M24" i="1" s="1"/>
  <c r="N24" i="1"/>
  <c r="J25" i="1"/>
  <c r="K25" i="1"/>
  <c r="L25" i="1"/>
  <c r="M25" i="1" s="1"/>
  <c r="N25" i="1"/>
  <c r="J26" i="1"/>
  <c r="K26" i="1"/>
  <c r="L26" i="1"/>
  <c r="M26" i="1" s="1"/>
  <c r="N26" i="1"/>
  <c r="J27" i="1"/>
  <c r="K27" i="1"/>
  <c r="L27" i="1"/>
  <c r="M27" i="1" s="1"/>
  <c r="N27" i="1"/>
  <c r="J28" i="1"/>
  <c r="K28" i="1"/>
  <c r="L28" i="1"/>
  <c r="M28" i="1" s="1"/>
  <c r="N28" i="1"/>
  <c r="J29" i="1"/>
  <c r="K29" i="1"/>
  <c r="L29" i="1"/>
  <c r="M29" i="1" s="1"/>
  <c r="N29" i="1"/>
  <c r="J30" i="1"/>
  <c r="K30" i="1"/>
  <c r="L30" i="1"/>
  <c r="M30" i="1" s="1"/>
  <c r="N30" i="1"/>
  <c r="J31" i="1"/>
  <c r="K31" i="1"/>
  <c r="L31" i="1"/>
  <c r="M31" i="1" s="1"/>
  <c r="N31" i="1"/>
  <c r="J32" i="1"/>
  <c r="K32" i="1"/>
  <c r="L32" i="1"/>
  <c r="M32" i="1" s="1"/>
  <c r="N32" i="1"/>
  <c r="J33" i="1"/>
  <c r="K33" i="1"/>
  <c r="L33" i="1"/>
  <c r="M33" i="1" s="1"/>
  <c r="N33" i="1"/>
  <c r="J34" i="1"/>
  <c r="K34" i="1"/>
  <c r="L34" i="1"/>
  <c r="M34" i="1" s="1"/>
  <c r="N34" i="1"/>
  <c r="J35" i="1"/>
  <c r="K35" i="1"/>
  <c r="L35" i="1"/>
  <c r="M35" i="1" s="1"/>
  <c r="N35" i="1"/>
  <c r="J36" i="1"/>
  <c r="K36" i="1"/>
  <c r="L36" i="1"/>
  <c r="M36" i="1" s="1"/>
  <c r="N36" i="1"/>
  <c r="J37" i="1"/>
  <c r="K37" i="1"/>
  <c r="L37" i="1"/>
  <c r="M37" i="1" s="1"/>
  <c r="N37" i="1"/>
  <c r="J38" i="1"/>
  <c r="K38" i="1"/>
  <c r="L38" i="1"/>
  <c r="M38" i="1" s="1"/>
  <c r="N38" i="1"/>
  <c r="J39" i="1"/>
  <c r="K39" i="1"/>
  <c r="L39" i="1"/>
  <c r="M39" i="1" s="1"/>
  <c r="N39" i="1"/>
  <c r="J40" i="1"/>
  <c r="K40" i="1"/>
  <c r="L40" i="1"/>
  <c r="M40" i="1" s="1"/>
  <c r="N40" i="1"/>
  <c r="J41" i="1"/>
  <c r="K41" i="1"/>
  <c r="L41" i="1"/>
  <c r="M41" i="1" s="1"/>
  <c r="N41" i="1"/>
  <c r="J42" i="1"/>
  <c r="K42" i="1"/>
  <c r="L42" i="1"/>
  <c r="M42" i="1" s="1"/>
  <c r="N42" i="1"/>
  <c r="J43" i="1"/>
  <c r="K43" i="1"/>
  <c r="L43" i="1"/>
  <c r="M43" i="1" s="1"/>
  <c r="N43" i="1"/>
  <c r="J44" i="1"/>
  <c r="K44" i="1"/>
  <c r="L44" i="1"/>
  <c r="M44" i="1" s="1"/>
  <c r="N44" i="1"/>
  <c r="J45" i="1"/>
  <c r="K45" i="1"/>
  <c r="L45" i="1"/>
  <c r="M45" i="1" s="1"/>
  <c r="N45" i="1"/>
  <c r="J46" i="1"/>
  <c r="K46" i="1"/>
  <c r="L46" i="1"/>
  <c r="M46" i="1" s="1"/>
  <c r="N46" i="1"/>
  <c r="J47" i="1"/>
  <c r="K47" i="1"/>
  <c r="L47" i="1"/>
  <c r="M47" i="1" s="1"/>
  <c r="N47" i="1"/>
  <c r="J48" i="1"/>
  <c r="K48" i="1"/>
  <c r="L48" i="1"/>
  <c r="M48" i="1" s="1"/>
  <c r="N48" i="1"/>
  <c r="J49" i="1"/>
  <c r="K49" i="1"/>
  <c r="L49" i="1"/>
  <c r="M49" i="1" s="1"/>
  <c r="N49" i="1"/>
  <c r="J50" i="1"/>
  <c r="K50" i="1"/>
  <c r="L50" i="1"/>
  <c r="M50" i="1" s="1"/>
  <c r="N50" i="1"/>
  <c r="J51" i="1"/>
  <c r="K51" i="1"/>
  <c r="L51" i="1"/>
  <c r="M51" i="1" s="1"/>
  <c r="N51" i="1"/>
  <c r="J52" i="1"/>
  <c r="K52" i="1"/>
  <c r="L52" i="1"/>
  <c r="M52" i="1" s="1"/>
  <c r="N52" i="1"/>
  <c r="J53" i="1"/>
  <c r="K53" i="1"/>
  <c r="L53" i="1"/>
  <c r="M53" i="1" s="1"/>
  <c r="N53" i="1"/>
  <c r="J54" i="1"/>
  <c r="K54" i="1"/>
  <c r="L54" i="1"/>
  <c r="M54" i="1" s="1"/>
  <c r="N54" i="1"/>
  <c r="J55" i="1"/>
  <c r="K55" i="1"/>
  <c r="L55" i="1"/>
  <c r="M55" i="1" s="1"/>
  <c r="N55" i="1"/>
  <c r="J56" i="1"/>
  <c r="K56" i="1"/>
  <c r="L56" i="1"/>
  <c r="M56" i="1" s="1"/>
  <c r="N56" i="1"/>
  <c r="J57" i="1"/>
  <c r="K57" i="1"/>
  <c r="L57" i="1"/>
  <c r="M57" i="1" s="1"/>
  <c r="N57" i="1"/>
  <c r="J58" i="1"/>
  <c r="K58" i="1"/>
  <c r="L58" i="1"/>
  <c r="M58" i="1" s="1"/>
  <c r="N58" i="1"/>
  <c r="J59" i="1"/>
  <c r="K59" i="1"/>
  <c r="L59" i="1"/>
  <c r="M59" i="1" s="1"/>
  <c r="N59" i="1"/>
  <c r="J60" i="1"/>
  <c r="K60" i="1"/>
  <c r="L60" i="1"/>
  <c r="M60" i="1" s="1"/>
  <c r="N60" i="1"/>
  <c r="J61" i="1"/>
  <c r="K61" i="1"/>
  <c r="L61" i="1"/>
  <c r="M61" i="1" s="1"/>
  <c r="N61" i="1"/>
  <c r="J62" i="1"/>
  <c r="K62" i="1"/>
  <c r="L62" i="1"/>
  <c r="M62" i="1" s="1"/>
  <c r="N62" i="1"/>
  <c r="J63" i="1"/>
  <c r="K63" i="1"/>
  <c r="L63" i="1"/>
  <c r="M63" i="1" s="1"/>
  <c r="N63" i="1"/>
  <c r="J64" i="1"/>
  <c r="K64" i="1"/>
  <c r="L64" i="1"/>
  <c r="M64" i="1" s="1"/>
  <c r="N64" i="1"/>
  <c r="J65" i="1"/>
  <c r="K65" i="1"/>
  <c r="L65" i="1"/>
  <c r="M65" i="1" s="1"/>
  <c r="N65" i="1"/>
  <c r="J66" i="1"/>
  <c r="K66" i="1"/>
  <c r="L66" i="1"/>
  <c r="M66" i="1" s="1"/>
  <c r="N66" i="1"/>
  <c r="J67" i="1"/>
  <c r="K67" i="1"/>
  <c r="L67" i="1"/>
  <c r="M67" i="1" s="1"/>
  <c r="N67" i="1"/>
  <c r="J68" i="1"/>
  <c r="K68" i="1"/>
  <c r="L68" i="1"/>
  <c r="M68" i="1" s="1"/>
  <c r="N68" i="1"/>
  <c r="J69" i="1"/>
  <c r="K69" i="1"/>
  <c r="L69" i="1"/>
  <c r="M69" i="1" s="1"/>
  <c r="N69" i="1"/>
  <c r="J70" i="1"/>
  <c r="K70" i="1"/>
  <c r="L70" i="1"/>
  <c r="M70" i="1" s="1"/>
  <c r="N70" i="1"/>
  <c r="J71" i="1"/>
  <c r="K71" i="1"/>
  <c r="L71" i="1"/>
  <c r="M71" i="1" s="1"/>
  <c r="N71" i="1"/>
  <c r="J72" i="1"/>
  <c r="K72" i="1"/>
  <c r="L72" i="1"/>
  <c r="M72" i="1" s="1"/>
  <c r="N72" i="1"/>
  <c r="J73" i="1"/>
  <c r="K73" i="1"/>
  <c r="L73" i="1"/>
  <c r="M73" i="1" s="1"/>
  <c r="N73" i="1"/>
  <c r="J74" i="1"/>
  <c r="K74" i="1"/>
  <c r="L74" i="1"/>
  <c r="M74" i="1" s="1"/>
  <c r="N74" i="1"/>
  <c r="J75" i="1"/>
  <c r="K75" i="1"/>
  <c r="L75" i="1"/>
  <c r="M75" i="1" s="1"/>
  <c r="N75" i="1"/>
  <c r="J76" i="1"/>
  <c r="K76" i="1"/>
  <c r="L76" i="1"/>
  <c r="M76" i="1" s="1"/>
  <c r="N76" i="1"/>
  <c r="J77" i="1"/>
  <c r="K77" i="1"/>
  <c r="L77" i="1"/>
  <c r="M77" i="1" s="1"/>
  <c r="N77" i="1"/>
  <c r="J78" i="1"/>
  <c r="K78" i="1"/>
  <c r="L78" i="1"/>
  <c r="M78" i="1" s="1"/>
  <c r="N78" i="1"/>
  <c r="J79" i="1"/>
  <c r="K79" i="1"/>
  <c r="L79" i="1"/>
  <c r="M79" i="1" s="1"/>
  <c r="N79" i="1"/>
  <c r="J80" i="1"/>
  <c r="K80" i="1"/>
  <c r="L80" i="1"/>
  <c r="M80" i="1" s="1"/>
  <c r="N80" i="1"/>
  <c r="J81" i="1"/>
  <c r="K81" i="1"/>
  <c r="L81" i="1"/>
  <c r="M81" i="1" s="1"/>
  <c r="N81" i="1"/>
  <c r="J82" i="1"/>
  <c r="K82" i="1"/>
  <c r="L82" i="1"/>
  <c r="M82" i="1" s="1"/>
  <c r="N82" i="1"/>
  <c r="J83" i="1"/>
  <c r="K83" i="1"/>
  <c r="L83" i="1"/>
  <c r="M83" i="1" s="1"/>
  <c r="N83" i="1"/>
  <c r="J84" i="1"/>
  <c r="K84" i="1"/>
  <c r="L84" i="1"/>
  <c r="M84" i="1" s="1"/>
  <c r="N84" i="1"/>
  <c r="J85" i="1"/>
  <c r="K85" i="1"/>
  <c r="L85" i="1"/>
  <c r="M85" i="1" s="1"/>
  <c r="N85" i="1"/>
  <c r="J86" i="1"/>
  <c r="K86" i="1"/>
  <c r="L86" i="1"/>
  <c r="M86" i="1" s="1"/>
  <c r="N86" i="1"/>
  <c r="J87" i="1"/>
  <c r="K87" i="1"/>
  <c r="L87" i="1"/>
  <c r="M87" i="1" s="1"/>
  <c r="N87" i="1"/>
  <c r="J88" i="1"/>
  <c r="K88" i="1"/>
  <c r="L88" i="1"/>
  <c r="M88" i="1" s="1"/>
  <c r="N88" i="1"/>
  <c r="J89" i="1"/>
  <c r="K89" i="1"/>
  <c r="L89" i="1"/>
  <c r="M89" i="1" s="1"/>
  <c r="N89" i="1"/>
  <c r="J90" i="1"/>
  <c r="K90" i="1"/>
  <c r="L90" i="1"/>
  <c r="M90" i="1" s="1"/>
  <c r="N90" i="1"/>
  <c r="J91" i="1"/>
  <c r="K91" i="1"/>
  <c r="L91" i="1"/>
  <c r="M91" i="1" s="1"/>
  <c r="N91" i="1"/>
  <c r="J92" i="1"/>
  <c r="K92" i="1"/>
  <c r="L92" i="1"/>
  <c r="M92" i="1" s="1"/>
  <c r="N92" i="1"/>
  <c r="J93" i="1"/>
  <c r="K93" i="1"/>
  <c r="L93" i="1"/>
  <c r="M93" i="1" s="1"/>
  <c r="N93" i="1"/>
  <c r="J94" i="1"/>
  <c r="K94" i="1"/>
  <c r="L94" i="1"/>
  <c r="M94" i="1" s="1"/>
  <c r="N94" i="1"/>
  <c r="J95" i="1"/>
  <c r="K95" i="1"/>
  <c r="L95" i="1"/>
  <c r="M95" i="1" s="1"/>
  <c r="N95" i="1"/>
  <c r="J96" i="1"/>
  <c r="K96" i="1"/>
  <c r="L96" i="1"/>
  <c r="M96" i="1" s="1"/>
  <c r="N96" i="1"/>
  <c r="J97" i="1"/>
  <c r="K97" i="1"/>
  <c r="L97" i="1"/>
  <c r="M97" i="1" s="1"/>
  <c r="N97" i="1"/>
  <c r="J98" i="1"/>
  <c r="K98" i="1"/>
  <c r="L98" i="1"/>
  <c r="M98" i="1" s="1"/>
  <c r="N98" i="1"/>
  <c r="J99" i="1"/>
  <c r="K99" i="1"/>
  <c r="L99" i="1"/>
  <c r="M99" i="1" s="1"/>
  <c r="N99" i="1"/>
  <c r="J100" i="1"/>
  <c r="K100" i="1"/>
  <c r="L100" i="1"/>
  <c r="M100" i="1" s="1"/>
  <c r="N100" i="1"/>
  <c r="J101" i="1"/>
  <c r="K101" i="1"/>
  <c r="L101" i="1"/>
  <c r="M101" i="1" s="1"/>
  <c r="N101" i="1"/>
  <c r="J102" i="1"/>
  <c r="K102" i="1"/>
  <c r="L102" i="1"/>
  <c r="M102" i="1" s="1"/>
  <c r="N102" i="1"/>
  <c r="J103" i="1"/>
  <c r="K103" i="1"/>
  <c r="L103" i="1"/>
  <c r="M103" i="1" s="1"/>
  <c r="N103" i="1"/>
  <c r="J104" i="1"/>
  <c r="K104" i="1"/>
  <c r="L104" i="1"/>
  <c r="M104" i="1" s="1"/>
  <c r="N104" i="1"/>
  <c r="J105" i="1"/>
  <c r="K105" i="1"/>
  <c r="L105" i="1"/>
  <c r="M105" i="1" s="1"/>
  <c r="N105" i="1"/>
  <c r="J106" i="1"/>
  <c r="K106" i="1"/>
  <c r="L106" i="1"/>
  <c r="M106" i="1" s="1"/>
  <c r="N106" i="1"/>
  <c r="J107" i="1"/>
  <c r="K107" i="1"/>
  <c r="L107" i="1"/>
  <c r="M107" i="1" s="1"/>
  <c r="N107" i="1"/>
  <c r="J108" i="1"/>
  <c r="K108" i="1"/>
  <c r="L108" i="1"/>
  <c r="M108" i="1" s="1"/>
  <c r="N108" i="1"/>
  <c r="J109" i="1"/>
  <c r="K109" i="1"/>
  <c r="L109" i="1"/>
  <c r="M109" i="1" s="1"/>
  <c r="N109" i="1"/>
  <c r="J110" i="1"/>
  <c r="K110" i="1"/>
  <c r="L110" i="1"/>
  <c r="M110" i="1" s="1"/>
  <c r="N110" i="1"/>
  <c r="J111" i="1"/>
  <c r="K111" i="1"/>
  <c r="L111" i="1"/>
  <c r="M111" i="1" s="1"/>
  <c r="N111" i="1"/>
  <c r="J112" i="1"/>
  <c r="K112" i="1"/>
  <c r="L112" i="1"/>
  <c r="M112" i="1" s="1"/>
  <c r="N112" i="1"/>
  <c r="J113" i="1"/>
  <c r="K113" i="1"/>
  <c r="L113" i="1"/>
  <c r="M113" i="1" s="1"/>
  <c r="N113" i="1"/>
  <c r="J114" i="1"/>
  <c r="K114" i="1"/>
  <c r="L114" i="1"/>
  <c r="M114" i="1" s="1"/>
  <c r="N114" i="1"/>
  <c r="J115" i="1"/>
  <c r="K115" i="1"/>
  <c r="L115" i="1"/>
  <c r="M115" i="1" s="1"/>
  <c r="N115" i="1"/>
  <c r="J116" i="1"/>
  <c r="K116" i="1"/>
  <c r="L116" i="1"/>
  <c r="M116" i="1" s="1"/>
  <c r="N116" i="1"/>
  <c r="J117" i="1"/>
  <c r="K117" i="1"/>
  <c r="L117" i="1"/>
  <c r="M117" i="1" s="1"/>
  <c r="N117" i="1"/>
  <c r="J118" i="1"/>
  <c r="K118" i="1"/>
  <c r="L118" i="1"/>
  <c r="M118" i="1" s="1"/>
  <c r="N118" i="1"/>
  <c r="J119" i="1"/>
  <c r="K119" i="1"/>
  <c r="L119" i="1"/>
  <c r="M119" i="1" s="1"/>
  <c r="N119" i="1"/>
  <c r="J120" i="1"/>
  <c r="K120" i="1"/>
  <c r="L120" i="1"/>
  <c r="M120" i="1" s="1"/>
  <c r="N120" i="1"/>
  <c r="J121" i="1"/>
  <c r="K121" i="1"/>
  <c r="L121" i="1"/>
  <c r="M121" i="1" s="1"/>
  <c r="N121" i="1"/>
  <c r="J122" i="1"/>
  <c r="K122" i="1"/>
  <c r="L122" i="1"/>
  <c r="M122" i="1" s="1"/>
  <c r="N122" i="1"/>
  <c r="J123" i="1"/>
  <c r="K123" i="1"/>
  <c r="L123" i="1"/>
  <c r="M123" i="1" s="1"/>
  <c r="N123" i="1"/>
  <c r="J124" i="1"/>
  <c r="K124" i="1"/>
  <c r="L124" i="1"/>
  <c r="M124" i="1" s="1"/>
  <c r="N124" i="1"/>
  <c r="J125" i="1"/>
  <c r="K125" i="1"/>
  <c r="L125" i="1"/>
  <c r="M125" i="1" s="1"/>
  <c r="N125" i="1"/>
  <c r="J126" i="1"/>
  <c r="K126" i="1"/>
  <c r="L126" i="1"/>
  <c r="M126" i="1" s="1"/>
  <c r="N126" i="1"/>
  <c r="J127" i="1"/>
  <c r="K127" i="1"/>
  <c r="L127" i="1"/>
  <c r="M127" i="1" s="1"/>
  <c r="N127" i="1"/>
  <c r="J128" i="1"/>
  <c r="K128" i="1"/>
  <c r="L128" i="1"/>
  <c r="M128" i="1" s="1"/>
  <c r="N128" i="1"/>
  <c r="J129" i="1"/>
  <c r="K129" i="1"/>
  <c r="L129" i="1"/>
  <c r="M129" i="1" s="1"/>
  <c r="N129" i="1"/>
  <c r="J130" i="1"/>
  <c r="K130" i="1"/>
  <c r="L130" i="1"/>
  <c r="M130" i="1" s="1"/>
  <c r="N130" i="1"/>
  <c r="J131" i="1"/>
  <c r="K131" i="1"/>
  <c r="L131" i="1"/>
  <c r="M131" i="1" s="1"/>
  <c r="N131" i="1"/>
  <c r="J132" i="1"/>
  <c r="K132" i="1"/>
  <c r="L132" i="1"/>
  <c r="M132" i="1" s="1"/>
  <c r="N132" i="1"/>
  <c r="J133" i="1"/>
  <c r="K133" i="1"/>
  <c r="L133" i="1"/>
  <c r="M133" i="1" s="1"/>
  <c r="N133" i="1"/>
  <c r="J134" i="1"/>
  <c r="K134" i="1"/>
  <c r="L134" i="1"/>
  <c r="M134" i="1" s="1"/>
  <c r="N134" i="1"/>
  <c r="J135" i="1"/>
  <c r="K135" i="1"/>
  <c r="L135" i="1"/>
  <c r="M135" i="1" s="1"/>
  <c r="N135" i="1"/>
  <c r="J136" i="1"/>
  <c r="K136" i="1"/>
  <c r="L136" i="1"/>
  <c r="M136" i="1" s="1"/>
  <c r="N136" i="1"/>
  <c r="J137" i="1"/>
  <c r="K137" i="1"/>
  <c r="L137" i="1"/>
  <c r="M137" i="1" s="1"/>
  <c r="N137" i="1"/>
  <c r="J138" i="1"/>
  <c r="K138" i="1"/>
  <c r="L138" i="1"/>
  <c r="M138" i="1" s="1"/>
  <c r="N138" i="1"/>
  <c r="J139" i="1"/>
  <c r="K139" i="1"/>
  <c r="L139" i="1"/>
  <c r="M139" i="1" s="1"/>
  <c r="N139" i="1"/>
  <c r="J140" i="1"/>
  <c r="K140" i="1"/>
  <c r="L140" i="1"/>
  <c r="M140" i="1" s="1"/>
  <c r="N140" i="1"/>
  <c r="J141" i="1"/>
  <c r="K141" i="1"/>
  <c r="L141" i="1"/>
  <c r="M141" i="1" s="1"/>
  <c r="N141" i="1"/>
  <c r="J142" i="1"/>
  <c r="K142" i="1"/>
  <c r="L142" i="1"/>
  <c r="M142" i="1" s="1"/>
  <c r="N142" i="1"/>
  <c r="J143" i="1"/>
  <c r="K143" i="1"/>
  <c r="L143" i="1"/>
  <c r="M143" i="1" s="1"/>
  <c r="N143" i="1"/>
  <c r="J144" i="1"/>
  <c r="K144" i="1"/>
  <c r="L144" i="1"/>
  <c r="M144" i="1" s="1"/>
  <c r="N144" i="1"/>
  <c r="J145" i="1"/>
  <c r="K145" i="1"/>
  <c r="L145" i="1"/>
  <c r="M145" i="1" s="1"/>
  <c r="N145" i="1"/>
  <c r="J146" i="1"/>
  <c r="K146" i="1"/>
  <c r="L146" i="1"/>
  <c r="M146" i="1" s="1"/>
  <c r="N146" i="1"/>
  <c r="J147" i="1"/>
  <c r="K147" i="1"/>
  <c r="L147" i="1"/>
  <c r="M147" i="1" s="1"/>
  <c r="N147" i="1"/>
  <c r="J148" i="1"/>
  <c r="K148" i="1"/>
  <c r="L148" i="1"/>
  <c r="M148" i="1" s="1"/>
  <c r="N148" i="1"/>
  <c r="J149" i="1"/>
  <c r="K149" i="1"/>
  <c r="L149" i="1"/>
  <c r="M149" i="1" s="1"/>
  <c r="N149" i="1"/>
  <c r="J150" i="1"/>
  <c r="K150" i="1"/>
  <c r="L150" i="1"/>
  <c r="M150" i="1" s="1"/>
  <c r="N150" i="1"/>
  <c r="J151" i="1"/>
  <c r="K151" i="1"/>
  <c r="L151" i="1"/>
  <c r="M151" i="1" s="1"/>
  <c r="N151" i="1"/>
  <c r="J152" i="1"/>
  <c r="K152" i="1"/>
  <c r="L152" i="1"/>
  <c r="M152" i="1" s="1"/>
  <c r="N152" i="1"/>
  <c r="J153" i="1"/>
  <c r="K153" i="1"/>
  <c r="L153" i="1"/>
  <c r="M153" i="1" s="1"/>
  <c r="N153" i="1"/>
  <c r="J154" i="1"/>
  <c r="K154" i="1"/>
  <c r="L154" i="1"/>
  <c r="M154" i="1" s="1"/>
  <c r="N154" i="1"/>
  <c r="J155" i="1"/>
  <c r="K155" i="1"/>
  <c r="L155" i="1"/>
  <c r="M155" i="1" s="1"/>
  <c r="N155" i="1"/>
  <c r="J156" i="1"/>
  <c r="K156" i="1"/>
  <c r="L156" i="1"/>
  <c r="M156" i="1" s="1"/>
  <c r="N156" i="1"/>
  <c r="J157" i="1"/>
  <c r="K157" i="1"/>
  <c r="L157" i="1"/>
  <c r="M157" i="1" s="1"/>
  <c r="N157" i="1"/>
  <c r="J158" i="1"/>
  <c r="K158" i="1"/>
  <c r="L158" i="1"/>
  <c r="M158" i="1" s="1"/>
  <c r="N158" i="1"/>
  <c r="J159" i="1"/>
  <c r="K159" i="1"/>
  <c r="L159" i="1"/>
  <c r="M159" i="1" s="1"/>
  <c r="N159" i="1"/>
  <c r="J160" i="1"/>
  <c r="K160" i="1"/>
  <c r="L160" i="1"/>
  <c r="M160" i="1" s="1"/>
  <c r="N160" i="1"/>
  <c r="J161" i="1"/>
  <c r="K161" i="1"/>
  <c r="L161" i="1"/>
  <c r="M161" i="1" s="1"/>
  <c r="N161" i="1"/>
  <c r="J162" i="1"/>
  <c r="K162" i="1"/>
  <c r="L162" i="1"/>
  <c r="M162" i="1" s="1"/>
  <c r="N162" i="1"/>
  <c r="J163" i="1"/>
  <c r="K163" i="1"/>
  <c r="L163" i="1"/>
  <c r="M163" i="1" s="1"/>
  <c r="N163" i="1"/>
  <c r="J164" i="1"/>
  <c r="K164" i="1"/>
  <c r="L164" i="1"/>
  <c r="M164" i="1" s="1"/>
  <c r="N164" i="1"/>
  <c r="J165" i="1"/>
  <c r="K165" i="1"/>
  <c r="L165" i="1"/>
  <c r="M165" i="1" s="1"/>
  <c r="N165" i="1"/>
  <c r="J166" i="1"/>
  <c r="K166" i="1"/>
  <c r="L166" i="1"/>
  <c r="M166" i="1" s="1"/>
  <c r="N166" i="1"/>
  <c r="J167" i="1"/>
  <c r="K167" i="1"/>
  <c r="L167" i="1"/>
  <c r="M167" i="1" s="1"/>
  <c r="N167" i="1"/>
  <c r="J168" i="1"/>
  <c r="K168" i="1"/>
  <c r="L168" i="1"/>
  <c r="M168" i="1" s="1"/>
  <c r="N168" i="1"/>
  <c r="J169" i="1"/>
  <c r="K169" i="1"/>
  <c r="L169" i="1"/>
  <c r="M169" i="1" s="1"/>
  <c r="N169" i="1"/>
  <c r="J170" i="1"/>
  <c r="K170" i="1"/>
  <c r="L170" i="1"/>
  <c r="M170" i="1" s="1"/>
  <c r="N170" i="1"/>
  <c r="J171" i="1"/>
  <c r="K171" i="1"/>
  <c r="L171" i="1"/>
  <c r="M171" i="1" s="1"/>
  <c r="N171" i="1"/>
  <c r="J172" i="1"/>
  <c r="K172" i="1"/>
  <c r="L172" i="1"/>
  <c r="M172" i="1" s="1"/>
  <c r="N172" i="1"/>
  <c r="J173" i="1"/>
  <c r="K173" i="1"/>
  <c r="L173" i="1"/>
  <c r="M173" i="1" s="1"/>
  <c r="N173" i="1"/>
  <c r="J174" i="1"/>
  <c r="K174" i="1"/>
  <c r="L174" i="1"/>
  <c r="M174" i="1" s="1"/>
  <c r="N174" i="1"/>
  <c r="J175" i="1"/>
  <c r="K175" i="1"/>
  <c r="L175" i="1"/>
  <c r="M175" i="1" s="1"/>
  <c r="N175" i="1"/>
  <c r="J176" i="1"/>
  <c r="K176" i="1"/>
  <c r="L176" i="1"/>
  <c r="M176" i="1" s="1"/>
  <c r="N176" i="1"/>
  <c r="J177" i="1"/>
  <c r="K177" i="1"/>
  <c r="L177" i="1"/>
  <c r="M177" i="1" s="1"/>
  <c r="N177" i="1"/>
  <c r="J178" i="1"/>
  <c r="K178" i="1"/>
  <c r="L178" i="1"/>
  <c r="M178" i="1" s="1"/>
  <c r="N178" i="1"/>
  <c r="J179" i="1"/>
  <c r="K179" i="1"/>
  <c r="L179" i="1"/>
  <c r="M179" i="1" s="1"/>
  <c r="N179" i="1"/>
  <c r="J180" i="1"/>
  <c r="K180" i="1"/>
  <c r="L180" i="1"/>
  <c r="M180" i="1" s="1"/>
  <c r="N180" i="1"/>
  <c r="J181" i="1"/>
  <c r="K181" i="1"/>
  <c r="L181" i="1"/>
  <c r="M181" i="1" s="1"/>
  <c r="N181" i="1"/>
  <c r="J182" i="1"/>
  <c r="K182" i="1"/>
  <c r="L182" i="1"/>
  <c r="M182" i="1" s="1"/>
  <c r="N182" i="1"/>
  <c r="J183" i="1"/>
  <c r="K183" i="1"/>
  <c r="L183" i="1"/>
  <c r="M183" i="1" s="1"/>
  <c r="N183" i="1"/>
  <c r="J184" i="1"/>
  <c r="K184" i="1"/>
  <c r="L184" i="1"/>
  <c r="M184" i="1" s="1"/>
  <c r="N184" i="1"/>
  <c r="J185" i="1"/>
  <c r="K185" i="1"/>
  <c r="L185" i="1"/>
  <c r="M185" i="1" s="1"/>
  <c r="N185" i="1"/>
  <c r="J186" i="1"/>
  <c r="K186" i="1"/>
  <c r="L186" i="1"/>
  <c r="M186" i="1" s="1"/>
  <c r="N186" i="1"/>
  <c r="J187" i="1"/>
  <c r="K187" i="1"/>
  <c r="L187" i="1"/>
  <c r="M187" i="1" s="1"/>
  <c r="N187" i="1"/>
  <c r="J188" i="1"/>
  <c r="K188" i="1"/>
  <c r="L188" i="1"/>
  <c r="M188" i="1" s="1"/>
  <c r="N188" i="1"/>
  <c r="J189" i="1"/>
  <c r="K189" i="1"/>
  <c r="L189" i="1"/>
  <c r="M189" i="1" s="1"/>
  <c r="N189" i="1"/>
  <c r="J190" i="1"/>
  <c r="K190" i="1"/>
  <c r="L190" i="1"/>
  <c r="M190" i="1" s="1"/>
  <c r="N190" i="1"/>
  <c r="J191" i="1"/>
  <c r="K191" i="1"/>
  <c r="L191" i="1"/>
  <c r="M191" i="1" s="1"/>
  <c r="N191" i="1"/>
  <c r="J192" i="1"/>
  <c r="K192" i="1"/>
  <c r="L192" i="1"/>
  <c r="M192" i="1" s="1"/>
  <c r="N192" i="1"/>
  <c r="J193" i="1"/>
  <c r="K193" i="1"/>
  <c r="L193" i="1"/>
  <c r="M193" i="1" s="1"/>
  <c r="N193" i="1"/>
  <c r="J194" i="1"/>
  <c r="K194" i="1"/>
  <c r="L194" i="1"/>
  <c r="M194" i="1" s="1"/>
  <c r="N194" i="1"/>
  <c r="J195" i="1"/>
  <c r="K195" i="1"/>
  <c r="L195" i="1"/>
  <c r="M195" i="1" s="1"/>
  <c r="N195" i="1"/>
  <c r="J196" i="1"/>
  <c r="K196" i="1"/>
  <c r="L196" i="1"/>
  <c r="M196" i="1" s="1"/>
  <c r="N196" i="1"/>
  <c r="J197" i="1"/>
  <c r="K197" i="1"/>
  <c r="L197" i="1"/>
  <c r="M197" i="1" s="1"/>
  <c r="N197" i="1"/>
  <c r="J198" i="1"/>
  <c r="K198" i="1"/>
  <c r="L198" i="1"/>
  <c r="M198" i="1" s="1"/>
  <c r="N198" i="1"/>
  <c r="J199" i="1"/>
  <c r="K199" i="1"/>
  <c r="L199" i="1"/>
  <c r="M199" i="1" s="1"/>
  <c r="N199" i="1"/>
  <c r="J200" i="1"/>
  <c r="K200" i="1"/>
  <c r="L200" i="1"/>
  <c r="M200" i="1" s="1"/>
  <c r="N200" i="1"/>
  <c r="J201" i="1"/>
  <c r="K201" i="1"/>
  <c r="L201" i="1"/>
  <c r="M201" i="1" s="1"/>
  <c r="N201" i="1"/>
  <c r="J202" i="1"/>
  <c r="K202" i="1"/>
  <c r="L202" i="1"/>
  <c r="M202" i="1" s="1"/>
  <c r="N202" i="1"/>
  <c r="J203" i="1"/>
  <c r="K203" i="1"/>
  <c r="L203" i="1"/>
  <c r="M203" i="1" s="1"/>
  <c r="N203" i="1"/>
  <c r="J204" i="1"/>
  <c r="K204" i="1"/>
  <c r="L204" i="1"/>
  <c r="M204" i="1" s="1"/>
  <c r="N204" i="1"/>
  <c r="J205" i="1"/>
  <c r="K205" i="1"/>
  <c r="L205" i="1"/>
  <c r="M205" i="1" s="1"/>
  <c r="N205" i="1"/>
  <c r="J206" i="1"/>
  <c r="K206" i="1"/>
  <c r="L206" i="1"/>
  <c r="M206" i="1" s="1"/>
  <c r="N206" i="1"/>
  <c r="J207" i="1"/>
  <c r="K207" i="1"/>
  <c r="L207" i="1"/>
  <c r="M207" i="1" s="1"/>
  <c r="N207" i="1"/>
  <c r="J208" i="1"/>
  <c r="K208" i="1"/>
  <c r="L208" i="1"/>
  <c r="M208" i="1" s="1"/>
  <c r="N208" i="1"/>
  <c r="J209" i="1"/>
  <c r="K209" i="1"/>
  <c r="L209" i="1"/>
  <c r="M209" i="1" s="1"/>
  <c r="N209" i="1"/>
  <c r="J210" i="1"/>
  <c r="K210" i="1"/>
  <c r="L210" i="1"/>
  <c r="M210" i="1" s="1"/>
  <c r="N210" i="1"/>
  <c r="J211" i="1"/>
  <c r="K211" i="1"/>
  <c r="L211" i="1"/>
  <c r="M211" i="1" s="1"/>
  <c r="N211" i="1"/>
  <c r="J212" i="1"/>
  <c r="K212" i="1"/>
  <c r="L212" i="1"/>
  <c r="M212" i="1" s="1"/>
  <c r="N212" i="1"/>
  <c r="J213" i="1"/>
  <c r="K213" i="1"/>
  <c r="L213" i="1"/>
  <c r="M213" i="1" s="1"/>
  <c r="N213" i="1"/>
  <c r="J214" i="1"/>
  <c r="K214" i="1"/>
  <c r="L214" i="1"/>
  <c r="M214" i="1" s="1"/>
  <c r="N214" i="1"/>
  <c r="J215" i="1"/>
  <c r="K215" i="1"/>
  <c r="L215" i="1"/>
  <c r="M215" i="1" s="1"/>
  <c r="N215" i="1"/>
  <c r="J216" i="1"/>
  <c r="K216" i="1"/>
  <c r="L216" i="1"/>
  <c r="M216" i="1" s="1"/>
  <c r="N216" i="1"/>
  <c r="J217" i="1"/>
  <c r="K217" i="1"/>
  <c r="L217" i="1"/>
  <c r="M217" i="1" s="1"/>
  <c r="N217" i="1"/>
  <c r="J218" i="1"/>
  <c r="K218" i="1"/>
  <c r="L218" i="1"/>
  <c r="M218" i="1" s="1"/>
  <c r="N218" i="1"/>
  <c r="J219" i="1"/>
  <c r="K219" i="1"/>
  <c r="L219" i="1"/>
  <c r="M219" i="1" s="1"/>
  <c r="N219" i="1"/>
  <c r="J220" i="1"/>
  <c r="K220" i="1"/>
  <c r="L220" i="1"/>
  <c r="M220" i="1" s="1"/>
  <c r="N220" i="1"/>
  <c r="J221" i="1"/>
  <c r="K221" i="1"/>
  <c r="L221" i="1"/>
  <c r="M221" i="1" s="1"/>
  <c r="N221" i="1"/>
  <c r="J222" i="1"/>
  <c r="K222" i="1"/>
  <c r="L222" i="1"/>
  <c r="M222" i="1" s="1"/>
  <c r="N222" i="1"/>
  <c r="J223" i="1"/>
  <c r="K223" i="1"/>
  <c r="L223" i="1"/>
  <c r="M223" i="1" s="1"/>
  <c r="N223" i="1"/>
  <c r="J224" i="1"/>
  <c r="K224" i="1"/>
  <c r="L224" i="1"/>
  <c r="M224" i="1" s="1"/>
  <c r="N224" i="1"/>
  <c r="J225" i="1"/>
  <c r="K225" i="1"/>
  <c r="L225" i="1"/>
  <c r="M225" i="1" s="1"/>
  <c r="N225" i="1"/>
  <c r="J226" i="1"/>
  <c r="K226" i="1"/>
  <c r="L226" i="1"/>
  <c r="M226" i="1" s="1"/>
  <c r="N226" i="1"/>
  <c r="J227" i="1"/>
  <c r="K227" i="1"/>
  <c r="L227" i="1"/>
  <c r="M227" i="1" s="1"/>
  <c r="N227" i="1"/>
  <c r="J228" i="1"/>
  <c r="K228" i="1"/>
  <c r="L228" i="1"/>
  <c r="M228" i="1" s="1"/>
  <c r="N228" i="1"/>
  <c r="J229" i="1"/>
  <c r="K229" i="1"/>
  <c r="L229" i="1"/>
  <c r="M229" i="1" s="1"/>
  <c r="N229" i="1"/>
  <c r="J230" i="1"/>
  <c r="K230" i="1"/>
  <c r="L230" i="1"/>
  <c r="M230" i="1" s="1"/>
  <c r="N230" i="1"/>
  <c r="J231" i="1"/>
  <c r="K231" i="1"/>
  <c r="L231" i="1"/>
  <c r="M231" i="1" s="1"/>
  <c r="N231" i="1"/>
  <c r="J232" i="1"/>
  <c r="K232" i="1"/>
  <c r="L232" i="1"/>
  <c r="M232" i="1" s="1"/>
  <c r="N232" i="1"/>
  <c r="J233" i="1"/>
  <c r="K233" i="1"/>
  <c r="L233" i="1"/>
  <c r="M233" i="1" s="1"/>
  <c r="N233" i="1"/>
  <c r="J234" i="1"/>
  <c r="K234" i="1"/>
  <c r="L234" i="1"/>
  <c r="M234" i="1" s="1"/>
  <c r="N234" i="1"/>
  <c r="J235" i="1"/>
  <c r="K235" i="1"/>
  <c r="L235" i="1"/>
  <c r="M235" i="1" s="1"/>
  <c r="N235" i="1"/>
  <c r="J236" i="1"/>
  <c r="K236" i="1"/>
  <c r="L236" i="1"/>
  <c r="M236" i="1" s="1"/>
  <c r="N236" i="1"/>
  <c r="J237" i="1"/>
  <c r="K237" i="1"/>
  <c r="L237" i="1"/>
  <c r="M237" i="1" s="1"/>
  <c r="N237" i="1"/>
  <c r="J238" i="1"/>
  <c r="K238" i="1"/>
  <c r="L238" i="1"/>
  <c r="M238" i="1" s="1"/>
  <c r="N238" i="1"/>
  <c r="J239" i="1"/>
  <c r="K239" i="1"/>
  <c r="L239" i="1"/>
  <c r="M239" i="1" s="1"/>
  <c r="N239" i="1"/>
  <c r="J240" i="1"/>
  <c r="K240" i="1"/>
  <c r="L240" i="1"/>
  <c r="M240" i="1" s="1"/>
  <c r="N240" i="1"/>
  <c r="J241" i="1"/>
  <c r="K241" i="1"/>
  <c r="L241" i="1"/>
  <c r="M241" i="1" s="1"/>
  <c r="N241" i="1"/>
  <c r="J242" i="1"/>
  <c r="K242" i="1"/>
  <c r="L242" i="1"/>
  <c r="M242" i="1" s="1"/>
  <c r="N242" i="1"/>
  <c r="J243" i="1"/>
  <c r="K243" i="1"/>
  <c r="L243" i="1"/>
  <c r="M243" i="1" s="1"/>
  <c r="N243" i="1"/>
  <c r="J244" i="1"/>
  <c r="K244" i="1"/>
  <c r="L244" i="1"/>
  <c r="M244" i="1" s="1"/>
  <c r="N244" i="1"/>
  <c r="J245" i="1"/>
  <c r="K245" i="1"/>
  <c r="L245" i="1"/>
  <c r="M245" i="1" s="1"/>
  <c r="N245" i="1"/>
  <c r="J246" i="1"/>
  <c r="K246" i="1"/>
  <c r="L246" i="1"/>
  <c r="M246" i="1" s="1"/>
  <c r="N246" i="1"/>
  <c r="J247" i="1"/>
  <c r="K247" i="1"/>
  <c r="L247" i="1"/>
  <c r="M247" i="1" s="1"/>
  <c r="N247" i="1"/>
  <c r="J248" i="1"/>
  <c r="K248" i="1"/>
  <c r="L248" i="1"/>
  <c r="M248" i="1" s="1"/>
  <c r="N248" i="1"/>
  <c r="J249" i="1"/>
  <c r="K249" i="1"/>
  <c r="L249" i="1"/>
  <c r="M249" i="1" s="1"/>
  <c r="N249" i="1"/>
  <c r="J250" i="1"/>
  <c r="K250" i="1"/>
  <c r="L250" i="1"/>
  <c r="M250" i="1" s="1"/>
  <c r="N250" i="1"/>
  <c r="J251" i="1"/>
  <c r="K251" i="1"/>
  <c r="L251" i="1"/>
  <c r="M251" i="1" s="1"/>
  <c r="N251" i="1"/>
  <c r="J252" i="1"/>
  <c r="K252" i="1"/>
  <c r="L252" i="1"/>
  <c r="M252" i="1" s="1"/>
  <c r="N252" i="1"/>
  <c r="J253" i="1"/>
  <c r="K253" i="1"/>
  <c r="L253" i="1"/>
  <c r="M253" i="1" s="1"/>
  <c r="N253" i="1"/>
  <c r="J254" i="1"/>
  <c r="K254" i="1"/>
  <c r="L254" i="1"/>
  <c r="M254" i="1" s="1"/>
  <c r="N254" i="1"/>
  <c r="J255" i="1"/>
  <c r="K255" i="1"/>
  <c r="L255" i="1"/>
  <c r="M255" i="1" s="1"/>
  <c r="N255" i="1"/>
  <c r="J256" i="1"/>
  <c r="K256" i="1"/>
  <c r="L256" i="1"/>
  <c r="M256" i="1" s="1"/>
  <c r="N256" i="1"/>
  <c r="J257" i="1"/>
  <c r="K257" i="1"/>
  <c r="L257" i="1"/>
  <c r="M257" i="1" s="1"/>
  <c r="N257" i="1"/>
  <c r="J258" i="1"/>
  <c r="K258" i="1"/>
  <c r="L258" i="1"/>
  <c r="M258" i="1" s="1"/>
  <c r="N258" i="1"/>
  <c r="J259" i="1"/>
  <c r="K259" i="1"/>
  <c r="L259" i="1"/>
  <c r="M259" i="1" s="1"/>
  <c r="N259" i="1"/>
  <c r="J260" i="1"/>
  <c r="K260" i="1"/>
  <c r="L260" i="1"/>
  <c r="M260" i="1" s="1"/>
  <c r="N260" i="1"/>
  <c r="J261" i="1"/>
  <c r="K261" i="1"/>
  <c r="L261" i="1"/>
  <c r="M261" i="1" s="1"/>
  <c r="N261" i="1"/>
  <c r="J262" i="1"/>
  <c r="K262" i="1"/>
  <c r="L262" i="1"/>
  <c r="M262" i="1" s="1"/>
  <c r="N262" i="1"/>
  <c r="J263" i="1"/>
  <c r="K263" i="1"/>
  <c r="L263" i="1"/>
  <c r="M263" i="1" s="1"/>
  <c r="N263" i="1"/>
  <c r="J264" i="1"/>
  <c r="K264" i="1"/>
  <c r="L264" i="1"/>
  <c r="M264" i="1" s="1"/>
  <c r="N264" i="1"/>
  <c r="J265" i="1"/>
  <c r="K265" i="1"/>
  <c r="L265" i="1"/>
  <c r="M265" i="1" s="1"/>
  <c r="N265" i="1"/>
  <c r="J266" i="1"/>
  <c r="K266" i="1"/>
  <c r="L266" i="1"/>
  <c r="M266" i="1" s="1"/>
  <c r="N266" i="1"/>
  <c r="J267" i="1"/>
  <c r="K267" i="1"/>
  <c r="L267" i="1"/>
  <c r="M267" i="1" s="1"/>
  <c r="N267" i="1"/>
  <c r="J268" i="1"/>
  <c r="K268" i="1"/>
  <c r="L268" i="1"/>
  <c r="M268" i="1" s="1"/>
  <c r="N268" i="1"/>
  <c r="J269" i="1"/>
  <c r="K269" i="1"/>
  <c r="L269" i="1"/>
  <c r="M269" i="1" s="1"/>
  <c r="N269" i="1"/>
  <c r="J270" i="1"/>
  <c r="K270" i="1"/>
  <c r="L270" i="1"/>
  <c r="M270" i="1" s="1"/>
  <c r="N270" i="1"/>
  <c r="J271" i="1"/>
  <c r="K271" i="1"/>
  <c r="L271" i="1"/>
  <c r="M271" i="1" s="1"/>
  <c r="N271" i="1"/>
  <c r="J272" i="1"/>
  <c r="K272" i="1"/>
  <c r="L272" i="1"/>
  <c r="M272" i="1" s="1"/>
  <c r="N272" i="1"/>
  <c r="J273" i="1"/>
  <c r="K273" i="1"/>
  <c r="L273" i="1"/>
  <c r="M273" i="1" s="1"/>
  <c r="N273" i="1"/>
  <c r="J274" i="1"/>
  <c r="K274" i="1"/>
  <c r="L274" i="1"/>
  <c r="M274" i="1" s="1"/>
  <c r="N274" i="1"/>
  <c r="J275" i="1"/>
  <c r="K275" i="1"/>
  <c r="L275" i="1"/>
  <c r="M275" i="1" s="1"/>
  <c r="N275" i="1"/>
  <c r="J276" i="1"/>
  <c r="K276" i="1"/>
  <c r="L276" i="1"/>
  <c r="M276" i="1" s="1"/>
  <c r="N276" i="1"/>
  <c r="J277" i="1"/>
  <c r="K277" i="1"/>
  <c r="L277" i="1"/>
  <c r="M277" i="1" s="1"/>
  <c r="N277" i="1"/>
  <c r="J278" i="1"/>
  <c r="K278" i="1"/>
  <c r="L278" i="1"/>
  <c r="M278" i="1" s="1"/>
  <c r="N278" i="1"/>
  <c r="J279" i="1"/>
  <c r="K279" i="1"/>
  <c r="L279" i="1"/>
  <c r="M279" i="1" s="1"/>
  <c r="N279" i="1"/>
  <c r="J280" i="1"/>
  <c r="K280" i="1"/>
  <c r="L280" i="1"/>
  <c r="M280" i="1" s="1"/>
  <c r="N280" i="1"/>
  <c r="J281" i="1"/>
  <c r="K281" i="1"/>
  <c r="L281" i="1"/>
  <c r="M281" i="1" s="1"/>
  <c r="N281" i="1"/>
  <c r="J282" i="1"/>
  <c r="K282" i="1"/>
  <c r="L282" i="1"/>
  <c r="M282" i="1" s="1"/>
  <c r="N282" i="1"/>
  <c r="J283" i="1"/>
  <c r="K283" i="1"/>
  <c r="L283" i="1"/>
  <c r="M283" i="1" s="1"/>
  <c r="N283" i="1"/>
  <c r="J284" i="1"/>
  <c r="K284" i="1"/>
  <c r="L284" i="1"/>
  <c r="M284" i="1" s="1"/>
  <c r="N284" i="1"/>
  <c r="J285" i="1"/>
  <c r="K285" i="1"/>
  <c r="L285" i="1"/>
  <c r="M285" i="1" s="1"/>
  <c r="N285" i="1"/>
  <c r="J286" i="1"/>
  <c r="K286" i="1"/>
  <c r="L286" i="1"/>
  <c r="M286" i="1" s="1"/>
  <c r="N286" i="1"/>
  <c r="J287" i="1"/>
  <c r="K287" i="1"/>
  <c r="L287" i="1"/>
  <c r="M287" i="1" s="1"/>
  <c r="N287" i="1"/>
  <c r="J288" i="1"/>
  <c r="K288" i="1"/>
  <c r="L288" i="1"/>
  <c r="M288" i="1" s="1"/>
  <c r="N288" i="1"/>
  <c r="J289" i="1"/>
  <c r="K289" i="1"/>
  <c r="L289" i="1"/>
  <c r="M289" i="1" s="1"/>
  <c r="N289" i="1"/>
  <c r="J290" i="1"/>
  <c r="K290" i="1"/>
  <c r="L290" i="1"/>
  <c r="M290" i="1" s="1"/>
  <c r="N290" i="1"/>
  <c r="J291" i="1"/>
  <c r="K291" i="1"/>
  <c r="L291" i="1"/>
  <c r="M291" i="1" s="1"/>
  <c r="N291" i="1"/>
  <c r="J292" i="1"/>
  <c r="K292" i="1"/>
  <c r="L292" i="1"/>
  <c r="M292" i="1" s="1"/>
  <c r="N292" i="1"/>
  <c r="J293" i="1"/>
  <c r="K293" i="1"/>
  <c r="L293" i="1"/>
  <c r="M293" i="1" s="1"/>
  <c r="N293" i="1"/>
  <c r="J294" i="1"/>
  <c r="K294" i="1"/>
  <c r="L294" i="1"/>
  <c r="M294" i="1" s="1"/>
  <c r="N294" i="1"/>
  <c r="J295" i="1"/>
  <c r="K295" i="1"/>
  <c r="L295" i="1"/>
  <c r="M295" i="1" s="1"/>
  <c r="N295" i="1"/>
  <c r="J296" i="1"/>
  <c r="K296" i="1"/>
  <c r="L296" i="1"/>
  <c r="M296" i="1" s="1"/>
  <c r="N296" i="1"/>
  <c r="J297" i="1"/>
  <c r="K297" i="1"/>
  <c r="L297" i="1"/>
  <c r="M297" i="1" s="1"/>
  <c r="N297" i="1"/>
  <c r="J298" i="1"/>
  <c r="K298" i="1"/>
  <c r="L298" i="1"/>
  <c r="M298" i="1" s="1"/>
  <c r="N298" i="1"/>
  <c r="J299" i="1"/>
  <c r="K299" i="1"/>
  <c r="L299" i="1"/>
  <c r="M299" i="1" s="1"/>
  <c r="N299" i="1"/>
  <c r="J300" i="1"/>
  <c r="K300" i="1"/>
  <c r="L300" i="1"/>
  <c r="M300" i="1" s="1"/>
  <c r="N300" i="1"/>
  <c r="J301" i="1"/>
  <c r="K301" i="1"/>
  <c r="L301" i="1"/>
  <c r="M301" i="1" s="1"/>
  <c r="N301" i="1"/>
  <c r="J302" i="1"/>
  <c r="K302" i="1"/>
  <c r="L302" i="1"/>
  <c r="M302" i="1" s="1"/>
  <c r="N302" i="1"/>
  <c r="J303" i="1"/>
  <c r="K303" i="1"/>
  <c r="L303" i="1"/>
  <c r="M303" i="1" s="1"/>
  <c r="N303" i="1"/>
  <c r="J304" i="1"/>
  <c r="K304" i="1"/>
  <c r="L304" i="1"/>
  <c r="M304" i="1" s="1"/>
  <c r="N304" i="1"/>
  <c r="J305" i="1"/>
  <c r="K305" i="1"/>
  <c r="L305" i="1"/>
  <c r="M305" i="1" s="1"/>
  <c r="N305" i="1"/>
  <c r="J306" i="1"/>
  <c r="K306" i="1"/>
  <c r="L306" i="1"/>
  <c r="M306" i="1" s="1"/>
  <c r="N306" i="1"/>
  <c r="J307" i="1"/>
  <c r="K307" i="1"/>
  <c r="L307" i="1"/>
  <c r="M307" i="1" s="1"/>
  <c r="N307" i="1"/>
  <c r="J308" i="1"/>
  <c r="K308" i="1"/>
  <c r="L308" i="1"/>
  <c r="M308" i="1" s="1"/>
  <c r="N308" i="1"/>
  <c r="J309" i="1"/>
  <c r="K309" i="1"/>
  <c r="L309" i="1"/>
  <c r="M309" i="1" s="1"/>
  <c r="N309" i="1"/>
  <c r="J310" i="1"/>
  <c r="K310" i="1"/>
  <c r="L310" i="1"/>
  <c r="M310" i="1" s="1"/>
  <c r="N310" i="1"/>
  <c r="J311" i="1"/>
  <c r="K311" i="1"/>
  <c r="L311" i="1"/>
  <c r="M311" i="1" s="1"/>
  <c r="N311" i="1"/>
  <c r="J312" i="1"/>
  <c r="K312" i="1"/>
  <c r="L312" i="1"/>
  <c r="M312" i="1" s="1"/>
  <c r="N312" i="1"/>
  <c r="J313" i="1"/>
  <c r="K313" i="1"/>
  <c r="L313" i="1"/>
  <c r="M313" i="1" s="1"/>
  <c r="N313" i="1"/>
  <c r="J314" i="1"/>
  <c r="K314" i="1"/>
  <c r="L314" i="1"/>
  <c r="M314" i="1" s="1"/>
  <c r="N314" i="1"/>
  <c r="J315" i="1"/>
  <c r="K315" i="1"/>
  <c r="L315" i="1"/>
  <c r="M315" i="1" s="1"/>
  <c r="N315" i="1"/>
  <c r="J316" i="1"/>
  <c r="K316" i="1"/>
  <c r="L316" i="1"/>
  <c r="M316" i="1" s="1"/>
  <c r="N316" i="1"/>
  <c r="J317" i="1"/>
  <c r="K317" i="1"/>
  <c r="L317" i="1"/>
  <c r="M317" i="1" s="1"/>
  <c r="N317" i="1"/>
  <c r="J318" i="1"/>
  <c r="K318" i="1"/>
  <c r="L318" i="1"/>
  <c r="M318" i="1" s="1"/>
  <c r="N318" i="1"/>
  <c r="J319" i="1"/>
  <c r="K319" i="1"/>
  <c r="L319" i="1"/>
  <c r="M319" i="1" s="1"/>
  <c r="N319" i="1"/>
  <c r="J320" i="1"/>
  <c r="K320" i="1"/>
  <c r="L320" i="1"/>
  <c r="M320" i="1" s="1"/>
  <c r="N320" i="1"/>
  <c r="J321" i="1"/>
  <c r="K321" i="1"/>
  <c r="L321" i="1"/>
  <c r="M321" i="1" s="1"/>
  <c r="N321" i="1"/>
  <c r="J322" i="1"/>
  <c r="K322" i="1"/>
  <c r="L322" i="1"/>
  <c r="M322" i="1" s="1"/>
  <c r="N322" i="1"/>
  <c r="J323" i="1"/>
  <c r="K323" i="1"/>
  <c r="L323" i="1"/>
  <c r="M323" i="1" s="1"/>
  <c r="N323" i="1"/>
  <c r="J324" i="1"/>
  <c r="K324" i="1"/>
  <c r="L324" i="1"/>
  <c r="M324" i="1" s="1"/>
  <c r="N324" i="1"/>
  <c r="J325" i="1"/>
  <c r="K325" i="1"/>
  <c r="L325" i="1"/>
  <c r="M325" i="1" s="1"/>
  <c r="N325" i="1"/>
  <c r="J326" i="1"/>
  <c r="K326" i="1"/>
  <c r="L326" i="1"/>
  <c r="M326" i="1" s="1"/>
  <c r="N326" i="1"/>
  <c r="J327" i="1"/>
  <c r="K327" i="1"/>
  <c r="L327" i="1"/>
  <c r="M327" i="1" s="1"/>
  <c r="N327" i="1"/>
  <c r="J328" i="1"/>
  <c r="K328" i="1"/>
  <c r="L328" i="1"/>
  <c r="M328" i="1" s="1"/>
  <c r="N328" i="1"/>
  <c r="J329" i="1"/>
  <c r="K329" i="1"/>
  <c r="L329" i="1"/>
  <c r="M329" i="1" s="1"/>
  <c r="N329" i="1"/>
  <c r="J330" i="1"/>
  <c r="K330" i="1"/>
  <c r="L330" i="1"/>
  <c r="M330" i="1" s="1"/>
  <c r="N330" i="1"/>
  <c r="J331" i="1"/>
  <c r="K331" i="1"/>
  <c r="L331" i="1"/>
  <c r="M331" i="1" s="1"/>
  <c r="N331" i="1"/>
  <c r="J332" i="1"/>
  <c r="K332" i="1"/>
  <c r="L332" i="1"/>
  <c r="M332" i="1" s="1"/>
  <c r="N332" i="1"/>
  <c r="J333" i="1"/>
  <c r="K333" i="1"/>
  <c r="L333" i="1"/>
  <c r="M333" i="1" s="1"/>
  <c r="N333" i="1"/>
  <c r="J334" i="1"/>
  <c r="K334" i="1"/>
  <c r="L334" i="1"/>
  <c r="M334" i="1" s="1"/>
  <c r="N334" i="1"/>
  <c r="J335" i="1"/>
  <c r="K335" i="1"/>
  <c r="L335" i="1"/>
  <c r="M335" i="1" s="1"/>
  <c r="N335" i="1"/>
  <c r="J336" i="1"/>
  <c r="K336" i="1"/>
  <c r="L336" i="1"/>
  <c r="M336" i="1" s="1"/>
  <c r="N336" i="1"/>
  <c r="J337" i="1"/>
  <c r="K337" i="1"/>
  <c r="L337" i="1"/>
  <c r="M337" i="1" s="1"/>
  <c r="N337" i="1"/>
  <c r="J338" i="1"/>
  <c r="K338" i="1"/>
  <c r="L338" i="1"/>
  <c r="M338" i="1" s="1"/>
  <c r="N338" i="1"/>
  <c r="J339" i="1"/>
  <c r="K339" i="1"/>
  <c r="L339" i="1"/>
  <c r="M339" i="1" s="1"/>
  <c r="N339" i="1"/>
  <c r="J340" i="1"/>
  <c r="K340" i="1"/>
  <c r="L340" i="1"/>
  <c r="M340" i="1" s="1"/>
  <c r="N340" i="1"/>
  <c r="J341" i="1"/>
  <c r="K341" i="1"/>
  <c r="L341" i="1"/>
  <c r="M341" i="1" s="1"/>
  <c r="N341" i="1"/>
  <c r="J342" i="1"/>
  <c r="K342" i="1"/>
  <c r="L342" i="1"/>
  <c r="M342" i="1" s="1"/>
  <c r="N342" i="1"/>
  <c r="J343" i="1"/>
  <c r="K343" i="1"/>
  <c r="L343" i="1"/>
  <c r="M343" i="1" s="1"/>
  <c r="N343" i="1"/>
  <c r="J344" i="1"/>
  <c r="K344" i="1"/>
  <c r="L344" i="1"/>
  <c r="M344" i="1" s="1"/>
  <c r="N344" i="1"/>
  <c r="J345" i="1"/>
  <c r="K345" i="1"/>
  <c r="L345" i="1"/>
  <c r="M345" i="1" s="1"/>
  <c r="N345" i="1"/>
  <c r="J346" i="1"/>
  <c r="K346" i="1"/>
  <c r="L346" i="1"/>
  <c r="M346" i="1" s="1"/>
  <c r="N346" i="1"/>
  <c r="J347" i="1"/>
  <c r="K347" i="1"/>
  <c r="L347" i="1"/>
  <c r="M347" i="1" s="1"/>
  <c r="N347" i="1"/>
  <c r="J348" i="1"/>
  <c r="K348" i="1"/>
  <c r="L348" i="1"/>
  <c r="M348" i="1" s="1"/>
  <c r="N348" i="1"/>
  <c r="J349" i="1"/>
  <c r="K349" i="1"/>
  <c r="L349" i="1"/>
  <c r="M349" i="1" s="1"/>
  <c r="N349" i="1"/>
  <c r="J350" i="1"/>
  <c r="K350" i="1"/>
  <c r="L350" i="1"/>
  <c r="M350" i="1" s="1"/>
  <c r="N350" i="1"/>
  <c r="J351" i="1"/>
  <c r="K351" i="1"/>
  <c r="L351" i="1"/>
  <c r="M351" i="1" s="1"/>
  <c r="N351" i="1"/>
  <c r="J352" i="1"/>
  <c r="K352" i="1"/>
  <c r="L352" i="1"/>
  <c r="M352" i="1" s="1"/>
  <c r="N352" i="1"/>
  <c r="J353" i="1"/>
  <c r="K353" i="1"/>
  <c r="L353" i="1"/>
  <c r="M353" i="1" s="1"/>
  <c r="N353" i="1"/>
  <c r="J354" i="1"/>
  <c r="K354" i="1"/>
  <c r="L354" i="1"/>
  <c r="M354" i="1" s="1"/>
  <c r="N354" i="1"/>
  <c r="J355" i="1"/>
  <c r="K355" i="1"/>
  <c r="L355" i="1"/>
  <c r="M355" i="1" s="1"/>
  <c r="N355" i="1"/>
  <c r="J356" i="1"/>
  <c r="K356" i="1"/>
  <c r="L356" i="1"/>
  <c r="M356" i="1" s="1"/>
  <c r="N356" i="1"/>
  <c r="J357" i="1"/>
  <c r="K357" i="1"/>
  <c r="L357" i="1"/>
  <c r="M357" i="1" s="1"/>
  <c r="N357" i="1"/>
  <c r="J358" i="1"/>
  <c r="K358" i="1"/>
  <c r="L358" i="1"/>
  <c r="M358" i="1" s="1"/>
  <c r="N358" i="1"/>
  <c r="J359" i="1"/>
  <c r="K359" i="1"/>
  <c r="L359" i="1"/>
  <c r="M359" i="1" s="1"/>
  <c r="N359" i="1"/>
  <c r="J360" i="1"/>
  <c r="K360" i="1"/>
  <c r="L360" i="1"/>
  <c r="M360" i="1" s="1"/>
  <c r="N360" i="1"/>
  <c r="J361" i="1"/>
  <c r="K361" i="1"/>
  <c r="L361" i="1"/>
  <c r="M361" i="1" s="1"/>
  <c r="N361" i="1"/>
  <c r="J362" i="1"/>
  <c r="K362" i="1"/>
  <c r="L362" i="1"/>
  <c r="M362" i="1" s="1"/>
  <c r="N362" i="1"/>
  <c r="J363" i="1"/>
  <c r="K363" i="1"/>
  <c r="L363" i="1"/>
  <c r="M363" i="1" s="1"/>
  <c r="N363" i="1"/>
  <c r="J364" i="1"/>
  <c r="K364" i="1"/>
  <c r="L364" i="1"/>
  <c r="M364" i="1" s="1"/>
  <c r="N364" i="1"/>
  <c r="J365" i="1"/>
  <c r="K365" i="1"/>
  <c r="L365" i="1"/>
  <c r="M365" i="1" s="1"/>
  <c r="N365" i="1"/>
  <c r="J366" i="1"/>
  <c r="K366" i="1"/>
  <c r="L366" i="1"/>
  <c r="M366" i="1" s="1"/>
  <c r="N366" i="1"/>
  <c r="J367" i="1"/>
  <c r="K367" i="1"/>
  <c r="L367" i="1"/>
  <c r="M367" i="1" s="1"/>
  <c r="N367" i="1"/>
  <c r="J368" i="1"/>
  <c r="K368" i="1"/>
  <c r="L368" i="1"/>
  <c r="M368" i="1" s="1"/>
  <c r="N368" i="1"/>
  <c r="J369" i="1"/>
  <c r="K369" i="1"/>
  <c r="L369" i="1"/>
  <c r="M369" i="1" s="1"/>
  <c r="N369" i="1"/>
  <c r="J370" i="1"/>
  <c r="K370" i="1"/>
  <c r="L370" i="1"/>
  <c r="M370" i="1" s="1"/>
  <c r="N370" i="1"/>
  <c r="J371" i="1"/>
  <c r="K371" i="1"/>
  <c r="L371" i="1"/>
  <c r="M371" i="1" s="1"/>
  <c r="N371" i="1"/>
  <c r="J372" i="1"/>
  <c r="K372" i="1"/>
  <c r="L372" i="1"/>
  <c r="M372" i="1" s="1"/>
  <c r="N372" i="1"/>
  <c r="J373" i="1"/>
  <c r="K373" i="1"/>
  <c r="L373" i="1"/>
  <c r="M373" i="1" s="1"/>
  <c r="N373" i="1"/>
  <c r="J374" i="1"/>
  <c r="K374" i="1"/>
  <c r="L374" i="1"/>
  <c r="M374" i="1" s="1"/>
  <c r="N374" i="1"/>
  <c r="J375" i="1"/>
  <c r="K375" i="1"/>
  <c r="L375" i="1"/>
  <c r="M375" i="1" s="1"/>
  <c r="N375" i="1"/>
  <c r="J376" i="1"/>
  <c r="K376" i="1"/>
  <c r="L376" i="1"/>
  <c r="M376" i="1" s="1"/>
  <c r="N376" i="1"/>
  <c r="J377" i="1"/>
  <c r="K377" i="1"/>
  <c r="L377" i="1"/>
  <c r="M377" i="1" s="1"/>
  <c r="N377" i="1"/>
  <c r="J378" i="1"/>
  <c r="K378" i="1"/>
  <c r="L378" i="1"/>
  <c r="M378" i="1" s="1"/>
  <c r="N378" i="1"/>
  <c r="J379" i="1"/>
  <c r="K379" i="1"/>
  <c r="L379" i="1"/>
  <c r="M379" i="1" s="1"/>
  <c r="N379" i="1"/>
  <c r="J380" i="1"/>
  <c r="K380" i="1"/>
  <c r="L380" i="1"/>
  <c r="M380" i="1" s="1"/>
  <c r="N380" i="1"/>
  <c r="J381" i="1"/>
  <c r="K381" i="1"/>
  <c r="L381" i="1"/>
  <c r="M381" i="1" s="1"/>
  <c r="N381" i="1"/>
  <c r="J382" i="1"/>
  <c r="K382" i="1"/>
  <c r="L382" i="1"/>
  <c r="M382" i="1" s="1"/>
  <c r="N382" i="1"/>
  <c r="J383" i="1"/>
  <c r="K383" i="1"/>
  <c r="L383" i="1"/>
  <c r="M383" i="1" s="1"/>
  <c r="N383" i="1"/>
  <c r="J384" i="1"/>
  <c r="K384" i="1"/>
  <c r="L384" i="1"/>
  <c r="M384" i="1" s="1"/>
  <c r="N384" i="1"/>
  <c r="J385" i="1"/>
  <c r="K385" i="1"/>
  <c r="L385" i="1"/>
  <c r="M385" i="1" s="1"/>
  <c r="N385" i="1"/>
  <c r="J386" i="1"/>
  <c r="K386" i="1"/>
  <c r="L386" i="1"/>
  <c r="M386" i="1" s="1"/>
  <c r="N386" i="1"/>
  <c r="J387" i="1"/>
  <c r="K387" i="1"/>
  <c r="L387" i="1"/>
  <c r="M387" i="1" s="1"/>
  <c r="N387" i="1"/>
  <c r="J388" i="1"/>
  <c r="K388" i="1"/>
  <c r="L388" i="1"/>
  <c r="M388" i="1" s="1"/>
  <c r="N388" i="1"/>
  <c r="J389" i="1"/>
  <c r="K389" i="1"/>
  <c r="L389" i="1"/>
  <c r="M389" i="1" s="1"/>
  <c r="N389" i="1"/>
  <c r="J390" i="1"/>
  <c r="K390" i="1"/>
  <c r="L390" i="1"/>
  <c r="M390" i="1" s="1"/>
  <c r="N390" i="1"/>
  <c r="J391" i="1"/>
  <c r="K391" i="1"/>
  <c r="L391" i="1"/>
  <c r="M391" i="1" s="1"/>
  <c r="N391" i="1"/>
  <c r="J392" i="1"/>
  <c r="K392" i="1"/>
  <c r="L392" i="1"/>
  <c r="M392" i="1" s="1"/>
  <c r="N392" i="1"/>
  <c r="J393" i="1"/>
  <c r="K393" i="1"/>
  <c r="L393" i="1"/>
  <c r="M393" i="1" s="1"/>
  <c r="N393" i="1"/>
  <c r="J394" i="1"/>
  <c r="K394" i="1"/>
  <c r="L394" i="1"/>
  <c r="M394" i="1" s="1"/>
  <c r="N394" i="1"/>
  <c r="J395" i="1"/>
  <c r="K395" i="1"/>
  <c r="L395" i="1"/>
  <c r="M395" i="1" s="1"/>
  <c r="N395" i="1"/>
  <c r="J396" i="1"/>
  <c r="K396" i="1"/>
  <c r="L396" i="1"/>
  <c r="M396" i="1" s="1"/>
  <c r="N396" i="1"/>
  <c r="J397" i="1"/>
  <c r="K397" i="1"/>
  <c r="L397" i="1"/>
  <c r="M397" i="1" s="1"/>
  <c r="N397" i="1"/>
  <c r="J398" i="1"/>
  <c r="K398" i="1"/>
  <c r="L398" i="1"/>
  <c r="M398" i="1" s="1"/>
  <c r="N398" i="1"/>
  <c r="J399" i="1"/>
  <c r="K399" i="1"/>
  <c r="L399" i="1"/>
  <c r="M399" i="1" s="1"/>
  <c r="N399" i="1"/>
  <c r="J400" i="1"/>
  <c r="K400" i="1"/>
  <c r="L400" i="1"/>
  <c r="M400" i="1" s="1"/>
  <c r="N400" i="1"/>
  <c r="J401" i="1"/>
  <c r="K401" i="1"/>
  <c r="L401" i="1"/>
  <c r="M401" i="1" s="1"/>
  <c r="N401" i="1"/>
  <c r="J402" i="1"/>
  <c r="K402" i="1"/>
  <c r="L402" i="1"/>
  <c r="M402" i="1" s="1"/>
  <c r="N402" i="1"/>
  <c r="J403" i="1"/>
  <c r="K403" i="1"/>
  <c r="L403" i="1"/>
  <c r="M403" i="1" s="1"/>
  <c r="N403" i="1"/>
  <c r="J404" i="1"/>
  <c r="K404" i="1"/>
  <c r="L404" i="1"/>
  <c r="M404" i="1" s="1"/>
  <c r="N404" i="1"/>
  <c r="J405" i="1"/>
  <c r="K405" i="1"/>
  <c r="L405" i="1"/>
  <c r="M405" i="1" s="1"/>
  <c r="N405" i="1"/>
  <c r="J406" i="1"/>
  <c r="K406" i="1"/>
  <c r="L406" i="1"/>
  <c r="M406" i="1" s="1"/>
  <c r="N406" i="1"/>
  <c r="J407" i="1"/>
  <c r="K407" i="1"/>
  <c r="L407" i="1"/>
  <c r="M407" i="1" s="1"/>
  <c r="N407" i="1"/>
  <c r="J408" i="1"/>
  <c r="K408" i="1"/>
  <c r="L408" i="1"/>
  <c r="M408" i="1" s="1"/>
  <c r="N408" i="1"/>
  <c r="J409" i="1"/>
  <c r="K409" i="1"/>
  <c r="L409" i="1"/>
  <c r="M409" i="1" s="1"/>
  <c r="N409" i="1"/>
  <c r="J410" i="1"/>
  <c r="K410" i="1"/>
  <c r="L410" i="1"/>
  <c r="M410" i="1" s="1"/>
  <c r="N410" i="1"/>
  <c r="J411" i="1"/>
  <c r="K411" i="1"/>
  <c r="L411" i="1"/>
  <c r="M411" i="1" s="1"/>
  <c r="N411" i="1"/>
  <c r="J412" i="1"/>
  <c r="K412" i="1"/>
  <c r="L412" i="1"/>
  <c r="M412" i="1" s="1"/>
  <c r="N412" i="1"/>
  <c r="J413" i="1"/>
  <c r="K413" i="1"/>
  <c r="L413" i="1"/>
  <c r="M413" i="1" s="1"/>
  <c r="N413" i="1"/>
  <c r="J414" i="1"/>
  <c r="K414" i="1"/>
  <c r="L414" i="1"/>
  <c r="M414" i="1" s="1"/>
  <c r="N414" i="1"/>
  <c r="J415" i="1"/>
  <c r="K415" i="1"/>
  <c r="L415" i="1"/>
  <c r="M415" i="1" s="1"/>
  <c r="N415" i="1"/>
  <c r="J416" i="1"/>
  <c r="K416" i="1"/>
  <c r="L416" i="1"/>
  <c r="M416" i="1" s="1"/>
  <c r="N416" i="1"/>
  <c r="J417" i="1"/>
  <c r="K417" i="1"/>
  <c r="L417" i="1"/>
  <c r="M417" i="1" s="1"/>
  <c r="N417" i="1"/>
  <c r="J418" i="1"/>
  <c r="K418" i="1"/>
  <c r="L418" i="1"/>
  <c r="M418" i="1" s="1"/>
  <c r="N418" i="1"/>
  <c r="J419" i="1"/>
  <c r="K419" i="1"/>
  <c r="L419" i="1"/>
  <c r="M419" i="1" s="1"/>
  <c r="N419" i="1"/>
  <c r="J420" i="1"/>
  <c r="K420" i="1"/>
  <c r="L420" i="1"/>
  <c r="M420" i="1" s="1"/>
  <c r="N420" i="1"/>
  <c r="J421" i="1"/>
  <c r="K421" i="1"/>
  <c r="L421" i="1"/>
  <c r="M421" i="1" s="1"/>
  <c r="N421" i="1"/>
  <c r="J422" i="1"/>
  <c r="K422" i="1"/>
  <c r="L422" i="1"/>
  <c r="M422" i="1" s="1"/>
  <c r="N422" i="1"/>
  <c r="J423" i="1"/>
  <c r="K423" i="1"/>
  <c r="L423" i="1"/>
  <c r="M423" i="1" s="1"/>
  <c r="N423" i="1"/>
  <c r="J424" i="1"/>
  <c r="K424" i="1"/>
  <c r="L424" i="1"/>
  <c r="M424" i="1" s="1"/>
  <c r="N424" i="1"/>
  <c r="J425" i="1"/>
  <c r="K425" i="1"/>
  <c r="L425" i="1"/>
  <c r="M425" i="1" s="1"/>
  <c r="N425" i="1"/>
  <c r="J426" i="1"/>
  <c r="K426" i="1"/>
  <c r="L426" i="1"/>
  <c r="M426" i="1" s="1"/>
  <c r="N426" i="1"/>
  <c r="J427" i="1"/>
  <c r="K427" i="1"/>
  <c r="L427" i="1"/>
  <c r="M427" i="1" s="1"/>
  <c r="N427" i="1"/>
  <c r="J428" i="1"/>
  <c r="K428" i="1"/>
  <c r="L428" i="1"/>
  <c r="M428" i="1" s="1"/>
  <c r="N428" i="1"/>
  <c r="J429" i="1"/>
  <c r="K429" i="1"/>
  <c r="L429" i="1"/>
  <c r="M429" i="1" s="1"/>
  <c r="N429" i="1"/>
  <c r="J430" i="1"/>
  <c r="K430" i="1"/>
  <c r="L430" i="1"/>
  <c r="M430" i="1" s="1"/>
  <c r="N430" i="1"/>
  <c r="J431" i="1"/>
  <c r="K431" i="1"/>
  <c r="L431" i="1"/>
  <c r="M431" i="1" s="1"/>
  <c r="N431" i="1"/>
  <c r="J432" i="1"/>
  <c r="K432" i="1"/>
  <c r="L432" i="1"/>
  <c r="M432" i="1" s="1"/>
  <c r="N432" i="1"/>
  <c r="J433" i="1"/>
  <c r="K433" i="1"/>
  <c r="L433" i="1"/>
  <c r="M433" i="1" s="1"/>
  <c r="N433" i="1"/>
  <c r="J434" i="1"/>
  <c r="K434" i="1"/>
  <c r="L434" i="1"/>
  <c r="M434" i="1" s="1"/>
  <c r="N434" i="1"/>
  <c r="J435" i="1"/>
  <c r="K435" i="1"/>
  <c r="L435" i="1"/>
  <c r="M435" i="1" s="1"/>
  <c r="N435" i="1"/>
  <c r="J436" i="1"/>
  <c r="K436" i="1"/>
  <c r="L436" i="1"/>
  <c r="M436" i="1" s="1"/>
  <c r="N436" i="1"/>
  <c r="J437" i="1"/>
  <c r="K437" i="1"/>
  <c r="L437" i="1"/>
  <c r="M437" i="1" s="1"/>
  <c r="N437" i="1"/>
  <c r="J438" i="1"/>
  <c r="K438" i="1"/>
  <c r="L438" i="1"/>
  <c r="M438" i="1" s="1"/>
  <c r="N438" i="1"/>
  <c r="J439" i="1"/>
  <c r="K439" i="1"/>
  <c r="L439" i="1"/>
  <c r="M439" i="1" s="1"/>
  <c r="N439" i="1"/>
  <c r="J440" i="1"/>
  <c r="K440" i="1"/>
  <c r="L440" i="1"/>
  <c r="M440" i="1" s="1"/>
  <c r="N440" i="1"/>
  <c r="J441" i="1"/>
  <c r="K441" i="1"/>
  <c r="L441" i="1"/>
  <c r="M441" i="1" s="1"/>
  <c r="N441" i="1"/>
  <c r="J442" i="1"/>
  <c r="K442" i="1"/>
  <c r="L442" i="1"/>
  <c r="M442" i="1" s="1"/>
  <c r="N442" i="1"/>
  <c r="J443" i="1"/>
  <c r="K443" i="1"/>
  <c r="L443" i="1"/>
  <c r="M443" i="1" s="1"/>
  <c r="N443" i="1"/>
  <c r="J444" i="1"/>
  <c r="K444" i="1"/>
  <c r="L444" i="1"/>
  <c r="M444" i="1" s="1"/>
  <c r="N444" i="1"/>
  <c r="J445" i="1"/>
  <c r="K445" i="1"/>
  <c r="L445" i="1"/>
  <c r="M445" i="1" s="1"/>
  <c r="N445" i="1"/>
  <c r="J446" i="1"/>
  <c r="K446" i="1"/>
  <c r="L446" i="1"/>
  <c r="M446" i="1" s="1"/>
  <c r="N446" i="1"/>
  <c r="J447" i="1"/>
  <c r="K447" i="1"/>
  <c r="L447" i="1"/>
  <c r="M447" i="1" s="1"/>
  <c r="N447" i="1"/>
  <c r="J448" i="1"/>
  <c r="K448" i="1"/>
  <c r="L448" i="1"/>
  <c r="M448" i="1" s="1"/>
  <c r="N448" i="1"/>
  <c r="J449" i="1"/>
  <c r="K449" i="1"/>
  <c r="L449" i="1"/>
  <c r="M449" i="1" s="1"/>
  <c r="N449" i="1"/>
  <c r="J450" i="1"/>
  <c r="K450" i="1"/>
  <c r="L450" i="1"/>
  <c r="M450" i="1" s="1"/>
  <c r="N450" i="1"/>
  <c r="J451" i="1"/>
  <c r="K451" i="1"/>
  <c r="L451" i="1"/>
  <c r="M451" i="1" s="1"/>
  <c r="N451" i="1"/>
  <c r="J452" i="1"/>
  <c r="K452" i="1"/>
  <c r="L452" i="1"/>
  <c r="M452" i="1" s="1"/>
  <c r="N452" i="1"/>
  <c r="J453" i="1"/>
  <c r="K453" i="1"/>
  <c r="L453" i="1"/>
  <c r="M453" i="1" s="1"/>
  <c r="N453" i="1"/>
  <c r="J454" i="1"/>
  <c r="K454" i="1"/>
  <c r="L454" i="1"/>
  <c r="M454" i="1" s="1"/>
  <c r="N454" i="1"/>
  <c r="J455" i="1"/>
  <c r="K455" i="1"/>
  <c r="L455" i="1"/>
  <c r="M455" i="1" s="1"/>
  <c r="N455" i="1"/>
  <c r="J456" i="1"/>
  <c r="K456" i="1"/>
  <c r="L456" i="1"/>
  <c r="M456" i="1" s="1"/>
  <c r="N456" i="1"/>
  <c r="J457" i="1"/>
  <c r="K457" i="1"/>
  <c r="L457" i="1"/>
  <c r="M457" i="1" s="1"/>
  <c r="N457" i="1"/>
  <c r="J458" i="1"/>
  <c r="K458" i="1"/>
  <c r="L458" i="1"/>
  <c r="M458" i="1" s="1"/>
  <c r="N458" i="1"/>
  <c r="J459" i="1"/>
  <c r="K459" i="1"/>
  <c r="L459" i="1"/>
  <c r="M459" i="1" s="1"/>
  <c r="N459" i="1"/>
  <c r="J460" i="1"/>
  <c r="K460" i="1"/>
  <c r="L460" i="1"/>
  <c r="M460" i="1" s="1"/>
  <c r="N460" i="1"/>
  <c r="J461" i="1"/>
  <c r="K461" i="1"/>
  <c r="L461" i="1"/>
  <c r="M461" i="1" s="1"/>
  <c r="N461" i="1"/>
  <c r="J462" i="1"/>
  <c r="K462" i="1"/>
  <c r="L462" i="1"/>
  <c r="M462" i="1" s="1"/>
  <c r="N462" i="1"/>
  <c r="J463" i="1"/>
  <c r="K463" i="1"/>
  <c r="L463" i="1"/>
  <c r="M463" i="1" s="1"/>
  <c r="N463" i="1"/>
  <c r="J464" i="1"/>
  <c r="K464" i="1"/>
  <c r="L464" i="1"/>
  <c r="M464" i="1" s="1"/>
  <c r="N464" i="1"/>
  <c r="J465" i="1"/>
  <c r="K465" i="1"/>
  <c r="L465" i="1"/>
  <c r="M465" i="1" s="1"/>
  <c r="N465" i="1"/>
  <c r="J466" i="1"/>
  <c r="K466" i="1"/>
  <c r="L466" i="1"/>
  <c r="M466" i="1" s="1"/>
  <c r="N466" i="1"/>
  <c r="J467" i="1"/>
  <c r="K467" i="1"/>
  <c r="L467" i="1"/>
  <c r="M467" i="1" s="1"/>
  <c r="N467" i="1"/>
  <c r="J468" i="1"/>
  <c r="K468" i="1"/>
  <c r="L468" i="1"/>
  <c r="M468" i="1" s="1"/>
  <c r="N468" i="1"/>
  <c r="J469" i="1"/>
  <c r="K469" i="1"/>
  <c r="L469" i="1"/>
  <c r="M469" i="1" s="1"/>
  <c r="N469" i="1"/>
  <c r="J470" i="1"/>
  <c r="K470" i="1"/>
  <c r="L470" i="1"/>
  <c r="M470" i="1" s="1"/>
  <c r="N470" i="1"/>
  <c r="J471" i="1"/>
  <c r="K471" i="1"/>
  <c r="L471" i="1"/>
  <c r="M471" i="1" s="1"/>
  <c r="N471" i="1"/>
  <c r="J472" i="1"/>
  <c r="K472" i="1"/>
  <c r="L472" i="1"/>
  <c r="M472" i="1" s="1"/>
  <c r="N472" i="1"/>
  <c r="J473" i="1"/>
  <c r="K473" i="1"/>
  <c r="L473" i="1"/>
  <c r="M473" i="1" s="1"/>
  <c r="N473" i="1"/>
  <c r="J474" i="1"/>
  <c r="K474" i="1"/>
  <c r="L474" i="1"/>
  <c r="M474" i="1" s="1"/>
  <c r="N474" i="1"/>
  <c r="J475" i="1"/>
  <c r="K475" i="1"/>
  <c r="L475" i="1"/>
  <c r="M475" i="1" s="1"/>
  <c r="N475" i="1"/>
  <c r="J476" i="1"/>
  <c r="K476" i="1"/>
  <c r="L476" i="1"/>
  <c r="M476" i="1" s="1"/>
  <c r="N476" i="1"/>
  <c r="J477" i="1"/>
  <c r="K477" i="1"/>
  <c r="L477" i="1"/>
  <c r="M477" i="1" s="1"/>
  <c r="N477" i="1"/>
  <c r="J478" i="1"/>
  <c r="K478" i="1"/>
  <c r="L478" i="1"/>
  <c r="M478" i="1" s="1"/>
  <c r="N478" i="1"/>
  <c r="J479" i="1"/>
  <c r="K479" i="1"/>
  <c r="L479" i="1"/>
  <c r="M479" i="1" s="1"/>
  <c r="N479" i="1"/>
  <c r="J480" i="1"/>
  <c r="K480" i="1"/>
  <c r="L480" i="1"/>
  <c r="M480" i="1" s="1"/>
  <c r="N480" i="1"/>
  <c r="J481" i="1"/>
  <c r="K481" i="1"/>
  <c r="L481" i="1"/>
  <c r="M481" i="1" s="1"/>
  <c r="N481" i="1"/>
  <c r="J482" i="1"/>
  <c r="K482" i="1"/>
  <c r="L482" i="1"/>
  <c r="M482" i="1" s="1"/>
  <c r="N482" i="1"/>
  <c r="J483" i="1"/>
  <c r="K483" i="1"/>
  <c r="L483" i="1"/>
  <c r="M483" i="1" s="1"/>
  <c r="N483" i="1"/>
  <c r="J484" i="1"/>
  <c r="K484" i="1"/>
  <c r="L484" i="1"/>
  <c r="M484" i="1" s="1"/>
  <c r="N484" i="1"/>
  <c r="J485" i="1"/>
  <c r="K485" i="1"/>
  <c r="L485" i="1"/>
  <c r="M485" i="1" s="1"/>
  <c r="N485" i="1"/>
  <c r="J486" i="1"/>
  <c r="K486" i="1"/>
  <c r="L486" i="1"/>
  <c r="M486" i="1" s="1"/>
  <c r="N486" i="1"/>
  <c r="J487" i="1"/>
  <c r="K487" i="1"/>
  <c r="L487" i="1"/>
  <c r="M487" i="1" s="1"/>
  <c r="N487" i="1"/>
  <c r="J488" i="1"/>
  <c r="K488" i="1"/>
  <c r="L488" i="1"/>
  <c r="M488" i="1" s="1"/>
  <c r="N488" i="1"/>
  <c r="J489" i="1"/>
  <c r="K489" i="1"/>
  <c r="L489" i="1"/>
  <c r="M489" i="1" s="1"/>
  <c r="N489" i="1"/>
  <c r="J490" i="1"/>
  <c r="K490" i="1"/>
  <c r="L490" i="1"/>
  <c r="M490" i="1" s="1"/>
  <c r="N490" i="1"/>
  <c r="J491" i="1"/>
  <c r="K491" i="1"/>
  <c r="L491" i="1"/>
  <c r="M491" i="1" s="1"/>
  <c r="N491" i="1"/>
  <c r="J492" i="1"/>
  <c r="K492" i="1"/>
  <c r="L492" i="1"/>
  <c r="M492" i="1" s="1"/>
  <c r="N492" i="1"/>
  <c r="J493" i="1"/>
  <c r="K493" i="1"/>
  <c r="L493" i="1"/>
  <c r="M493" i="1" s="1"/>
  <c r="N493" i="1"/>
  <c r="J494" i="1"/>
  <c r="K494" i="1"/>
  <c r="L494" i="1"/>
  <c r="M494" i="1" s="1"/>
  <c r="N494" i="1"/>
  <c r="J495" i="1"/>
  <c r="K495" i="1"/>
  <c r="L495" i="1"/>
  <c r="M495" i="1" s="1"/>
  <c r="N495" i="1"/>
  <c r="J496" i="1"/>
  <c r="K496" i="1"/>
  <c r="L496" i="1"/>
  <c r="M496" i="1" s="1"/>
  <c r="N496" i="1"/>
  <c r="J497" i="1"/>
  <c r="K497" i="1"/>
  <c r="L497" i="1"/>
  <c r="M497" i="1" s="1"/>
  <c r="N497" i="1"/>
  <c r="J498" i="1"/>
  <c r="K498" i="1"/>
  <c r="L498" i="1"/>
  <c r="M498" i="1" s="1"/>
  <c r="N498" i="1"/>
  <c r="J499" i="1"/>
  <c r="K499" i="1"/>
  <c r="L499" i="1"/>
  <c r="M499" i="1" s="1"/>
  <c r="N499" i="1"/>
  <c r="J500" i="1"/>
  <c r="K500" i="1"/>
  <c r="L500" i="1"/>
  <c r="M500" i="1" s="1"/>
  <c r="N500" i="1"/>
  <c r="J501" i="1"/>
  <c r="K501" i="1"/>
  <c r="L501" i="1"/>
  <c r="M501" i="1" s="1"/>
  <c r="N501" i="1"/>
  <c r="J502" i="1"/>
  <c r="K502" i="1"/>
  <c r="L502" i="1"/>
  <c r="M502" i="1" s="1"/>
  <c r="N502" i="1"/>
  <c r="J503" i="1"/>
  <c r="K503" i="1"/>
  <c r="L503" i="1"/>
  <c r="M503" i="1" s="1"/>
  <c r="N503" i="1"/>
  <c r="J504" i="1"/>
  <c r="K504" i="1"/>
  <c r="L504" i="1"/>
  <c r="M504" i="1" s="1"/>
  <c r="N504" i="1"/>
  <c r="J505" i="1"/>
  <c r="K505" i="1"/>
  <c r="L505" i="1"/>
  <c r="M505" i="1" s="1"/>
  <c r="N505" i="1"/>
  <c r="J506" i="1"/>
  <c r="K506" i="1"/>
  <c r="L506" i="1"/>
  <c r="M506" i="1" s="1"/>
  <c r="N506" i="1"/>
  <c r="J507" i="1"/>
  <c r="K507" i="1"/>
  <c r="L507" i="1"/>
  <c r="M507" i="1" s="1"/>
  <c r="N507" i="1"/>
  <c r="J508" i="1"/>
  <c r="K508" i="1"/>
  <c r="L508" i="1"/>
  <c r="M508" i="1" s="1"/>
  <c r="N508" i="1"/>
  <c r="J509" i="1"/>
  <c r="K509" i="1"/>
  <c r="L509" i="1"/>
  <c r="M509" i="1" s="1"/>
  <c r="N509" i="1"/>
  <c r="J510" i="1"/>
  <c r="K510" i="1"/>
  <c r="L510" i="1"/>
  <c r="M510" i="1" s="1"/>
  <c r="N510" i="1"/>
  <c r="J511" i="1"/>
  <c r="K511" i="1"/>
  <c r="L511" i="1"/>
  <c r="M511" i="1" s="1"/>
  <c r="N511" i="1"/>
  <c r="J512" i="1"/>
  <c r="K512" i="1"/>
  <c r="L512" i="1"/>
  <c r="M512" i="1" s="1"/>
  <c r="N512" i="1"/>
  <c r="J513" i="1"/>
  <c r="K513" i="1"/>
  <c r="L513" i="1"/>
  <c r="M513" i="1" s="1"/>
  <c r="N513" i="1"/>
  <c r="J514" i="1"/>
  <c r="K514" i="1"/>
  <c r="L514" i="1"/>
  <c r="M514" i="1" s="1"/>
  <c r="N514" i="1"/>
  <c r="J515" i="1"/>
  <c r="K515" i="1"/>
  <c r="L515" i="1"/>
  <c r="M515" i="1" s="1"/>
  <c r="N515" i="1"/>
  <c r="J516" i="1"/>
  <c r="K516" i="1"/>
  <c r="L516" i="1"/>
  <c r="M516" i="1" s="1"/>
  <c r="N516" i="1"/>
  <c r="J517" i="1"/>
  <c r="K517" i="1"/>
  <c r="L517" i="1"/>
  <c r="M517" i="1" s="1"/>
  <c r="N517" i="1"/>
  <c r="J518" i="1"/>
  <c r="K518" i="1"/>
  <c r="L518" i="1"/>
  <c r="M518" i="1" s="1"/>
  <c r="N518" i="1"/>
  <c r="J519" i="1"/>
  <c r="K519" i="1"/>
  <c r="L519" i="1"/>
  <c r="M519" i="1" s="1"/>
  <c r="N519" i="1"/>
  <c r="J520" i="1"/>
  <c r="K520" i="1"/>
  <c r="L520" i="1"/>
  <c r="M520" i="1" s="1"/>
  <c r="N520" i="1"/>
  <c r="J521" i="1"/>
  <c r="K521" i="1"/>
  <c r="L521" i="1"/>
  <c r="M521" i="1" s="1"/>
  <c r="N521" i="1"/>
  <c r="J522" i="1"/>
  <c r="K522" i="1"/>
  <c r="L522" i="1"/>
  <c r="M522" i="1" s="1"/>
  <c r="N522" i="1"/>
  <c r="J523" i="1"/>
  <c r="K523" i="1"/>
  <c r="L523" i="1"/>
  <c r="M523" i="1" s="1"/>
  <c r="N523" i="1"/>
  <c r="J524" i="1"/>
  <c r="K524" i="1"/>
  <c r="L524" i="1"/>
  <c r="M524" i="1" s="1"/>
  <c r="N524" i="1"/>
  <c r="J525" i="1"/>
  <c r="K525" i="1"/>
  <c r="L525" i="1"/>
  <c r="M525" i="1" s="1"/>
  <c r="N525" i="1"/>
  <c r="J526" i="1"/>
  <c r="K526" i="1"/>
  <c r="L526" i="1"/>
  <c r="M526" i="1" s="1"/>
  <c r="N526" i="1"/>
  <c r="J527" i="1"/>
  <c r="K527" i="1"/>
  <c r="L527" i="1"/>
  <c r="M527" i="1" s="1"/>
  <c r="N527" i="1"/>
  <c r="J528" i="1"/>
  <c r="K528" i="1"/>
  <c r="L528" i="1"/>
  <c r="M528" i="1" s="1"/>
  <c r="N528" i="1"/>
  <c r="J529" i="1"/>
  <c r="K529" i="1"/>
  <c r="L529" i="1"/>
  <c r="M529" i="1" s="1"/>
  <c r="N529" i="1"/>
  <c r="J530" i="1"/>
  <c r="K530" i="1"/>
  <c r="L530" i="1"/>
  <c r="M530" i="1" s="1"/>
  <c r="N530" i="1"/>
  <c r="J531" i="1"/>
  <c r="K531" i="1"/>
  <c r="L531" i="1"/>
  <c r="M531" i="1" s="1"/>
  <c r="N531" i="1"/>
  <c r="J532" i="1"/>
  <c r="K532" i="1"/>
  <c r="L532" i="1"/>
  <c r="M532" i="1" s="1"/>
  <c r="N532" i="1"/>
  <c r="J533" i="1"/>
  <c r="K533" i="1"/>
  <c r="L533" i="1"/>
  <c r="M533" i="1" s="1"/>
  <c r="N533" i="1"/>
  <c r="J534" i="1"/>
  <c r="K534" i="1"/>
  <c r="L534" i="1"/>
  <c r="M534" i="1" s="1"/>
  <c r="N534" i="1"/>
  <c r="J535" i="1"/>
  <c r="K535" i="1"/>
  <c r="L535" i="1"/>
  <c r="M535" i="1" s="1"/>
  <c r="N535" i="1"/>
  <c r="J536" i="1"/>
  <c r="K536" i="1"/>
  <c r="L536" i="1"/>
  <c r="M536" i="1" s="1"/>
  <c r="N536" i="1"/>
  <c r="J537" i="1"/>
  <c r="K537" i="1"/>
  <c r="L537" i="1"/>
  <c r="M537" i="1" s="1"/>
  <c r="N537" i="1"/>
  <c r="J538" i="1"/>
  <c r="K538" i="1"/>
  <c r="L538" i="1"/>
  <c r="M538" i="1" s="1"/>
  <c r="N538" i="1"/>
  <c r="J539" i="1"/>
  <c r="K539" i="1"/>
  <c r="L539" i="1"/>
  <c r="M539" i="1" s="1"/>
  <c r="N539" i="1"/>
  <c r="J540" i="1"/>
  <c r="K540" i="1"/>
  <c r="L540" i="1"/>
  <c r="M540" i="1" s="1"/>
  <c r="N540" i="1"/>
  <c r="J541" i="1"/>
  <c r="K541" i="1"/>
  <c r="L541" i="1"/>
  <c r="M541" i="1" s="1"/>
  <c r="N541" i="1"/>
  <c r="J542" i="1"/>
  <c r="K542" i="1"/>
  <c r="L542" i="1"/>
  <c r="M542" i="1" s="1"/>
  <c r="N542" i="1"/>
  <c r="J543" i="1"/>
  <c r="K543" i="1"/>
  <c r="L543" i="1"/>
  <c r="M543" i="1" s="1"/>
  <c r="N543" i="1"/>
  <c r="J544" i="1"/>
  <c r="K544" i="1"/>
  <c r="L544" i="1"/>
  <c r="M544" i="1" s="1"/>
  <c r="N544" i="1"/>
  <c r="J545" i="1"/>
  <c r="K545" i="1"/>
  <c r="L545" i="1"/>
  <c r="M545" i="1" s="1"/>
  <c r="N545" i="1"/>
  <c r="J546" i="1"/>
  <c r="K546" i="1"/>
  <c r="L546" i="1"/>
  <c r="M546" i="1" s="1"/>
  <c r="N546" i="1"/>
  <c r="J547" i="1"/>
  <c r="K547" i="1"/>
  <c r="L547" i="1"/>
  <c r="M547" i="1" s="1"/>
  <c r="N547" i="1"/>
  <c r="J548" i="1"/>
  <c r="K548" i="1"/>
  <c r="L548" i="1"/>
  <c r="M548" i="1" s="1"/>
  <c r="N548" i="1"/>
  <c r="J549" i="1"/>
  <c r="K549" i="1"/>
  <c r="L549" i="1"/>
  <c r="M549" i="1" s="1"/>
  <c r="N549" i="1"/>
  <c r="J550" i="1"/>
  <c r="K550" i="1"/>
  <c r="L550" i="1"/>
  <c r="M550" i="1" s="1"/>
  <c r="N550" i="1"/>
  <c r="J551" i="1"/>
  <c r="K551" i="1"/>
  <c r="L551" i="1"/>
  <c r="M551" i="1" s="1"/>
  <c r="N551" i="1"/>
  <c r="J552" i="1"/>
  <c r="K552" i="1"/>
  <c r="L552" i="1"/>
  <c r="M552" i="1" s="1"/>
  <c r="N552" i="1"/>
  <c r="J553" i="1"/>
  <c r="K553" i="1"/>
  <c r="L553" i="1"/>
  <c r="M553" i="1" s="1"/>
  <c r="N553" i="1"/>
  <c r="J554" i="1"/>
  <c r="K554" i="1"/>
  <c r="L554" i="1"/>
  <c r="M554" i="1" s="1"/>
  <c r="N554" i="1"/>
  <c r="J555" i="1"/>
  <c r="K555" i="1"/>
  <c r="L555" i="1"/>
  <c r="M555" i="1" s="1"/>
  <c r="N555" i="1"/>
  <c r="J556" i="1"/>
  <c r="K556" i="1"/>
  <c r="L556" i="1"/>
  <c r="M556" i="1" s="1"/>
  <c r="N556" i="1"/>
  <c r="J557" i="1"/>
  <c r="K557" i="1"/>
  <c r="L557" i="1"/>
  <c r="M557" i="1" s="1"/>
  <c r="N557" i="1"/>
  <c r="J558" i="1"/>
  <c r="K558" i="1"/>
  <c r="L558" i="1"/>
  <c r="M558" i="1" s="1"/>
  <c r="N558" i="1"/>
  <c r="J559" i="1"/>
  <c r="K559" i="1"/>
  <c r="L559" i="1"/>
  <c r="M559" i="1" s="1"/>
  <c r="N559" i="1"/>
  <c r="J560" i="1"/>
  <c r="K560" i="1"/>
  <c r="L560" i="1"/>
  <c r="M560" i="1" s="1"/>
  <c r="N560" i="1"/>
  <c r="J561" i="1"/>
  <c r="K561" i="1"/>
  <c r="L561" i="1"/>
  <c r="M561" i="1" s="1"/>
  <c r="N561" i="1"/>
  <c r="J562" i="1"/>
  <c r="K562" i="1"/>
  <c r="L562" i="1"/>
  <c r="M562" i="1" s="1"/>
  <c r="N562" i="1"/>
  <c r="J563" i="1"/>
  <c r="K563" i="1"/>
  <c r="L563" i="1"/>
  <c r="M563" i="1" s="1"/>
  <c r="N563" i="1"/>
  <c r="J564" i="1"/>
  <c r="K564" i="1"/>
  <c r="L564" i="1"/>
  <c r="M564" i="1" s="1"/>
  <c r="N564" i="1"/>
  <c r="J565" i="1"/>
  <c r="K565" i="1"/>
  <c r="L565" i="1"/>
  <c r="M565" i="1" s="1"/>
  <c r="N565" i="1"/>
  <c r="J566" i="1"/>
  <c r="K566" i="1"/>
  <c r="L566" i="1"/>
  <c r="M566" i="1" s="1"/>
  <c r="N566" i="1"/>
  <c r="J567" i="1"/>
  <c r="K567" i="1"/>
  <c r="L567" i="1"/>
  <c r="M567" i="1" s="1"/>
  <c r="N567" i="1"/>
  <c r="J568" i="1"/>
  <c r="K568" i="1"/>
  <c r="L568" i="1"/>
  <c r="M568" i="1" s="1"/>
  <c r="N568" i="1"/>
  <c r="J569" i="1"/>
  <c r="K569" i="1"/>
  <c r="L569" i="1"/>
  <c r="M569" i="1" s="1"/>
  <c r="N569" i="1"/>
  <c r="J570" i="1"/>
  <c r="K570" i="1"/>
  <c r="L570" i="1"/>
  <c r="M570" i="1" s="1"/>
  <c r="N570" i="1"/>
  <c r="J571" i="1"/>
  <c r="K571" i="1"/>
  <c r="L571" i="1"/>
  <c r="M571" i="1" s="1"/>
  <c r="N571" i="1"/>
  <c r="J572" i="1"/>
  <c r="K572" i="1"/>
  <c r="L572" i="1"/>
  <c r="M572" i="1" s="1"/>
  <c r="N572" i="1"/>
  <c r="J573" i="1"/>
  <c r="K573" i="1"/>
  <c r="L573" i="1"/>
  <c r="M573" i="1" s="1"/>
  <c r="N573" i="1"/>
  <c r="J574" i="1"/>
  <c r="K574" i="1"/>
  <c r="L574" i="1"/>
  <c r="M574" i="1" s="1"/>
  <c r="N574" i="1"/>
  <c r="J575" i="1"/>
  <c r="K575" i="1"/>
  <c r="L575" i="1"/>
  <c r="M575" i="1" s="1"/>
  <c r="N575" i="1"/>
  <c r="J576" i="1"/>
  <c r="K576" i="1"/>
  <c r="L576" i="1"/>
  <c r="M576" i="1" s="1"/>
  <c r="N576" i="1"/>
  <c r="J577" i="1"/>
  <c r="K577" i="1"/>
  <c r="L577" i="1"/>
  <c r="M577" i="1" s="1"/>
  <c r="N577" i="1"/>
  <c r="J578" i="1"/>
  <c r="K578" i="1"/>
  <c r="L578" i="1"/>
  <c r="M578" i="1" s="1"/>
  <c r="N578" i="1"/>
  <c r="J579" i="1"/>
  <c r="K579" i="1"/>
  <c r="L579" i="1"/>
  <c r="M579" i="1" s="1"/>
  <c r="N579" i="1"/>
  <c r="J580" i="1"/>
  <c r="K580" i="1"/>
  <c r="L580" i="1"/>
  <c r="M580" i="1" s="1"/>
  <c r="N580" i="1"/>
  <c r="J581" i="1"/>
  <c r="K581" i="1"/>
  <c r="L581" i="1"/>
  <c r="M581" i="1" s="1"/>
  <c r="N581" i="1"/>
  <c r="J582" i="1"/>
  <c r="K582" i="1"/>
  <c r="L582" i="1"/>
  <c r="M582" i="1" s="1"/>
  <c r="N582" i="1"/>
  <c r="J583" i="1"/>
  <c r="K583" i="1"/>
  <c r="L583" i="1"/>
  <c r="M583" i="1" s="1"/>
  <c r="N583" i="1"/>
  <c r="J584" i="1"/>
  <c r="K584" i="1"/>
  <c r="L584" i="1"/>
  <c r="M584" i="1" s="1"/>
  <c r="N584" i="1"/>
  <c r="J585" i="1"/>
  <c r="K585" i="1"/>
  <c r="L585" i="1"/>
  <c r="M585" i="1" s="1"/>
  <c r="N585" i="1"/>
  <c r="J586" i="1"/>
  <c r="K586" i="1"/>
  <c r="L586" i="1"/>
  <c r="M586" i="1" s="1"/>
  <c r="N586" i="1"/>
  <c r="J587" i="1"/>
  <c r="K587" i="1"/>
  <c r="L587" i="1"/>
  <c r="M587" i="1" s="1"/>
  <c r="N587" i="1"/>
  <c r="J588" i="1"/>
  <c r="K588" i="1"/>
  <c r="L588" i="1"/>
  <c r="M588" i="1" s="1"/>
  <c r="N588" i="1"/>
  <c r="J589" i="1"/>
  <c r="K589" i="1"/>
  <c r="L589" i="1"/>
  <c r="M589" i="1" s="1"/>
  <c r="N589" i="1"/>
  <c r="J590" i="1"/>
  <c r="K590" i="1"/>
  <c r="L590" i="1"/>
  <c r="M590" i="1" s="1"/>
  <c r="N590" i="1"/>
  <c r="J591" i="1"/>
  <c r="K591" i="1"/>
  <c r="L591" i="1"/>
  <c r="M591" i="1" s="1"/>
  <c r="N591" i="1"/>
  <c r="J592" i="1"/>
  <c r="K592" i="1"/>
  <c r="L592" i="1"/>
  <c r="M592" i="1" s="1"/>
  <c r="N592" i="1"/>
  <c r="J593" i="1"/>
  <c r="K593" i="1"/>
  <c r="L593" i="1"/>
  <c r="M593" i="1" s="1"/>
  <c r="N593" i="1"/>
  <c r="J594" i="1"/>
  <c r="K594" i="1"/>
  <c r="L594" i="1"/>
  <c r="M594" i="1" s="1"/>
  <c r="N594" i="1"/>
  <c r="J595" i="1"/>
  <c r="K595" i="1"/>
  <c r="L595" i="1"/>
  <c r="M595" i="1" s="1"/>
  <c r="N595" i="1"/>
  <c r="J596" i="1"/>
  <c r="K596" i="1"/>
  <c r="L596" i="1"/>
  <c r="M596" i="1" s="1"/>
  <c r="N596" i="1"/>
  <c r="J597" i="1"/>
  <c r="K597" i="1"/>
  <c r="L597" i="1"/>
  <c r="M597" i="1" s="1"/>
  <c r="N597" i="1"/>
  <c r="J598" i="1"/>
  <c r="K598" i="1"/>
  <c r="L598" i="1"/>
  <c r="M598" i="1" s="1"/>
  <c r="N598" i="1"/>
  <c r="J599" i="1"/>
  <c r="K599" i="1"/>
  <c r="L599" i="1"/>
  <c r="M599" i="1" s="1"/>
  <c r="N599" i="1"/>
  <c r="J600" i="1"/>
  <c r="K600" i="1"/>
  <c r="L600" i="1"/>
  <c r="M600" i="1" s="1"/>
  <c r="N600" i="1"/>
  <c r="J601" i="1"/>
  <c r="K601" i="1"/>
  <c r="L601" i="1"/>
  <c r="M601" i="1" s="1"/>
  <c r="N601" i="1"/>
  <c r="J602" i="1"/>
  <c r="K602" i="1"/>
  <c r="L602" i="1"/>
  <c r="M602" i="1" s="1"/>
  <c r="N602" i="1"/>
  <c r="J603" i="1"/>
  <c r="K603" i="1"/>
  <c r="L603" i="1"/>
  <c r="M603" i="1" s="1"/>
  <c r="N603" i="1"/>
  <c r="J604" i="1"/>
  <c r="K604" i="1"/>
  <c r="L604" i="1"/>
  <c r="M604" i="1" s="1"/>
  <c r="N604" i="1"/>
  <c r="J605" i="1"/>
  <c r="K605" i="1"/>
  <c r="L605" i="1"/>
  <c r="M605" i="1" s="1"/>
  <c r="N605" i="1"/>
  <c r="J606" i="1"/>
  <c r="K606" i="1"/>
  <c r="L606" i="1"/>
  <c r="M606" i="1" s="1"/>
  <c r="N606" i="1"/>
  <c r="J607" i="1"/>
  <c r="K607" i="1"/>
  <c r="L607" i="1"/>
  <c r="M607" i="1" s="1"/>
  <c r="N607" i="1"/>
  <c r="J608" i="1"/>
  <c r="K608" i="1"/>
  <c r="L608" i="1"/>
  <c r="M608" i="1" s="1"/>
  <c r="N608" i="1"/>
  <c r="J609" i="1"/>
  <c r="K609" i="1"/>
  <c r="L609" i="1"/>
  <c r="M609" i="1" s="1"/>
  <c r="N609" i="1"/>
  <c r="J610" i="1"/>
  <c r="K610" i="1"/>
  <c r="L610" i="1"/>
  <c r="M610" i="1" s="1"/>
  <c r="N610" i="1"/>
  <c r="J611" i="1"/>
  <c r="K611" i="1"/>
  <c r="L611" i="1"/>
  <c r="M611" i="1" s="1"/>
  <c r="N611" i="1"/>
  <c r="J612" i="1"/>
  <c r="K612" i="1"/>
  <c r="L612" i="1"/>
  <c r="M612" i="1" s="1"/>
  <c r="N612" i="1"/>
  <c r="J613" i="1"/>
  <c r="K613" i="1"/>
  <c r="L613" i="1"/>
  <c r="M613" i="1" s="1"/>
  <c r="N613" i="1"/>
  <c r="J614" i="1"/>
  <c r="K614" i="1"/>
  <c r="L614" i="1"/>
  <c r="M614" i="1" s="1"/>
  <c r="N614" i="1"/>
  <c r="J615" i="1"/>
  <c r="K615" i="1"/>
  <c r="L615" i="1"/>
  <c r="M615" i="1" s="1"/>
  <c r="N615" i="1"/>
  <c r="J616" i="1"/>
  <c r="K616" i="1"/>
  <c r="L616" i="1"/>
  <c r="M616" i="1" s="1"/>
  <c r="N616" i="1"/>
  <c r="J617" i="1"/>
  <c r="K617" i="1"/>
  <c r="L617" i="1"/>
  <c r="M617" i="1" s="1"/>
  <c r="N617" i="1"/>
  <c r="J618" i="1"/>
  <c r="K618" i="1"/>
  <c r="L618" i="1"/>
  <c r="M618" i="1" s="1"/>
  <c r="N618" i="1"/>
  <c r="J619" i="1"/>
  <c r="K619" i="1"/>
  <c r="L619" i="1"/>
  <c r="M619" i="1" s="1"/>
  <c r="N619" i="1"/>
  <c r="J620" i="1"/>
  <c r="K620" i="1"/>
  <c r="L620" i="1"/>
  <c r="M620" i="1" s="1"/>
  <c r="N620" i="1"/>
  <c r="J621" i="1"/>
  <c r="K621" i="1"/>
  <c r="L621" i="1"/>
  <c r="M621" i="1" s="1"/>
  <c r="N621" i="1"/>
  <c r="J622" i="1"/>
  <c r="K622" i="1"/>
  <c r="L622" i="1"/>
  <c r="M622" i="1" s="1"/>
  <c r="N622" i="1"/>
  <c r="J623" i="1"/>
  <c r="K623" i="1"/>
  <c r="L623" i="1"/>
  <c r="M623" i="1" s="1"/>
  <c r="N623" i="1"/>
  <c r="J624" i="1"/>
  <c r="K624" i="1"/>
  <c r="L624" i="1"/>
  <c r="M624" i="1" s="1"/>
  <c r="N624" i="1"/>
  <c r="J625" i="1"/>
  <c r="K625" i="1"/>
  <c r="L625" i="1"/>
  <c r="M625" i="1" s="1"/>
  <c r="N625" i="1"/>
  <c r="J626" i="1"/>
  <c r="K626" i="1"/>
  <c r="L626" i="1"/>
  <c r="M626" i="1" s="1"/>
  <c r="N626" i="1"/>
  <c r="J627" i="1"/>
  <c r="K627" i="1"/>
  <c r="L627" i="1"/>
  <c r="M627" i="1" s="1"/>
  <c r="N627" i="1"/>
  <c r="J628" i="1"/>
  <c r="K628" i="1"/>
  <c r="L628" i="1"/>
  <c r="M628" i="1" s="1"/>
  <c r="N628" i="1"/>
  <c r="J629" i="1"/>
  <c r="K629" i="1"/>
  <c r="L629" i="1"/>
  <c r="M629" i="1" s="1"/>
  <c r="N629" i="1"/>
  <c r="J630" i="1"/>
  <c r="K630" i="1"/>
  <c r="L630" i="1"/>
  <c r="M630" i="1" s="1"/>
  <c r="N630" i="1"/>
  <c r="J631" i="1"/>
  <c r="K631" i="1"/>
  <c r="L631" i="1"/>
  <c r="M631" i="1" s="1"/>
  <c r="N631" i="1"/>
  <c r="J632" i="1"/>
  <c r="K632" i="1"/>
  <c r="L632" i="1"/>
  <c r="M632" i="1" s="1"/>
  <c r="N632" i="1"/>
  <c r="J633" i="1"/>
  <c r="K633" i="1"/>
  <c r="L633" i="1"/>
  <c r="M633" i="1" s="1"/>
  <c r="N633" i="1"/>
  <c r="J634" i="1"/>
  <c r="K634" i="1"/>
  <c r="L634" i="1"/>
  <c r="M634" i="1" s="1"/>
  <c r="N634" i="1"/>
  <c r="J635" i="1"/>
  <c r="K635" i="1"/>
  <c r="L635" i="1"/>
  <c r="M635" i="1" s="1"/>
  <c r="N635" i="1"/>
  <c r="J636" i="1"/>
  <c r="K636" i="1"/>
  <c r="L636" i="1"/>
  <c r="M636" i="1" s="1"/>
  <c r="N636" i="1"/>
  <c r="J637" i="1"/>
  <c r="K637" i="1"/>
  <c r="L637" i="1"/>
  <c r="M637" i="1" s="1"/>
  <c r="N637" i="1"/>
  <c r="J638" i="1"/>
  <c r="K638" i="1"/>
  <c r="L638" i="1"/>
  <c r="M638" i="1" s="1"/>
  <c r="N638" i="1"/>
  <c r="J639" i="1"/>
  <c r="K639" i="1"/>
  <c r="L639" i="1"/>
  <c r="M639" i="1" s="1"/>
  <c r="N639" i="1"/>
  <c r="J640" i="1"/>
  <c r="K640" i="1"/>
  <c r="L640" i="1"/>
  <c r="M640" i="1" s="1"/>
  <c r="N640" i="1"/>
  <c r="J641" i="1"/>
  <c r="K641" i="1"/>
  <c r="L641" i="1"/>
  <c r="M641" i="1" s="1"/>
  <c r="N641" i="1"/>
  <c r="J642" i="1"/>
  <c r="K642" i="1"/>
  <c r="L642" i="1"/>
  <c r="M642" i="1" s="1"/>
  <c r="N642" i="1"/>
  <c r="J643" i="1"/>
  <c r="K643" i="1"/>
  <c r="L643" i="1"/>
  <c r="M643" i="1" s="1"/>
  <c r="N643" i="1"/>
  <c r="J644" i="1"/>
  <c r="K644" i="1"/>
  <c r="L644" i="1"/>
  <c r="M644" i="1" s="1"/>
  <c r="N644" i="1"/>
  <c r="J645" i="1"/>
  <c r="K645" i="1"/>
  <c r="L645" i="1"/>
  <c r="M645" i="1" s="1"/>
  <c r="N645" i="1"/>
  <c r="J646" i="1"/>
  <c r="K646" i="1"/>
  <c r="L646" i="1"/>
  <c r="M646" i="1" s="1"/>
  <c r="N646" i="1"/>
  <c r="J647" i="1"/>
  <c r="K647" i="1"/>
  <c r="L647" i="1"/>
  <c r="M647" i="1" s="1"/>
  <c r="N647" i="1"/>
  <c r="J648" i="1"/>
  <c r="K648" i="1"/>
  <c r="L648" i="1"/>
  <c r="M648" i="1" s="1"/>
  <c r="N648" i="1"/>
  <c r="J649" i="1"/>
  <c r="K649" i="1"/>
  <c r="L649" i="1"/>
  <c r="M649" i="1" s="1"/>
  <c r="N649" i="1"/>
  <c r="J650" i="1"/>
  <c r="K650" i="1"/>
  <c r="L650" i="1"/>
  <c r="M650" i="1" s="1"/>
  <c r="N650" i="1"/>
  <c r="J651" i="1"/>
  <c r="K651" i="1"/>
  <c r="L651" i="1"/>
  <c r="M651" i="1" s="1"/>
  <c r="N651" i="1"/>
  <c r="J652" i="1"/>
  <c r="K652" i="1"/>
  <c r="L652" i="1"/>
  <c r="M652" i="1" s="1"/>
  <c r="N652" i="1"/>
  <c r="J653" i="1"/>
  <c r="K653" i="1"/>
  <c r="L653" i="1"/>
  <c r="M653" i="1" s="1"/>
  <c r="N653" i="1"/>
  <c r="J654" i="1"/>
  <c r="K654" i="1"/>
  <c r="L654" i="1"/>
  <c r="M654" i="1" s="1"/>
  <c r="N654" i="1"/>
  <c r="J655" i="1"/>
  <c r="K655" i="1"/>
  <c r="L655" i="1"/>
  <c r="M655" i="1" s="1"/>
  <c r="N655" i="1"/>
  <c r="J656" i="1"/>
  <c r="K656" i="1"/>
  <c r="L656" i="1"/>
  <c r="M656" i="1" s="1"/>
  <c r="N656" i="1"/>
  <c r="J657" i="1"/>
  <c r="K657" i="1"/>
  <c r="L657" i="1"/>
  <c r="M657" i="1" s="1"/>
  <c r="N657" i="1"/>
  <c r="J658" i="1"/>
  <c r="K658" i="1"/>
  <c r="L658" i="1"/>
  <c r="M658" i="1" s="1"/>
  <c r="N658" i="1"/>
  <c r="J659" i="1"/>
  <c r="K659" i="1"/>
  <c r="L659" i="1"/>
  <c r="M659" i="1" s="1"/>
  <c r="N659" i="1"/>
  <c r="J660" i="1"/>
  <c r="K660" i="1"/>
  <c r="L660" i="1"/>
  <c r="M660" i="1" s="1"/>
  <c r="N660" i="1"/>
  <c r="J661" i="1"/>
  <c r="K661" i="1"/>
  <c r="L661" i="1"/>
  <c r="M661" i="1" s="1"/>
  <c r="N661" i="1"/>
  <c r="J662" i="1"/>
  <c r="K662" i="1"/>
  <c r="L662" i="1"/>
  <c r="M662" i="1" s="1"/>
  <c r="N662" i="1"/>
  <c r="J663" i="1"/>
  <c r="K663" i="1"/>
  <c r="L663" i="1"/>
  <c r="M663" i="1" s="1"/>
  <c r="N663" i="1"/>
  <c r="J664" i="1"/>
  <c r="K664" i="1"/>
  <c r="L664" i="1"/>
  <c r="M664" i="1" s="1"/>
  <c r="N664" i="1"/>
  <c r="J665" i="1"/>
  <c r="K665" i="1"/>
  <c r="L665" i="1"/>
  <c r="M665" i="1" s="1"/>
  <c r="N665" i="1"/>
  <c r="J666" i="1"/>
  <c r="K666" i="1"/>
  <c r="L666" i="1"/>
  <c r="M666" i="1" s="1"/>
  <c r="N666" i="1"/>
  <c r="J667" i="1"/>
  <c r="K667" i="1"/>
  <c r="L667" i="1"/>
  <c r="M667" i="1" s="1"/>
  <c r="N667" i="1"/>
  <c r="J668" i="1"/>
  <c r="K668" i="1"/>
  <c r="L668" i="1"/>
  <c r="M668" i="1" s="1"/>
  <c r="N668" i="1"/>
  <c r="J669" i="1"/>
  <c r="K669" i="1"/>
  <c r="L669" i="1"/>
  <c r="M669" i="1" s="1"/>
  <c r="N669" i="1"/>
  <c r="J670" i="1"/>
  <c r="K670" i="1"/>
  <c r="L670" i="1"/>
  <c r="M670" i="1" s="1"/>
  <c r="N670" i="1"/>
  <c r="J671" i="1"/>
  <c r="K671" i="1"/>
  <c r="L671" i="1"/>
  <c r="M671" i="1" s="1"/>
  <c r="N671" i="1"/>
  <c r="J672" i="1"/>
  <c r="K672" i="1"/>
  <c r="L672" i="1"/>
  <c r="M672" i="1" s="1"/>
  <c r="N672" i="1"/>
  <c r="J673" i="1"/>
  <c r="K673" i="1"/>
  <c r="L673" i="1"/>
  <c r="M673" i="1" s="1"/>
  <c r="N673" i="1"/>
  <c r="J674" i="1"/>
  <c r="K674" i="1"/>
  <c r="L674" i="1"/>
  <c r="M674" i="1" s="1"/>
  <c r="N674" i="1"/>
  <c r="J675" i="1"/>
  <c r="K675" i="1"/>
  <c r="L675" i="1"/>
  <c r="M675" i="1" s="1"/>
  <c r="N675" i="1"/>
  <c r="J676" i="1"/>
  <c r="K676" i="1"/>
  <c r="L676" i="1"/>
  <c r="M676" i="1" s="1"/>
  <c r="N676" i="1"/>
  <c r="J677" i="1"/>
  <c r="K677" i="1"/>
  <c r="L677" i="1"/>
  <c r="M677" i="1" s="1"/>
  <c r="N677" i="1"/>
  <c r="J678" i="1"/>
  <c r="K678" i="1"/>
  <c r="L678" i="1"/>
  <c r="M678" i="1" s="1"/>
  <c r="N678" i="1"/>
  <c r="J679" i="1"/>
  <c r="K679" i="1"/>
  <c r="L679" i="1"/>
  <c r="M679" i="1" s="1"/>
  <c r="N679" i="1"/>
  <c r="J680" i="1"/>
  <c r="K680" i="1"/>
  <c r="L680" i="1"/>
  <c r="M680" i="1" s="1"/>
  <c r="N680" i="1"/>
  <c r="J681" i="1"/>
  <c r="K681" i="1"/>
  <c r="L681" i="1"/>
  <c r="M681" i="1" s="1"/>
  <c r="N681" i="1"/>
  <c r="J682" i="1"/>
  <c r="K682" i="1"/>
  <c r="L682" i="1"/>
  <c r="M682" i="1" s="1"/>
  <c r="N682" i="1"/>
  <c r="J683" i="1"/>
  <c r="K683" i="1"/>
  <c r="L683" i="1"/>
  <c r="M683" i="1" s="1"/>
  <c r="N683" i="1"/>
  <c r="J684" i="1"/>
  <c r="K684" i="1"/>
  <c r="L684" i="1"/>
  <c r="M684" i="1" s="1"/>
  <c r="N684" i="1"/>
  <c r="J685" i="1"/>
  <c r="K685" i="1"/>
  <c r="L685" i="1"/>
  <c r="M685" i="1" s="1"/>
  <c r="N685" i="1"/>
  <c r="J686" i="1"/>
  <c r="K686" i="1"/>
  <c r="L686" i="1"/>
  <c r="M686" i="1" s="1"/>
  <c r="N686" i="1"/>
  <c r="J687" i="1"/>
  <c r="K687" i="1"/>
  <c r="L687" i="1"/>
  <c r="M687" i="1" s="1"/>
  <c r="N687" i="1"/>
  <c r="J688" i="1"/>
  <c r="K688" i="1"/>
  <c r="L688" i="1"/>
  <c r="M688" i="1" s="1"/>
  <c r="N688" i="1"/>
  <c r="J689" i="1"/>
  <c r="K689" i="1"/>
  <c r="L689" i="1"/>
  <c r="M689" i="1" s="1"/>
  <c r="N689" i="1"/>
  <c r="J690" i="1"/>
  <c r="K690" i="1"/>
  <c r="L690" i="1"/>
  <c r="M690" i="1" s="1"/>
  <c r="N690" i="1"/>
  <c r="J691" i="1"/>
  <c r="K691" i="1"/>
  <c r="L691" i="1"/>
  <c r="M691" i="1" s="1"/>
  <c r="N691" i="1"/>
  <c r="J692" i="1"/>
  <c r="K692" i="1"/>
  <c r="L692" i="1"/>
  <c r="M692" i="1" s="1"/>
  <c r="N692" i="1"/>
  <c r="J693" i="1"/>
  <c r="K693" i="1"/>
  <c r="L693" i="1"/>
  <c r="M693" i="1" s="1"/>
  <c r="N693" i="1"/>
  <c r="J694" i="1"/>
  <c r="K694" i="1"/>
  <c r="L694" i="1"/>
  <c r="M694" i="1" s="1"/>
  <c r="N694" i="1"/>
  <c r="J695" i="1"/>
  <c r="K695" i="1"/>
  <c r="L695" i="1"/>
  <c r="M695" i="1" s="1"/>
  <c r="N695" i="1"/>
  <c r="J696" i="1"/>
  <c r="K696" i="1"/>
  <c r="L696" i="1"/>
  <c r="M696" i="1" s="1"/>
  <c r="N696" i="1"/>
  <c r="J697" i="1"/>
  <c r="K697" i="1"/>
  <c r="L697" i="1"/>
  <c r="M697" i="1" s="1"/>
  <c r="N697" i="1"/>
  <c r="J698" i="1"/>
  <c r="K698" i="1"/>
  <c r="L698" i="1"/>
  <c r="M698" i="1" s="1"/>
  <c r="N698" i="1"/>
  <c r="J699" i="1"/>
  <c r="K699" i="1"/>
  <c r="L699" i="1"/>
  <c r="M699" i="1" s="1"/>
  <c r="N699" i="1"/>
  <c r="J700" i="1"/>
  <c r="K700" i="1"/>
  <c r="L700" i="1"/>
  <c r="M700" i="1" s="1"/>
  <c r="N700" i="1"/>
  <c r="J701" i="1"/>
  <c r="K701" i="1"/>
  <c r="L701" i="1"/>
  <c r="M701" i="1" s="1"/>
  <c r="N701" i="1"/>
  <c r="J702" i="1"/>
  <c r="K702" i="1"/>
  <c r="L702" i="1"/>
  <c r="M702" i="1" s="1"/>
  <c r="N702" i="1"/>
  <c r="J703" i="1"/>
  <c r="K703" i="1"/>
  <c r="L703" i="1"/>
  <c r="M703" i="1" s="1"/>
  <c r="N703" i="1"/>
  <c r="J704" i="1"/>
  <c r="K704" i="1"/>
  <c r="L704" i="1"/>
  <c r="M704" i="1" s="1"/>
  <c r="N704" i="1"/>
  <c r="J705" i="1"/>
  <c r="K705" i="1"/>
  <c r="L705" i="1"/>
  <c r="M705" i="1" s="1"/>
  <c r="N705" i="1"/>
  <c r="J706" i="1"/>
  <c r="K706" i="1"/>
  <c r="L706" i="1"/>
  <c r="M706" i="1" s="1"/>
  <c r="N706" i="1"/>
  <c r="J707" i="1"/>
  <c r="K707" i="1"/>
  <c r="L707" i="1"/>
  <c r="M707" i="1" s="1"/>
  <c r="N707" i="1"/>
  <c r="J708" i="1"/>
  <c r="K708" i="1"/>
  <c r="L708" i="1"/>
  <c r="M708" i="1" s="1"/>
  <c r="N708" i="1"/>
  <c r="J709" i="1"/>
  <c r="K709" i="1"/>
  <c r="L709" i="1"/>
  <c r="M709" i="1" s="1"/>
  <c r="N709" i="1"/>
  <c r="J710" i="1"/>
  <c r="K710" i="1"/>
  <c r="L710" i="1"/>
  <c r="M710" i="1" s="1"/>
  <c r="N710" i="1"/>
  <c r="J711" i="1"/>
  <c r="K711" i="1"/>
  <c r="L711" i="1"/>
  <c r="M711" i="1" s="1"/>
  <c r="N711" i="1"/>
  <c r="J712" i="1"/>
  <c r="K712" i="1"/>
  <c r="L712" i="1"/>
  <c r="M712" i="1" s="1"/>
  <c r="N712" i="1"/>
  <c r="J713" i="1"/>
  <c r="K713" i="1"/>
  <c r="L713" i="1"/>
  <c r="M713" i="1" s="1"/>
  <c r="N713" i="1"/>
  <c r="J714" i="1"/>
  <c r="K714" i="1"/>
  <c r="L714" i="1"/>
  <c r="M714" i="1" s="1"/>
  <c r="N714" i="1"/>
  <c r="J715" i="1"/>
  <c r="K715" i="1"/>
  <c r="L715" i="1"/>
  <c r="M715" i="1" s="1"/>
  <c r="N715" i="1"/>
  <c r="J716" i="1"/>
  <c r="K716" i="1"/>
  <c r="L716" i="1"/>
  <c r="M716" i="1" s="1"/>
  <c r="N716" i="1"/>
  <c r="J717" i="1"/>
  <c r="K717" i="1"/>
  <c r="L717" i="1"/>
  <c r="M717" i="1" s="1"/>
  <c r="N717" i="1"/>
  <c r="J718" i="1"/>
  <c r="K718" i="1"/>
  <c r="L718" i="1"/>
  <c r="M718" i="1" s="1"/>
  <c r="N718" i="1"/>
  <c r="J719" i="1"/>
  <c r="K719" i="1"/>
  <c r="L719" i="1"/>
  <c r="M719" i="1" s="1"/>
  <c r="N719" i="1"/>
  <c r="J720" i="1"/>
  <c r="K720" i="1"/>
  <c r="L720" i="1"/>
  <c r="M720" i="1" s="1"/>
  <c r="N720" i="1"/>
  <c r="J721" i="1"/>
  <c r="K721" i="1"/>
  <c r="L721" i="1"/>
  <c r="M721" i="1" s="1"/>
  <c r="N721" i="1"/>
  <c r="J722" i="1"/>
  <c r="K722" i="1"/>
  <c r="L722" i="1"/>
  <c r="M722" i="1" s="1"/>
  <c r="N722" i="1"/>
  <c r="J723" i="1"/>
  <c r="K723" i="1"/>
  <c r="L723" i="1"/>
  <c r="M723" i="1" s="1"/>
  <c r="N723" i="1"/>
  <c r="J724" i="1"/>
  <c r="K724" i="1"/>
  <c r="L724" i="1"/>
  <c r="M724" i="1" s="1"/>
  <c r="N724" i="1"/>
  <c r="J725" i="1"/>
  <c r="K725" i="1"/>
  <c r="L725" i="1"/>
  <c r="M725" i="1" s="1"/>
  <c r="N725" i="1"/>
  <c r="J726" i="1"/>
  <c r="K726" i="1"/>
  <c r="L726" i="1"/>
  <c r="M726" i="1" s="1"/>
  <c r="N726" i="1"/>
  <c r="J727" i="1"/>
  <c r="K727" i="1"/>
  <c r="L727" i="1"/>
  <c r="M727" i="1" s="1"/>
  <c r="N727" i="1"/>
  <c r="J728" i="1"/>
  <c r="K728" i="1"/>
  <c r="L728" i="1"/>
  <c r="M728" i="1" s="1"/>
  <c r="N728" i="1"/>
  <c r="J729" i="1"/>
  <c r="K729" i="1"/>
  <c r="L729" i="1"/>
  <c r="M729" i="1" s="1"/>
  <c r="N729" i="1"/>
  <c r="J730" i="1"/>
  <c r="K730" i="1"/>
  <c r="L730" i="1"/>
  <c r="M730" i="1" s="1"/>
  <c r="N730" i="1"/>
  <c r="J731" i="1"/>
  <c r="K731" i="1"/>
  <c r="L731" i="1"/>
  <c r="M731" i="1" s="1"/>
  <c r="N731" i="1"/>
  <c r="J732" i="1"/>
  <c r="K732" i="1"/>
  <c r="L732" i="1"/>
  <c r="M732" i="1" s="1"/>
  <c r="N732" i="1"/>
  <c r="J733" i="1"/>
  <c r="K733" i="1"/>
  <c r="L733" i="1"/>
  <c r="M733" i="1" s="1"/>
  <c r="N733" i="1"/>
  <c r="J734" i="1"/>
  <c r="K734" i="1"/>
  <c r="L734" i="1"/>
  <c r="M734" i="1" s="1"/>
  <c r="N734" i="1"/>
  <c r="J735" i="1"/>
  <c r="K735" i="1"/>
  <c r="L735" i="1"/>
  <c r="M735" i="1" s="1"/>
  <c r="N735" i="1"/>
  <c r="J736" i="1"/>
  <c r="K736" i="1"/>
  <c r="L736" i="1"/>
  <c r="M736" i="1" s="1"/>
  <c r="N736" i="1"/>
  <c r="J737" i="1"/>
  <c r="K737" i="1"/>
  <c r="L737" i="1"/>
  <c r="M737" i="1" s="1"/>
  <c r="N737" i="1"/>
  <c r="J738" i="1"/>
  <c r="K738" i="1"/>
  <c r="L738" i="1"/>
  <c r="M738" i="1" s="1"/>
  <c r="N738" i="1"/>
  <c r="J739" i="1"/>
  <c r="K739" i="1"/>
  <c r="L739" i="1"/>
  <c r="M739" i="1" s="1"/>
  <c r="N739" i="1"/>
  <c r="J740" i="1"/>
  <c r="K740" i="1"/>
  <c r="L740" i="1"/>
  <c r="M740" i="1" s="1"/>
  <c r="N740" i="1"/>
  <c r="J741" i="1"/>
  <c r="K741" i="1"/>
  <c r="L741" i="1"/>
  <c r="M741" i="1" s="1"/>
  <c r="N741" i="1"/>
  <c r="J742" i="1"/>
  <c r="K742" i="1"/>
  <c r="L742" i="1"/>
  <c r="M742" i="1" s="1"/>
  <c r="N742" i="1"/>
  <c r="J743" i="1"/>
  <c r="K743" i="1"/>
  <c r="L743" i="1"/>
  <c r="M743" i="1" s="1"/>
  <c r="N743" i="1"/>
  <c r="J744" i="1"/>
  <c r="K744" i="1"/>
  <c r="L744" i="1"/>
  <c r="M744" i="1" s="1"/>
  <c r="N744" i="1"/>
  <c r="J745" i="1"/>
  <c r="K745" i="1"/>
  <c r="L745" i="1"/>
  <c r="M745" i="1" s="1"/>
  <c r="N745" i="1"/>
  <c r="J746" i="1"/>
  <c r="K746" i="1"/>
  <c r="L746" i="1"/>
  <c r="M746" i="1" s="1"/>
  <c r="N746" i="1"/>
  <c r="J747" i="1"/>
  <c r="K747" i="1"/>
  <c r="L747" i="1"/>
  <c r="M747" i="1" s="1"/>
  <c r="N747" i="1"/>
  <c r="J748" i="1"/>
  <c r="K748" i="1"/>
  <c r="L748" i="1"/>
  <c r="M748" i="1" s="1"/>
  <c r="N748" i="1"/>
  <c r="J749" i="1"/>
  <c r="K749" i="1"/>
  <c r="L749" i="1"/>
  <c r="M749" i="1" s="1"/>
  <c r="N749" i="1"/>
  <c r="J750" i="1"/>
  <c r="K750" i="1"/>
  <c r="L750" i="1"/>
  <c r="M750" i="1" s="1"/>
  <c r="N750" i="1"/>
  <c r="J751" i="1"/>
  <c r="K751" i="1"/>
  <c r="L751" i="1"/>
  <c r="M751" i="1" s="1"/>
  <c r="N751" i="1"/>
  <c r="J752" i="1"/>
  <c r="K752" i="1"/>
  <c r="L752" i="1"/>
  <c r="M752" i="1" s="1"/>
  <c r="N752" i="1"/>
  <c r="J753" i="1"/>
  <c r="K753" i="1"/>
  <c r="L753" i="1"/>
  <c r="M753" i="1" s="1"/>
  <c r="N753" i="1"/>
  <c r="J754" i="1"/>
  <c r="K754" i="1"/>
  <c r="L754" i="1"/>
  <c r="M754" i="1" s="1"/>
  <c r="N754" i="1"/>
  <c r="J755" i="1"/>
  <c r="K755" i="1"/>
  <c r="L755" i="1"/>
  <c r="M755" i="1" s="1"/>
  <c r="N755" i="1"/>
  <c r="J756" i="1"/>
  <c r="K756" i="1"/>
  <c r="L756" i="1"/>
  <c r="M756" i="1" s="1"/>
  <c r="N756" i="1"/>
  <c r="J757" i="1"/>
  <c r="K757" i="1"/>
  <c r="L757" i="1"/>
  <c r="M757" i="1" s="1"/>
  <c r="N757" i="1"/>
  <c r="J758" i="1"/>
  <c r="K758" i="1"/>
  <c r="L758" i="1"/>
  <c r="M758" i="1" s="1"/>
  <c r="N758" i="1"/>
  <c r="J759" i="1"/>
  <c r="K759" i="1"/>
  <c r="L759" i="1"/>
  <c r="M759" i="1" s="1"/>
  <c r="N759" i="1"/>
  <c r="J760" i="1"/>
  <c r="K760" i="1"/>
  <c r="L760" i="1"/>
  <c r="M760" i="1" s="1"/>
  <c r="N760" i="1"/>
  <c r="J761" i="1"/>
  <c r="K761" i="1"/>
  <c r="L761" i="1"/>
  <c r="M761" i="1" s="1"/>
  <c r="N761" i="1"/>
  <c r="J762" i="1"/>
  <c r="K762" i="1"/>
  <c r="L762" i="1"/>
  <c r="M762" i="1" s="1"/>
  <c r="N762" i="1"/>
  <c r="J763" i="1"/>
  <c r="K763" i="1"/>
  <c r="L763" i="1"/>
  <c r="M763" i="1" s="1"/>
  <c r="N763" i="1"/>
  <c r="J764" i="1"/>
  <c r="K764" i="1"/>
  <c r="L764" i="1"/>
  <c r="M764" i="1" s="1"/>
  <c r="N764" i="1"/>
  <c r="J765" i="1"/>
  <c r="K765" i="1"/>
  <c r="L765" i="1"/>
  <c r="M765" i="1" s="1"/>
  <c r="N765" i="1"/>
  <c r="J766" i="1"/>
  <c r="K766" i="1"/>
  <c r="L766" i="1"/>
  <c r="M766" i="1" s="1"/>
  <c r="N766" i="1"/>
  <c r="J767" i="1"/>
  <c r="K767" i="1"/>
  <c r="L767" i="1"/>
  <c r="M767" i="1" s="1"/>
  <c r="N767" i="1"/>
  <c r="J768" i="1"/>
  <c r="K768" i="1"/>
  <c r="L768" i="1"/>
  <c r="M768" i="1" s="1"/>
  <c r="N768" i="1"/>
  <c r="J769" i="1"/>
  <c r="K769" i="1"/>
  <c r="L769" i="1"/>
  <c r="M769" i="1" s="1"/>
  <c r="N769" i="1"/>
  <c r="J770" i="1"/>
  <c r="K770" i="1"/>
  <c r="L770" i="1"/>
  <c r="M770" i="1" s="1"/>
  <c r="N770" i="1"/>
  <c r="J771" i="1"/>
  <c r="K771" i="1"/>
  <c r="L771" i="1"/>
  <c r="M771" i="1" s="1"/>
  <c r="N771" i="1"/>
  <c r="J772" i="1"/>
  <c r="K772" i="1"/>
  <c r="L772" i="1"/>
  <c r="M772" i="1" s="1"/>
  <c r="N772" i="1"/>
  <c r="J773" i="1"/>
  <c r="K773" i="1"/>
  <c r="L773" i="1"/>
  <c r="M773" i="1" s="1"/>
  <c r="N773" i="1"/>
  <c r="J774" i="1"/>
  <c r="K774" i="1"/>
  <c r="L774" i="1"/>
  <c r="M774" i="1" s="1"/>
  <c r="N774" i="1"/>
  <c r="J775" i="1"/>
  <c r="K775" i="1"/>
  <c r="L775" i="1"/>
  <c r="M775" i="1" s="1"/>
  <c r="N775" i="1"/>
  <c r="J776" i="1"/>
  <c r="K776" i="1"/>
  <c r="L776" i="1"/>
  <c r="M776" i="1" s="1"/>
  <c r="N776" i="1"/>
  <c r="J777" i="1"/>
  <c r="K777" i="1"/>
  <c r="L777" i="1"/>
  <c r="M777" i="1" s="1"/>
  <c r="N777" i="1"/>
  <c r="J778" i="1"/>
  <c r="K778" i="1"/>
  <c r="L778" i="1"/>
  <c r="M778" i="1" s="1"/>
  <c r="N778" i="1"/>
  <c r="J779" i="1"/>
  <c r="K779" i="1"/>
  <c r="L779" i="1"/>
  <c r="M779" i="1" s="1"/>
  <c r="N779" i="1"/>
  <c r="J780" i="1"/>
  <c r="K780" i="1"/>
  <c r="L780" i="1"/>
  <c r="M780" i="1" s="1"/>
  <c r="N780" i="1"/>
  <c r="J781" i="1"/>
  <c r="K781" i="1"/>
  <c r="L781" i="1"/>
  <c r="M781" i="1" s="1"/>
  <c r="N781" i="1"/>
  <c r="J782" i="1"/>
  <c r="K782" i="1"/>
  <c r="L782" i="1"/>
  <c r="M782" i="1" s="1"/>
  <c r="N782" i="1"/>
  <c r="J783" i="1"/>
  <c r="K783" i="1"/>
  <c r="L783" i="1"/>
  <c r="M783" i="1" s="1"/>
  <c r="N783" i="1"/>
  <c r="J784" i="1"/>
  <c r="K784" i="1"/>
  <c r="L784" i="1"/>
  <c r="M784" i="1" s="1"/>
  <c r="N784" i="1"/>
  <c r="J785" i="1"/>
  <c r="K785" i="1"/>
  <c r="L785" i="1"/>
  <c r="M785" i="1" s="1"/>
  <c r="N785" i="1"/>
  <c r="J786" i="1"/>
  <c r="K786" i="1"/>
  <c r="L786" i="1"/>
  <c r="M786" i="1" s="1"/>
  <c r="N786" i="1"/>
  <c r="J787" i="1"/>
  <c r="K787" i="1"/>
  <c r="L787" i="1"/>
  <c r="M787" i="1" s="1"/>
  <c r="N787" i="1"/>
  <c r="J788" i="1"/>
  <c r="K788" i="1"/>
  <c r="L788" i="1"/>
  <c r="M788" i="1" s="1"/>
  <c r="N788" i="1"/>
  <c r="J789" i="1"/>
  <c r="K789" i="1"/>
  <c r="L789" i="1"/>
  <c r="M789" i="1" s="1"/>
  <c r="N789" i="1"/>
  <c r="J790" i="1"/>
  <c r="K790" i="1"/>
  <c r="L790" i="1"/>
  <c r="M790" i="1" s="1"/>
  <c r="N790" i="1"/>
  <c r="J791" i="1"/>
  <c r="K791" i="1"/>
  <c r="L791" i="1"/>
  <c r="M791" i="1" s="1"/>
  <c r="N791" i="1"/>
  <c r="J792" i="1"/>
  <c r="K792" i="1"/>
  <c r="L792" i="1"/>
  <c r="M792" i="1" s="1"/>
  <c r="N792" i="1"/>
  <c r="J793" i="1"/>
  <c r="K793" i="1"/>
  <c r="L793" i="1"/>
  <c r="M793" i="1" s="1"/>
  <c r="N793" i="1"/>
  <c r="J794" i="1"/>
  <c r="K794" i="1"/>
  <c r="L794" i="1"/>
  <c r="M794" i="1" s="1"/>
  <c r="N794" i="1"/>
  <c r="J795" i="1"/>
  <c r="K795" i="1"/>
  <c r="L795" i="1"/>
  <c r="M795" i="1" s="1"/>
  <c r="N795" i="1"/>
  <c r="J796" i="1"/>
  <c r="K796" i="1"/>
  <c r="L796" i="1"/>
  <c r="M796" i="1" s="1"/>
  <c r="N796" i="1"/>
  <c r="J797" i="1"/>
  <c r="K797" i="1"/>
  <c r="L797" i="1"/>
  <c r="M797" i="1" s="1"/>
  <c r="N797" i="1"/>
  <c r="J798" i="1"/>
  <c r="K798" i="1"/>
  <c r="L798" i="1"/>
  <c r="M798" i="1" s="1"/>
  <c r="N798" i="1"/>
  <c r="J799" i="1"/>
  <c r="K799" i="1"/>
  <c r="L799" i="1"/>
  <c r="M799" i="1" s="1"/>
  <c r="N799" i="1"/>
  <c r="J800" i="1"/>
  <c r="K800" i="1"/>
  <c r="L800" i="1"/>
  <c r="M800" i="1" s="1"/>
  <c r="N800" i="1"/>
  <c r="J801" i="1"/>
  <c r="K801" i="1"/>
  <c r="L801" i="1"/>
  <c r="M801" i="1" s="1"/>
  <c r="N801" i="1"/>
  <c r="J802" i="1"/>
  <c r="K802" i="1"/>
  <c r="L802" i="1"/>
  <c r="M802" i="1" s="1"/>
  <c r="N802" i="1"/>
  <c r="J803" i="1"/>
  <c r="K803" i="1"/>
  <c r="L803" i="1"/>
  <c r="M803" i="1" s="1"/>
  <c r="N803" i="1"/>
  <c r="J804" i="1"/>
  <c r="K804" i="1"/>
  <c r="L804" i="1"/>
  <c r="M804" i="1" s="1"/>
  <c r="N804" i="1"/>
  <c r="J805" i="1"/>
  <c r="K805" i="1"/>
  <c r="L805" i="1"/>
  <c r="M805" i="1" s="1"/>
  <c r="N805" i="1"/>
  <c r="J806" i="1"/>
  <c r="K806" i="1"/>
  <c r="L806" i="1"/>
  <c r="M806" i="1" s="1"/>
  <c r="N806" i="1"/>
  <c r="J807" i="1"/>
  <c r="K807" i="1"/>
  <c r="L807" i="1"/>
  <c r="M807" i="1" s="1"/>
  <c r="N807" i="1"/>
  <c r="J808" i="1"/>
  <c r="K808" i="1"/>
  <c r="L808" i="1"/>
  <c r="M808" i="1" s="1"/>
  <c r="N808" i="1"/>
  <c r="J809" i="1"/>
  <c r="K809" i="1"/>
  <c r="L809" i="1"/>
  <c r="M809" i="1" s="1"/>
  <c r="N809" i="1"/>
  <c r="J810" i="1"/>
  <c r="K810" i="1"/>
  <c r="L810" i="1"/>
  <c r="M810" i="1" s="1"/>
  <c r="N810" i="1"/>
  <c r="J811" i="1"/>
  <c r="K811" i="1"/>
  <c r="L811" i="1"/>
  <c r="M811" i="1" s="1"/>
  <c r="N811" i="1"/>
  <c r="J812" i="1"/>
  <c r="K812" i="1"/>
  <c r="L812" i="1"/>
  <c r="M812" i="1" s="1"/>
  <c r="N812" i="1"/>
  <c r="J813" i="1"/>
  <c r="K813" i="1"/>
  <c r="L813" i="1"/>
  <c r="M813" i="1" s="1"/>
  <c r="N813" i="1"/>
  <c r="J814" i="1"/>
  <c r="K814" i="1"/>
  <c r="L814" i="1"/>
  <c r="M814" i="1" s="1"/>
  <c r="N814" i="1"/>
  <c r="J815" i="1"/>
  <c r="K815" i="1"/>
  <c r="L815" i="1"/>
  <c r="M815" i="1" s="1"/>
  <c r="N815" i="1"/>
  <c r="J816" i="1"/>
  <c r="K816" i="1"/>
  <c r="L816" i="1"/>
  <c r="M816" i="1" s="1"/>
  <c r="N816" i="1"/>
  <c r="J817" i="1"/>
  <c r="K817" i="1"/>
  <c r="L817" i="1"/>
  <c r="M817" i="1" s="1"/>
  <c r="N817" i="1"/>
  <c r="J818" i="1"/>
  <c r="K818" i="1"/>
  <c r="L818" i="1"/>
  <c r="M818" i="1" s="1"/>
  <c r="N818" i="1"/>
  <c r="J819" i="1"/>
  <c r="K819" i="1"/>
  <c r="L819" i="1"/>
  <c r="M819" i="1" s="1"/>
  <c r="N819" i="1"/>
  <c r="J820" i="1"/>
  <c r="K820" i="1"/>
  <c r="L820" i="1"/>
  <c r="M820" i="1" s="1"/>
  <c r="N820" i="1"/>
  <c r="J821" i="1"/>
  <c r="K821" i="1"/>
  <c r="L821" i="1"/>
  <c r="M821" i="1" s="1"/>
  <c r="N821" i="1"/>
  <c r="J822" i="1"/>
  <c r="K822" i="1"/>
  <c r="L822" i="1"/>
  <c r="M822" i="1" s="1"/>
  <c r="N822" i="1"/>
  <c r="J823" i="1"/>
  <c r="K823" i="1"/>
  <c r="L823" i="1"/>
  <c r="M823" i="1" s="1"/>
  <c r="N823" i="1"/>
  <c r="J824" i="1"/>
  <c r="K824" i="1"/>
  <c r="L824" i="1"/>
  <c r="M824" i="1" s="1"/>
  <c r="N824" i="1"/>
  <c r="J825" i="1"/>
  <c r="K825" i="1"/>
  <c r="L825" i="1"/>
  <c r="M825" i="1" s="1"/>
  <c r="N825" i="1"/>
  <c r="J826" i="1"/>
  <c r="K826" i="1"/>
  <c r="L826" i="1"/>
  <c r="M826" i="1" s="1"/>
  <c r="N826" i="1"/>
  <c r="J827" i="1"/>
  <c r="K827" i="1"/>
  <c r="L827" i="1"/>
  <c r="M827" i="1" s="1"/>
  <c r="N827" i="1"/>
  <c r="J828" i="1"/>
  <c r="K828" i="1"/>
  <c r="L828" i="1"/>
  <c r="M828" i="1" s="1"/>
  <c r="N828" i="1"/>
  <c r="J829" i="1"/>
  <c r="K829" i="1"/>
  <c r="L829" i="1"/>
  <c r="M829" i="1" s="1"/>
  <c r="N829" i="1"/>
  <c r="J830" i="1"/>
  <c r="K830" i="1"/>
  <c r="L830" i="1"/>
  <c r="M830" i="1" s="1"/>
  <c r="N830" i="1"/>
  <c r="J831" i="1"/>
  <c r="K831" i="1"/>
  <c r="L831" i="1"/>
  <c r="M831" i="1" s="1"/>
  <c r="N831" i="1"/>
  <c r="J832" i="1"/>
  <c r="K832" i="1"/>
  <c r="L832" i="1"/>
  <c r="M832" i="1" s="1"/>
  <c r="N832" i="1"/>
  <c r="J833" i="1"/>
  <c r="K833" i="1"/>
  <c r="L833" i="1"/>
  <c r="M833" i="1" s="1"/>
  <c r="N833" i="1"/>
  <c r="J834" i="1"/>
  <c r="K834" i="1"/>
  <c r="L834" i="1"/>
  <c r="M834" i="1" s="1"/>
  <c r="N834" i="1"/>
  <c r="J835" i="1"/>
  <c r="K835" i="1"/>
  <c r="L835" i="1"/>
  <c r="M835" i="1" s="1"/>
  <c r="N835" i="1"/>
  <c r="J836" i="1"/>
  <c r="K836" i="1"/>
  <c r="L836" i="1"/>
  <c r="M836" i="1" s="1"/>
  <c r="N836" i="1"/>
  <c r="J837" i="1"/>
  <c r="K837" i="1"/>
  <c r="L837" i="1"/>
  <c r="M837" i="1" s="1"/>
  <c r="N837" i="1"/>
  <c r="J838" i="1"/>
  <c r="K838" i="1"/>
  <c r="L838" i="1"/>
  <c r="M838" i="1" s="1"/>
  <c r="N838" i="1"/>
  <c r="J839" i="1"/>
  <c r="K839" i="1"/>
  <c r="L839" i="1"/>
  <c r="M839" i="1" s="1"/>
  <c r="N839" i="1"/>
  <c r="J840" i="1"/>
  <c r="K840" i="1"/>
  <c r="L840" i="1"/>
  <c r="M840" i="1" s="1"/>
  <c r="N840" i="1"/>
  <c r="J841" i="1"/>
  <c r="K841" i="1"/>
  <c r="L841" i="1"/>
  <c r="M841" i="1" s="1"/>
  <c r="N841" i="1"/>
  <c r="J842" i="1"/>
  <c r="K842" i="1"/>
  <c r="L842" i="1"/>
  <c r="M842" i="1" s="1"/>
  <c r="N842" i="1"/>
  <c r="J843" i="1"/>
  <c r="K843" i="1"/>
  <c r="L843" i="1"/>
  <c r="M843" i="1" s="1"/>
  <c r="N843" i="1"/>
  <c r="J844" i="1"/>
  <c r="K844" i="1"/>
  <c r="L844" i="1"/>
  <c r="M844" i="1" s="1"/>
  <c r="N844" i="1"/>
  <c r="J845" i="1"/>
  <c r="K845" i="1"/>
  <c r="L845" i="1"/>
  <c r="M845" i="1" s="1"/>
  <c r="N845" i="1"/>
  <c r="J846" i="1"/>
  <c r="K846" i="1"/>
  <c r="L846" i="1"/>
  <c r="M846" i="1" s="1"/>
  <c r="N846" i="1"/>
  <c r="J847" i="1"/>
  <c r="K847" i="1"/>
  <c r="L847" i="1"/>
  <c r="M847" i="1" s="1"/>
  <c r="N847" i="1"/>
  <c r="J848" i="1"/>
  <c r="K848" i="1"/>
  <c r="L848" i="1"/>
  <c r="M848" i="1" s="1"/>
  <c r="N848" i="1"/>
  <c r="J849" i="1"/>
  <c r="K849" i="1"/>
  <c r="L849" i="1"/>
  <c r="M849" i="1" s="1"/>
  <c r="N849" i="1"/>
  <c r="J850" i="1"/>
  <c r="K850" i="1"/>
  <c r="L850" i="1"/>
  <c r="M850" i="1" s="1"/>
  <c r="N850" i="1"/>
  <c r="J851" i="1"/>
  <c r="K851" i="1"/>
  <c r="L851" i="1"/>
  <c r="M851" i="1" s="1"/>
  <c r="N851" i="1"/>
  <c r="J852" i="1"/>
  <c r="K852" i="1"/>
  <c r="L852" i="1"/>
  <c r="M852" i="1" s="1"/>
  <c r="N852" i="1"/>
  <c r="J853" i="1"/>
  <c r="K853" i="1"/>
  <c r="L853" i="1"/>
  <c r="M853" i="1" s="1"/>
  <c r="N853" i="1"/>
  <c r="J854" i="1"/>
  <c r="K854" i="1"/>
  <c r="L854" i="1"/>
  <c r="M854" i="1" s="1"/>
  <c r="N854" i="1"/>
  <c r="J855" i="1"/>
  <c r="K855" i="1"/>
  <c r="L855" i="1"/>
  <c r="M855" i="1" s="1"/>
  <c r="N855" i="1"/>
  <c r="J856" i="1"/>
  <c r="K856" i="1"/>
  <c r="L856" i="1"/>
  <c r="M856" i="1" s="1"/>
  <c r="N856" i="1"/>
  <c r="J857" i="1"/>
  <c r="K857" i="1"/>
  <c r="L857" i="1"/>
  <c r="M857" i="1" s="1"/>
  <c r="N857" i="1"/>
  <c r="J858" i="1"/>
  <c r="K858" i="1"/>
  <c r="L858" i="1"/>
  <c r="M858" i="1" s="1"/>
  <c r="N858" i="1"/>
  <c r="J859" i="1"/>
  <c r="K859" i="1"/>
  <c r="L859" i="1"/>
  <c r="M859" i="1" s="1"/>
  <c r="N859" i="1"/>
  <c r="J860" i="1"/>
  <c r="K860" i="1"/>
  <c r="L860" i="1"/>
  <c r="M860" i="1" s="1"/>
  <c r="N860" i="1"/>
  <c r="J861" i="1"/>
  <c r="K861" i="1"/>
  <c r="L861" i="1"/>
  <c r="M861" i="1" s="1"/>
  <c r="N861" i="1"/>
  <c r="J862" i="1"/>
  <c r="K862" i="1"/>
  <c r="L862" i="1"/>
  <c r="M862" i="1" s="1"/>
  <c r="N862" i="1"/>
  <c r="J863" i="1"/>
  <c r="K863" i="1"/>
  <c r="L863" i="1"/>
  <c r="M863" i="1" s="1"/>
  <c r="N863" i="1"/>
  <c r="J864" i="1"/>
  <c r="K864" i="1"/>
  <c r="L864" i="1"/>
  <c r="M864" i="1" s="1"/>
  <c r="N864" i="1"/>
  <c r="J865" i="1"/>
  <c r="K865" i="1"/>
  <c r="L865" i="1"/>
  <c r="M865" i="1" s="1"/>
  <c r="N865" i="1"/>
  <c r="J866" i="1"/>
  <c r="K866" i="1"/>
  <c r="L866" i="1"/>
  <c r="M866" i="1" s="1"/>
  <c r="N866" i="1"/>
  <c r="J867" i="1"/>
  <c r="K867" i="1"/>
  <c r="L867" i="1"/>
  <c r="M867" i="1" s="1"/>
  <c r="N867" i="1"/>
  <c r="J868" i="1"/>
  <c r="K868" i="1"/>
  <c r="L868" i="1"/>
  <c r="M868" i="1" s="1"/>
  <c r="N868" i="1"/>
  <c r="J869" i="1"/>
  <c r="K869" i="1"/>
  <c r="L869" i="1"/>
  <c r="M869" i="1" s="1"/>
  <c r="N869" i="1"/>
  <c r="J870" i="1"/>
  <c r="K870" i="1"/>
  <c r="L870" i="1"/>
  <c r="M870" i="1" s="1"/>
  <c r="N870" i="1"/>
  <c r="J871" i="1"/>
  <c r="K871" i="1"/>
  <c r="L871" i="1"/>
  <c r="M871" i="1" s="1"/>
  <c r="N871" i="1"/>
  <c r="J872" i="1"/>
  <c r="K872" i="1"/>
  <c r="L872" i="1"/>
  <c r="M872" i="1" s="1"/>
  <c r="N872" i="1"/>
  <c r="J873" i="1"/>
  <c r="K873" i="1"/>
  <c r="L873" i="1"/>
  <c r="M873" i="1" s="1"/>
  <c r="N873" i="1"/>
  <c r="J874" i="1"/>
  <c r="K874" i="1"/>
  <c r="L874" i="1"/>
  <c r="M874" i="1" s="1"/>
  <c r="N874" i="1"/>
  <c r="J875" i="1"/>
  <c r="K875" i="1"/>
  <c r="L875" i="1"/>
  <c r="M875" i="1" s="1"/>
  <c r="N875" i="1"/>
  <c r="J876" i="1"/>
  <c r="K876" i="1"/>
  <c r="L876" i="1"/>
  <c r="M876" i="1" s="1"/>
  <c r="N876" i="1"/>
  <c r="J877" i="1"/>
  <c r="K877" i="1"/>
  <c r="L877" i="1"/>
  <c r="M877" i="1" s="1"/>
  <c r="N877" i="1"/>
  <c r="J878" i="1"/>
  <c r="K878" i="1"/>
  <c r="L878" i="1"/>
  <c r="M878" i="1" s="1"/>
  <c r="N878" i="1"/>
  <c r="J879" i="1"/>
  <c r="K879" i="1"/>
  <c r="L879" i="1"/>
  <c r="M879" i="1" s="1"/>
  <c r="N879" i="1"/>
  <c r="J880" i="1"/>
  <c r="K880" i="1"/>
  <c r="L880" i="1"/>
  <c r="M880" i="1" s="1"/>
  <c r="N880" i="1"/>
  <c r="J881" i="1"/>
  <c r="K881" i="1"/>
  <c r="L881" i="1"/>
  <c r="M881" i="1" s="1"/>
  <c r="N881" i="1"/>
  <c r="J882" i="1"/>
  <c r="K882" i="1"/>
  <c r="L882" i="1"/>
  <c r="M882" i="1" s="1"/>
  <c r="N882" i="1"/>
  <c r="J883" i="1"/>
  <c r="K883" i="1"/>
  <c r="L883" i="1"/>
  <c r="M883" i="1" s="1"/>
  <c r="N883" i="1"/>
  <c r="J884" i="1"/>
  <c r="K884" i="1"/>
  <c r="L884" i="1"/>
  <c r="M884" i="1" s="1"/>
  <c r="N884" i="1"/>
  <c r="J885" i="1"/>
  <c r="K885" i="1"/>
  <c r="L885" i="1"/>
  <c r="M885" i="1" s="1"/>
  <c r="N885" i="1"/>
  <c r="J886" i="1"/>
  <c r="K886" i="1"/>
  <c r="L886" i="1"/>
  <c r="M886" i="1" s="1"/>
  <c r="N886" i="1"/>
  <c r="J887" i="1"/>
  <c r="K887" i="1"/>
  <c r="L887" i="1"/>
  <c r="M887" i="1" s="1"/>
  <c r="N887" i="1"/>
  <c r="J888" i="1"/>
  <c r="K888" i="1"/>
  <c r="L888" i="1"/>
  <c r="M888" i="1" s="1"/>
  <c r="N888" i="1"/>
  <c r="J889" i="1"/>
  <c r="K889" i="1"/>
  <c r="L889" i="1"/>
  <c r="M889" i="1" s="1"/>
  <c r="N889" i="1"/>
  <c r="J890" i="1"/>
  <c r="K890" i="1"/>
  <c r="L890" i="1"/>
  <c r="M890" i="1" s="1"/>
  <c r="N890" i="1"/>
  <c r="J891" i="1"/>
  <c r="K891" i="1"/>
  <c r="L891" i="1"/>
  <c r="M891" i="1" s="1"/>
  <c r="N891" i="1"/>
  <c r="J892" i="1"/>
  <c r="K892" i="1"/>
  <c r="L892" i="1"/>
  <c r="M892" i="1" s="1"/>
  <c r="N892" i="1"/>
  <c r="J893" i="1"/>
  <c r="K893" i="1"/>
  <c r="L893" i="1"/>
  <c r="M893" i="1" s="1"/>
  <c r="N893" i="1"/>
  <c r="J894" i="1"/>
  <c r="K894" i="1"/>
  <c r="L894" i="1"/>
  <c r="M894" i="1" s="1"/>
  <c r="N894" i="1"/>
  <c r="J895" i="1"/>
  <c r="K895" i="1"/>
  <c r="L895" i="1"/>
  <c r="M895" i="1" s="1"/>
  <c r="N895" i="1"/>
  <c r="J896" i="1"/>
  <c r="K896" i="1"/>
  <c r="L896" i="1"/>
  <c r="M896" i="1" s="1"/>
  <c r="N896" i="1"/>
  <c r="J897" i="1"/>
  <c r="K897" i="1"/>
  <c r="L897" i="1"/>
  <c r="M897" i="1" s="1"/>
  <c r="N897" i="1"/>
  <c r="J898" i="1"/>
  <c r="K898" i="1"/>
  <c r="L898" i="1"/>
  <c r="M898" i="1" s="1"/>
  <c r="N898" i="1"/>
  <c r="J899" i="1"/>
  <c r="K899" i="1"/>
  <c r="L899" i="1"/>
  <c r="M899" i="1" s="1"/>
  <c r="N899" i="1"/>
  <c r="J900" i="1"/>
  <c r="K900" i="1"/>
  <c r="L900" i="1"/>
  <c r="M900" i="1" s="1"/>
  <c r="N900" i="1"/>
  <c r="J901" i="1"/>
  <c r="K901" i="1"/>
  <c r="L901" i="1"/>
  <c r="M901" i="1" s="1"/>
  <c r="N901" i="1"/>
  <c r="J902" i="1"/>
  <c r="K902" i="1"/>
  <c r="L902" i="1"/>
  <c r="M902" i="1" s="1"/>
  <c r="N902" i="1"/>
  <c r="J903" i="1"/>
  <c r="K903" i="1"/>
  <c r="L903" i="1"/>
  <c r="M903" i="1" s="1"/>
  <c r="N903" i="1"/>
  <c r="J904" i="1"/>
  <c r="K904" i="1"/>
  <c r="L904" i="1"/>
  <c r="M904" i="1" s="1"/>
  <c r="N904" i="1"/>
  <c r="J905" i="1"/>
  <c r="K905" i="1"/>
  <c r="L905" i="1"/>
  <c r="M905" i="1" s="1"/>
  <c r="N905" i="1"/>
  <c r="J906" i="1"/>
  <c r="K906" i="1"/>
  <c r="L906" i="1"/>
  <c r="M906" i="1" s="1"/>
  <c r="N906" i="1"/>
  <c r="J907" i="1"/>
  <c r="K907" i="1"/>
  <c r="L907" i="1"/>
  <c r="M907" i="1" s="1"/>
  <c r="N907" i="1"/>
  <c r="J908" i="1"/>
  <c r="K908" i="1"/>
  <c r="L908" i="1"/>
  <c r="M908" i="1" s="1"/>
  <c r="N908" i="1"/>
  <c r="J909" i="1"/>
  <c r="K909" i="1"/>
  <c r="L909" i="1"/>
  <c r="M909" i="1" s="1"/>
  <c r="N909" i="1"/>
  <c r="J910" i="1"/>
  <c r="K910" i="1"/>
  <c r="L910" i="1"/>
  <c r="M910" i="1" s="1"/>
  <c r="N910" i="1"/>
  <c r="J911" i="1"/>
  <c r="K911" i="1"/>
  <c r="L911" i="1"/>
  <c r="M911" i="1" s="1"/>
  <c r="N911" i="1"/>
  <c r="J912" i="1"/>
  <c r="K912" i="1"/>
  <c r="L912" i="1"/>
  <c r="M912" i="1" s="1"/>
  <c r="N912" i="1"/>
  <c r="J913" i="1"/>
  <c r="K913" i="1"/>
  <c r="L913" i="1"/>
  <c r="M913" i="1" s="1"/>
  <c r="N913" i="1"/>
  <c r="J914" i="1"/>
  <c r="K914" i="1"/>
  <c r="L914" i="1"/>
  <c r="M914" i="1" s="1"/>
  <c r="N914" i="1"/>
  <c r="J915" i="1"/>
  <c r="K915" i="1"/>
  <c r="L915" i="1"/>
  <c r="M915" i="1" s="1"/>
  <c r="N915" i="1"/>
  <c r="J916" i="1"/>
  <c r="K916" i="1"/>
  <c r="L916" i="1"/>
  <c r="M916" i="1" s="1"/>
  <c r="N916" i="1"/>
  <c r="J917" i="1"/>
  <c r="K917" i="1"/>
  <c r="L917" i="1"/>
  <c r="M917" i="1" s="1"/>
  <c r="N917" i="1"/>
  <c r="J918" i="1"/>
  <c r="K918" i="1"/>
  <c r="L918" i="1"/>
  <c r="M918" i="1" s="1"/>
  <c r="N918" i="1"/>
  <c r="J919" i="1"/>
  <c r="K919" i="1"/>
  <c r="L919" i="1"/>
  <c r="M919" i="1" s="1"/>
  <c r="N919" i="1"/>
  <c r="J920" i="1"/>
  <c r="K920" i="1"/>
  <c r="L920" i="1"/>
  <c r="M920" i="1" s="1"/>
  <c r="N920" i="1"/>
  <c r="J921" i="1"/>
  <c r="K921" i="1"/>
  <c r="L921" i="1"/>
  <c r="M921" i="1" s="1"/>
  <c r="N921" i="1"/>
  <c r="J922" i="1"/>
  <c r="K922" i="1"/>
  <c r="L922" i="1"/>
  <c r="M922" i="1" s="1"/>
  <c r="N922" i="1"/>
  <c r="J923" i="1"/>
  <c r="K923" i="1"/>
  <c r="L923" i="1"/>
  <c r="M923" i="1" s="1"/>
  <c r="N923" i="1"/>
  <c r="J924" i="1"/>
  <c r="K924" i="1"/>
  <c r="L924" i="1"/>
  <c r="M924" i="1" s="1"/>
  <c r="N924" i="1"/>
  <c r="J925" i="1"/>
  <c r="K925" i="1"/>
  <c r="L925" i="1"/>
  <c r="M925" i="1" s="1"/>
  <c r="N925" i="1"/>
  <c r="J926" i="1"/>
  <c r="K926" i="1"/>
  <c r="L926" i="1"/>
  <c r="M926" i="1" s="1"/>
  <c r="N926" i="1"/>
  <c r="J927" i="1"/>
  <c r="K927" i="1"/>
  <c r="L927" i="1"/>
  <c r="M927" i="1" s="1"/>
  <c r="N927" i="1"/>
  <c r="J928" i="1"/>
  <c r="K928" i="1"/>
  <c r="L928" i="1"/>
  <c r="M928" i="1" s="1"/>
  <c r="N928" i="1"/>
  <c r="J929" i="1"/>
  <c r="K929" i="1"/>
  <c r="L929" i="1"/>
  <c r="M929" i="1" s="1"/>
  <c r="N929" i="1"/>
  <c r="J930" i="1"/>
  <c r="K930" i="1"/>
  <c r="L930" i="1"/>
  <c r="M930" i="1" s="1"/>
  <c r="N930" i="1"/>
  <c r="J931" i="1"/>
  <c r="K931" i="1"/>
  <c r="L931" i="1"/>
  <c r="M931" i="1" s="1"/>
  <c r="N931" i="1"/>
  <c r="J932" i="1"/>
  <c r="K932" i="1"/>
  <c r="L932" i="1"/>
  <c r="M932" i="1" s="1"/>
  <c r="N932" i="1"/>
  <c r="J933" i="1"/>
  <c r="K933" i="1"/>
  <c r="L933" i="1"/>
  <c r="M933" i="1" s="1"/>
  <c r="N933" i="1"/>
  <c r="J934" i="1"/>
  <c r="K934" i="1"/>
  <c r="L934" i="1"/>
  <c r="M934" i="1" s="1"/>
  <c r="N934" i="1"/>
  <c r="J935" i="1"/>
  <c r="K935" i="1"/>
  <c r="L935" i="1"/>
  <c r="M935" i="1" s="1"/>
  <c r="N935" i="1"/>
  <c r="J936" i="1"/>
  <c r="K936" i="1"/>
  <c r="L936" i="1"/>
  <c r="M936" i="1" s="1"/>
  <c r="N936" i="1"/>
  <c r="J937" i="1"/>
  <c r="K937" i="1"/>
  <c r="L937" i="1"/>
  <c r="M937" i="1" s="1"/>
  <c r="N937" i="1"/>
  <c r="J938" i="1"/>
  <c r="K938" i="1"/>
  <c r="L938" i="1"/>
  <c r="M938" i="1" s="1"/>
  <c r="N938" i="1"/>
  <c r="J939" i="1"/>
  <c r="K939" i="1"/>
  <c r="L939" i="1"/>
  <c r="M939" i="1" s="1"/>
  <c r="N939" i="1"/>
  <c r="J940" i="1"/>
  <c r="K940" i="1"/>
  <c r="L940" i="1"/>
  <c r="M940" i="1" s="1"/>
  <c r="N940" i="1"/>
  <c r="J941" i="1"/>
  <c r="K941" i="1"/>
  <c r="L941" i="1"/>
  <c r="M941" i="1" s="1"/>
  <c r="N941" i="1"/>
  <c r="J942" i="1"/>
  <c r="K942" i="1"/>
  <c r="L942" i="1"/>
  <c r="M942" i="1" s="1"/>
  <c r="N942" i="1"/>
  <c r="J943" i="1"/>
  <c r="K943" i="1"/>
  <c r="L943" i="1"/>
  <c r="M943" i="1" s="1"/>
  <c r="N943" i="1"/>
  <c r="J944" i="1"/>
  <c r="K944" i="1"/>
  <c r="L944" i="1"/>
  <c r="M944" i="1" s="1"/>
  <c r="N944" i="1"/>
  <c r="J945" i="1"/>
  <c r="K945" i="1"/>
  <c r="L945" i="1"/>
  <c r="M945" i="1" s="1"/>
  <c r="N945" i="1"/>
  <c r="J946" i="1"/>
  <c r="K946" i="1"/>
  <c r="L946" i="1"/>
  <c r="M946" i="1" s="1"/>
  <c r="N946" i="1"/>
  <c r="J947" i="1"/>
  <c r="K947" i="1"/>
  <c r="L947" i="1"/>
  <c r="M947" i="1" s="1"/>
  <c r="N947" i="1"/>
  <c r="J948" i="1"/>
  <c r="K948" i="1"/>
  <c r="L948" i="1"/>
  <c r="M948" i="1" s="1"/>
  <c r="N948" i="1"/>
  <c r="J949" i="1"/>
  <c r="K949" i="1"/>
  <c r="L949" i="1"/>
  <c r="M949" i="1" s="1"/>
  <c r="N949" i="1"/>
  <c r="J950" i="1"/>
  <c r="K950" i="1"/>
  <c r="L950" i="1"/>
  <c r="M950" i="1" s="1"/>
  <c r="N950" i="1"/>
  <c r="J951" i="1"/>
  <c r="K951" i="1"/>
  <c r="L951" i="1"/>
  <c r="M951" i="1" s="1"/>
  <c r="N951" i="1"/>
  <c r="J952" i="1"/>
  <c r="K952" i="1"/>
  <c r="L952" i="1"/>
  <c r="M952" i="1" s="1"/>
  <c r="N952" i="1"/>
  <c r="J953" i="1"/>
  <c r="K953" i="1"/>
  <c r="L953" i="1"/>
  <c r="M953" i="1" s="1"/>
  <c r="N953" i="1"/>
  <c r="J954" i="1"/>
  <c r="K954" i="1"/>
  <c r="L954" i="1"/>
  <c r="M954" i="1" s="1"/>
  <c r="N954" i="1"/>
  <c r="J955" i="1"/>
  <c r="K955" i="1"/>
  <c r="L955" i="1"/>
  <c r="M955" i="1" s="1"/>
  <c r="N955" i="1"/>
  <c r="J956" i="1"/>
  <c r="K956" i="1"/>
  <c r="L956" i="1"/>
  <c r="M956" i="1" s="1"/>
  <c r="N956" i="1"/>
  <c r="J957" i="1"/>
  <c r="K957" i="1"/>
  <c r="L957" i="1"/>
  <c r="M957" i="1" s="1"/>
  <c r="N957" i="1"/>
  <c r="J958" i="1"/>
  <c r="K958" i="1"/>
  <c r="L958" i="1"/>
  <c r="M958" i="1" s="1"/>
  <c r="N958" i="1"/>
  <c r="J959" i="1"/>
  <c r="K959" i="1"/>
  <c r="L959" i="1"/>
  <c r="M959" i="1" s="1"/>
  <c r="N959" i="1"/>
  <c r="J960" i="1"/>
  <c r="K960" i="1"/>
  <c r="L960" i="1"/>
  <c r="M960" i="1" s="1"/>
  <c r="N960" i="1"/>
  <c r="J961" i="1"/>
  <c r="K961" i="1"/>
  <c r="L961" i="1"/>
  <c r="M961" i="1" s="1"/>
  <c r="N961" i="1"/>
  <c r="J962" i="1"/>
  <c r="K962" i="1"/>
  <c r="L962" i="1"/>
  <c r="M962" i="1" s="1"/>
  <c r="N962" i="1"/>
  <c r="J963" i="1"/>
  <c r="K963" i="1"/>
  <c r="L963" i="1"/>
  <c r="M963" i="1" s="1"/>
  <c r="N963" i="1"/>
  <c r="J964" i="1"/>
  <c r="K964" i="1"/>
  <c r="L964" i="1"/>
  <c r="M964" i="1" s="1"/>
  <c r="N964" i="1"/>
  <c r="J965" i="1"/>
  <c r="K965" i="1"/>
  <c r="L965" i="1"/>
  <c r="M965" i="1" s="1"/>
  <c r="N965" i="1"/>
  <c r="J966" i="1"/>
  <c r="K966" i="1"/>
  <c r="L966" i="1"/>
  <c r="M966" i="1" s="1"/>
  <c r="N966" i="1"/>
  <c r="J967" i="1"/>
  <c r="K967" i="1"/>
  <c r="L967" i="1"/>
  <c r="M967" i="1" s="1"/>
  <c r="N967" i="1"/>
  <c r="J968" i="1"/>
  <c r="K968" i="1"/>
  <c r="L968" i="1"/>
  <c r="M968" i="1" s="1"/>
  <c r="N968" i="1"/>
  <c r="J969" i="1"/>
  <c r="K969" i="1"/>
  <c r="L969" i="1"/>
  <c r="M969" i="1" s="1"/>
  <c r="N969" i="1"/>
  <c r="J970" i="1"/>
  <c r="K970" i="1"/>
  <c r="L970" i="1"/>
  <c r="M970" i="1" s="1"/>
  <c r="N970" i="1"/>
  <c r="J971" i="1"/>
  <c r="K971" i="1"/>
  <c r="L971" i="1"/>
  <c r="M971" i="1" s="1"/>
  <c r="N971" i="1"/>
  <c r="J972" i="1"/>
  <c r="K972" i="1"/>
  <c r="L972" i="1"/>
  <c r="M972" i="1" s="1"/>
  <c r="N972" i="1"/>
  <c r="J973" i="1"/>
  <c r="K973" i="1"/>
  <c r="L973" i="1"/>
  <c r="M973" i="1" s="1"/>
  <c r="N973" i="1"/>
  <c r="J974" i="1"/>
  <c r="K974" i="1"/>
  <c r="L974" i="1"/>
  <c r="M974" i="1" s="1"/>
  <c r="N974" i="1"/>
  <c r="J975" i="1"/>
  <c r="K975" i="1"/>
  <c r="L975" i="1"/>
  <c r="M975" i="1" s="1"/>
  <c r="N975" i="1"/>
  <c r="J976" i="1"/>
  <c r="K976" i="1"/>
  <c r="L976" i="1"/>
  <c r="M976" i="1" s="1"/>
  <c r="N976" i="1"/>
  <c r="J977" i="1"/>
  <c r="K977" i="1"/>
  <c r="L977" i="1"/>
  <c r="M977" i="1" s="1"/>
  <c r="N977" i="1"/>
  <c r="J978" i="1"/>
  <c r="K978" i="1"/>
  <c r="L978" i="1"/>
  <c r="M978" i="1" s="1"/>
  <c r="N978" i="1"/>
  <c r="J979" i="1"/>
  <c r="K979" i="1"/>
  <c r="L979" i="1"/>
  <c r="M979" i="1" s="1"/>
  <c r="N979" i="1"/>
  <c r="J980" i="1"/>
  <c r="K980" i="1"/>
  <c r="L980" i="1"/>
  <c r="M980" i="1" s="1"/>
  <c r="N980" i="1"/>
  <c r="J981" i="1"/>
  <c r="K981" i="1"/>
  <c r="L981" i="1"/>
  <c r="M981" i="1" s="1"/>
  <c r="N981" i="1"/>
  <c r="J982" i="1"/>
  <c r="K982" i="1"/>
  <c r="L982" i="1"/>
  <c r="M982" i="1" s="1"/>
  <c r="N982" i="1"/>
  <c r="J983" i="1"/>
  <c r="K983" i="1"/>
  <c r="L983" i="1"/>
  <c r="M983" i="1" s="1"/>
  <c r="N983" i="1"/>
  <c r="J984" i="1"/>
  <c r="K984" i="1"/>
  <c r="L984" i="1"/>
  <c r="M984" i="1" s="1"/>
  <c r="N984" i="1"/>
  <c r="J985" i="1"/>
  <c r="K985" i="1"/>
  <c r="L985" i="1"/>
  <c r="M985" i="1" s="1"/>
  <c r="N985" i="1"/>
  <c r="J986" i="1"/>
  <c r="K986" i="1"/>
  <c r="L986" i="1"/>
  <c r="M986" i="1" s="1"/>
  <c r="N986" i="1"/>
  <c r="J987" i="1"/>
  <c r="K987" i="1"/>
  <c r="L987" i="1"/>
  <c r="M987" i="1" s="1"/>
  <c r="N987" i="1"/>
  <c r="J988" i="1"/>
  <c r="K988" i="1"/>
  <c r="L988" i="1"/>
  <c r="M988" i="1" s="1"/>
  <c r="N988" i="1"/>
  <c r="J989" i="1"/>
  <c r="K989" i="1"/>
  <c r="L989" i="1"/>
  <c r="M989" i="1" s="1"/>
  <c r="N989" i="1"/>
  <c r="J990" i="1"/>
  <c r="K990" i="1"/>
  <c r="L990" i="1"/>
  <c r="M990" i="1" s="1"/>
  <c r="N990" i="1"/>
  <c r="J991" i="1"/>
  <c r="K991" i="1"/>
  <c r="L991" i="1"/>
  <c r="M991" i="1" s="1"/>
  <c r="N991" i="1"/>
  <c r="J992" i="1"/>
  <c r="K992" i="1"/>
  <c r="L992" i="1"/>
  <c r="M992" i="1" s="1"/>
  <c r="N992" i="1"/>
  <c r="J993" i="1"/>
  <c r="K993" i="1"/>
  <c r="L993" i="1"/>
  <c r="M993" i="1" s="1"/>
  <c r="N993" i="1"/>
  <c r="J994" i="1"/>
  <c r="K994" i="1"/>
  <c r="L994" i="1"/>
  <c r="M994" i="1" s="1"/>
  <c r="N994" i="1"/>
  <c r="J995" i="1"/>
  <c r="K995" i="1"/>
  <c r="L995" i="1"/>
  <c r="M995" i="1" s="1"/>
  <c r="N995" i="1"/>
  <c r="J996" i="1"/>
  <c r="K996" i="1"/>
  <c r="L996" i="1"/>
  <c r="M996" i="1" s="1"/>
  <c r="N996" i="1"/>
  <c r="J997" i="1"/>
  <c r="K997" i="1"/>
  <c r="L997" i="1"/>
  <c r="M997" i="1" s="1"/>
  <c r="N997" i="1"/>
  <c r="J998" i="1"/>
  <c r="K998" i="1"/>
  <c r="L998" i="1"/>
  <c r="M998" i="1" s="1"/>
  <c r="N998" i="1"/>
  <c r="J999" i="1"/>
  <c r="K999" i="1"/>
  <c r="L999" i="1"/>
  <c r="M999" i="1" s="1"/>
  <c r="N999" i="1"/>
  <c r="J1000" i="1"/>
  <c r="K1000" i="1"/>
  <c r="L1000" i="1"/>
  <c r="M1000" i="1" s="1"/>
  <c r="N1000" i="1"/>
  <c r="J1001" i="1"/>
  <c r="K1001" i="1"/>
  <c r="L1001" i="1"/>
  <c r="M1001" i="1" s="1"/>
  <c r="N1001" i="1"/>
  <c r="J1002" i="1"/>
  <c r="K1002" i="1"/>
  <c r="L1002" i="1"/>
  <c r="M1002" i="1" s="1"/>
  <c r="N1002" i="1"/>
  <c r="J1003" i="1"/>
  <c r="K1003" i="1"/>
  <c r="L1003" i="1"/>
  <c r="M1003" i="1" s="1"/>
  <c r="N1003" i="1"/>
  <c r="J1004" i="1"/>
  <c r="K1004" i="1"/>
  <c r="L1004" i="1"/>
  <c r="M1004" i="1" s="1"/>
  <c r="N1004" i="1"/>
  <c r="J1005" i="1"/>
  <c r="K1005" i="1"/>
  <c r="L1005" i="1"/>
  <c r="M1005" i="1" s="1"/>
  <c r="N1005" i="1"/>
  <c r="J1006" i="1"/>
  <c r="K1006" i="1"/>
  <c r="L1006" i="1"/>
  <c r="M1006" i="1" s="1"/>
  <c r="N1006" i="1"/>
  <c r="J1007" i="1"/>
  <c r="K1007" i="1"/>
  <c r="L1007" i="1"/>
  <c r="M1007" i="1" s="1"/>
  <c r="N1007" i="1"/>
  <c r="J1008" i="1"/>
  <c r="K1008" i="1"/>
  <c r="L1008" i="1"/>
  <c r="M1008" i="1" s="1"/>
  <c r="N1008" i="1"/>
  <c r="J1009" i="1"/>
  <c r="K1009" i="1"/>
  <c r="L1009" i="1"/>
  <c r="M1009" i="1" s="1"/>
  <c r="N1009" i="1"/>
  <c r="J1010" i="1"/>
  <c r="K1010" i="1"/>
  <c r="L1010" i="1"/>
  <c r="M1010" i="1" s="1"/>
  <c r="N1010" i="1"/>
  <c r="J1011" i="1"/>
  <c r="K1011" i="1"/>
  <c r="L1011" i="1"/>
  <c r="M1011" i="1" s="1"/>
  <c r="N1011" i="1"/>
  <c r="J1012" i="1"/>
  <c r="K1012" i="1"/>
  <c r="L1012" i="1"/>
  <c r="M1012" i="1" s="1"/>
  <c r="N1012" i="1"/>
  <c r="J1013" i="1"/>
  <c r="K1013" i="1"/>
  <c r="L1013" i="1"/>
  <c r="M1013" i="1" s="1"/>
  <c r="N1013" i="1"/>
  <c r="J1014" i="1"/>
  <c r="K1014" i="1"/>
  <c r="L1014" i="1"/>
  <c r="M1014" i="1" s="1"/>
  <c r="N1014" i="1"/>
  <c r="J1015" i="1"/>
  <c r="K1015" i="1"/>
  <c r="L1015" i="1"/>
  <c r="M1015" i="1" s="1"/>
  <c r="N1015" i="1"/>
  <c r="J1016" i="1"/>
  <c r="K1016" i="1"/>
  <c r="L1016" i="1"/>
  <c r="M1016" i="1" s="1"/>
  <c r="N1016" i="1"/>
  <c r="J1017" i="1"/>
  <c r="K1017" i="1"/>
  <c r="L1017" i="1"/>
  <c r="M1017" i="1" s="1"/>
  <c r="N1017" i="1"/>
  <c r="J1018" i="1"/>
  <c r="K1018" i="1"/>
  <c r="L1018" i="1"/>
  <c r="M1018" i="1" s="1"/>
  <c r="N1018" i="1"/>
  <c r="J1019" i="1"/>
  <c r="K1019" i="1"/>
  <c r="L1019" i="1"/>
  <c r="M1019" i="1" s="1"/>
  <c r="N1019" i="1"/>
  <c r="J1020" i="1"/>
  <c r="K1020" i="1"/>
  <c r="L1020" i="1"/>
  <c r="M1020" i="1" s="1"/>
  <c r="N1020" i="1"/>
  <c r="J1021" i="1"/>
  <c r="K1021" i="1"/>
  <c r="L1021" i="1"/>
  <c r="M1021" i="1" s="1"/>
  <c r="N1021" i="1"/>
  <c r="J1022" i="1"/>
  <c r="K1022" i="1"/>
  <c r="L1022" i="1"/>
  <c r="M1022" i="1" s="1"/>
  <c r="N1022" i="1"/>
  <c r="J1023" i="1"/>
  <c r="K1023" i="1"/>
  <c r="L1023" i="1"/>
  <c r="M1023" i="1" s="1"/>
  <c r="N1023" i="1"/>
  <c r="J1024" i="1"/>
  <c r="K1024" i="1"/>
  <c r="L1024" i="1"/>
  <c r="M1024" i="1" s="1"/>
  <c r="N1024" i="1"/>
  <c r="J1025" i="1"/>
  <c r="K1025" i="1"/>
  <c r="L1025" i="1"/>
  <c r="M1025" i="1" s="1"/>
  <c r="N1025" i="1"/>
  <c r="J1026" i="1"/>
  <c r="K1026" i="1"/>
  <c r="L1026" i="1"/>
  <c r="M1026" i="1" s="1"/>
  <c r="N1026" i="1"/>
  <c r="J1027" i="1"/>
  <c r="K1027" i="1"/>
  <c r="L1027" i="1"/>
  <c r="M1027" i="1" s="1"/>
  <c r="N1027" i="1"/>
  <c r="J1028" i="1"/>
  <c r="K1028" i="1"/>
  <c r="L1028" i="1"/>
  <c r="M1028" i="1" s="1"/>
  <c r="N1028" i="1"/>
  <c r="J1029" i="1"/>
  <c r="K1029" i="1"/>
  <c r="L1029" i="1"/>
  <c r="M1029" i="1" s="1"/>
  <c r="N1029" i="1"/>
  <c r="J1030" i="1"/>
  <c r="K1030" i="1"/>
  <c r="L1030" i="1"/>
  <c r="M1030" i="1" s="1"/>
  <c r="N1030" i="1"/>
  <c r="J1031" i="1"/>
  <c r="K1031" i="1"/>
  <c r="L1031" i="1"/>
  <c r="M1031" i="1" s="1"/>
  <c r="N1031" i="1"/>
  <c r="J1032" i="1"/>
  <c r="K1032" i="1"/>
  <c r="L1032" i="1"/>
  <c r="M1032" i="1" s="1"/>
  <c r="N1032" i="1"/>
  <c r="J1033" i="1"/>
  <c r="K1033" i="1"/>
  <c r="L1033" i="1"/>
  <c r="M1033" i="1" s="1"/>
  <c r="N1033" i="1"/>
  <c r="J1034" i="1"/>
  <c r="K1034" i="1"/>
  <c r="L1034" i="1"/>
  <c r="M1034" i="1" s="1"/>
  <c r="N1034" i="1"/>
  <c r="J1035" i="1"/>
  <c r="K1035" i="1"/>
  <c r="L1035" i="1"/>
  <c r="M1035" i="1" s="1"/>
  <c r="N1035" i="1"/>
  <c r="J1036" i="1"/>
  <c r="K1036" i="1"/>
  <c r="L1036" i="1"/>
  <c r="M1036" i="1" s="1"/>
  <c r="N1036" i="1"/>
  <c r="J1037" i="1"/>
  <c r="K1037" i="1"/>
  <c r="L1037" i="1"/>
  <c r="M1037" i="1" s="1"/>
  <c r="N1037" i="1"/>
  <c r="J1038" i="1"/>
  <c r="K1038" i="1"/>
  <c r="L1038" i="1"/>
  <c r="M1038" i="1" s="1"/>
  <c r="N1038" i="1"/>
  <c r="J1039" i="1"/>
  <c r="K1039" i="1"/>
  <c r="L1039" i="1"/>
  <c r="M1039" i="1" s="1"/>
  <c r="N1039" i="1"/>
  <c r="J1040" i="1"/>
  <c r="K1040" i="1"/>
  <c r="L1040" i="1"/>
  <c r="M1040" i="1" s="1"/>
  <c r="N1040" i="1"/>
  <c r="J1041" i="1"/>
  <c r="K1041" i="1"/>
  <c r="L1041" i="1"/>
  <c r="M1041" i="1" s="1"/>
  <c r="N1041" i="1"/>
  <c r="J1042" i="1"/>
  <c r="K1042" i="1"/>
  <c r="L1042" i="1"/>
  <c r="M1042" i="1" s="1"/>
  <c r="N1042" i="1"/>
  <c r="J1043" i="1"/>
  <c r="K1043" i="1"/>
  <c r="L1043" i="1"/>
  <c r="M1043" i="1" s="1"/>
  <c r="N1043" i="1"/>
  <c r="J1044" i="1"/>
  <c r="K1044" i="1"/>
  <c r="L1044" i="1"/>
  <c r="M1044" i="1" s="1"/>
  <c r="N1044" i="1"/>
  <c r="J1045" i="1"/>
  <c r="K1045" i="1"/>
  <c r="L1045" i="1"/>
  <c r="M1045" i="1" s="1"/>
  <c r="N1045" i="1"/>
  <c r="J1046" i="1"/>
  <c r="K1046" i="1"/>
  <c r="L1046" i="1"/>
  <c r="M1046" i="1" s="1"/>
  <c r="N1046" i="1"/>
  <c r="J1047" i="1"/>
  <c r="K1047" i="1"/>
  <c r="L1047" i="1"/>
  <c r="M1047" i="1" s="1"/>
  <c r="N1047" i="1"/>
  <c r="J1048" i="1"/>
  <c r="K1048" i="1"/>
  <c r="L1048" i="1"/>
  <c r="M1048" i="1" s="1"/>
  <c r="N1048" i="1"/>
  <c r="J1049" i="1"/>
  <c r="K1049" i="1"/>
  <c r="L1049" i="1"/>
  <c r="M1049" i="1" s="1"/>
  <c r="N1049" i="1"/>
  <c r="J1050" i="1"/>
  <c r="K1050" i="1"/>
  <c r="L1050" i="1"/>
  <c r="M1050" i="1" s="1"/>
  <c r="N1050" i="1"/>
  <c r="J1051" i="1"/>
  <c r="K1051" i="1"/>
  <c r="L1051" i="1"/>
  <c r="M1051" i="1" s="1"/>
  <c r="N1051" i="1"/>
  <c r="J1052" i="1"/>
  <c r="K1052" i="1"/>
  <c r="L1052" i="1"/>
  <c r="M1052" i="1" s="1"/>
  <c r="N1052" i="1"/>
  <c r="J1053" i="1"/>
  <c r="K1053" i="1"/>
  <c r="L1053" i="1"/>
  <c r="M1053" i="1" s="1"/>
  <c r="N1053" i="1"/>
  <c r="J1054" i="1"/>
  <c r="K1054" i="1"/>
  <c r="L1054" i="1"/>
  <c r="M1054" i="1" s="1"/>
  <c r="N1054" i="1"/>
  <c r="J1055" i="1"/>
  <c r="K1055" i="1"/>
  <c r="L1055" i="1"/>
  <c r="M1055" i="1" s="1"/>
  <c r="N1055" i="1"/>
  <c r="J1056" i="1"/>
  <c r="K1056" i="1"/>
  <c r="L1056" i="1"/>
  <c r="M1056" i="1" s="1"/>
  <c r="N1056" i="1"/>
  <c r="J1057" i="1"/>
  <c r="K1057" i="1"/>
  <c r="L1057" i="1"/>
  <c r="M1057" i="1" s="1"/>
  <c r="N1057" i="1"/>
  <c r="J1058" i="1"/>
  <c r="K1058" i="1"/>
  <c r="L1058" i="1"/>
  <c r="M1058" i="1" s="1"/>
  <c r="N1058" i="1"/>
  <c r="J1059" i="1"/>
  <c r="K1059" i="1"/>
  <c r="L1059" i="1"/>
  <c r="M1059" i="1" s="1"/>
  <c r="N1059" i="1"/>
  <c r="J1060" i="1"/>
  <c r="K1060" i="1"/>
  <c r="L1060" i="1"/>
  <c r="M1060" i="1" s="1"/>
  <c r="N1060" i="1"/>
  <c r="J1061" i="1"/>
  <c r="K1061" i="1"/>
  <c r="L1061" i="1"/>
  <c r="M1061" i="1" s="1"/>
  <c r="N1061" i="1"/>
  <c r="J1062" i="1"/>
  <c r="K1062" i="1"/>
  <c r="L1062" i="1"/>
  <c r="M1062" i="1" s="1"/>
  <c r="N1062" i="1"/>
  <c r="J1063" i="1"/>
  <c r="K1063" i="1"/>
  <c r="L1063" i="1"/>
  <c r="M1063" i="1" s="1"/>
  <c r="N1063" i="1"/>
  <c r="J1064" i="1"/>
  <c r="K1064" i="1"/>
  <c r="L1064" i="1"/>
  <c r="M1064" i="1" s="1"/>
  <c r="N1064" i="1"/>
  <c r="J1065" i="1"/>
  <c r="K1065" i="1"/>
  <c r="L1065" i="1"/>
  <c r="M1065" i="1" s="1"/>
  <c r="N1065" i="1"/>
  <c r="J1066" i="1"/>
  <c r="K1066" i="1"/>
  <c r="L1066" i="1"/>
  <c r="M1066" i="1" s="1"/>
  <c r="N1066" i="1"/>
  <c r="J1067" i="1"/>
  <c r="K1067" i="1"/>
  <c r="L1067" i="1"/>
  <c r="M1067" i="1" s="1"/>
  <c r="N1067" i="1"/>
  <c r="J1068" i="1"/>
  <c r="K1068" i="1"/>
  <c r="L1068" i="1"/>
  <c r="M1068" i="1" s="1"/>
  <c r="N1068" i="1"/>
  <c r="J1069" i="1"/>
  <c r="K1069" i="1"/>
  <c r="L1069" i="1"/>
  <c r="M1069" i="1" s="1"/>
  <c r="N1069" i="1"/>
  <c r="J1070" i="1"/>
  <c r="K1070" i="1"/>
  <c r="L1070" i="1"/>
  <c r="M1070" i="1" s="1"/>
  <c r="N1070" i="1"/>
  <c r="J1071" i="1"/>
  <c r="K1071" i="1"/>
  <c r="L1071" i="1"/>
  <c r="M1071" i="1" s="1"/>
  <c r="N1071" i="1"/>
  <c r="J1072" i="1"/>
  <c r="K1072" i="1"/>
  <c r="L1072" i="1"/>
  <c r="M1072" i="1" s="1"/>
  <c r="N1072" i="1"/>
  <c r="J1073" i="1"/>
  <c r="K1073" i="1"/>
  <c r="L1073" i="1"/>
  <c r="M1073" i="1" s="1"/>
  <c r="N1073" i="1"/>
  <c r="J1074" i="1"/>
  <c r="K1074" i="1"/>
  <c r="L1074" i="1"/>
  <c r="M1074" i="1" s="1"/>
  <c r="N1074" i="1"/>
  <c r="J1075" i="1"/>
  <c r="K1075" i="1"/>
  <c r="L1075" i="1"/>
  <c r="M1075" i="1" s="1"/>
  <c r="N1075" i="1"/>
  <c r="J1076" i="1"/>
  <c r="K1076" i="1"/>
  <c r="L1076" i="1"/>
  <c r="M1076" i="1" s="1"/>
  <c r="N1076" i="1"/>
  <c r="J1077" i="1"/>
  <c r="K1077" i="1"/>
  <c r="L1077" i="1"/>
  <c r="M1077" i="1" s="1"/>
  <c r="N1077" i="1"/>
  <c r="J1078" i="1"/>
  <c r="K1078" i="1"/>
  <c r="L1078" i="1"/>
  <c r="M1078" i="1" s="1"/>
  <c r="N1078" i="1"/>
  <c r="J1079" i="1"/>
  <c r="K1079" i="1"/>
  <c r="L1079" i="1"/>
  <c r="M1079" i="1" s="1"/>
  <c r="N1079" i="1"/>
  <c r="J1080" i="1"/>
  <c r="K1080" i="1"/>
  <c r="L1080" i="1"/>
  <c r="M1080" i="1" s="1"/>
  <c r="N1080" i="1"/>
  <c r="J1081" i="1"/>
  <c r="K1081" i="1"/>
  <c r="L1081" i="1"/>
  <c r="M1081" i="1" s="1"/>
  <c r="N1081" i="1"/>
  <c r="J1082" i="1"/>
  <c r="K1082" i="1"/>
  <c r="L1082" i="1"/>
  <c r="M1082" i="1" s="1"/>
  <c r="N1082" i="1"/>
  <c r="J1083" i="1"/>
  <c r="K1083" i="1"/>
  <c r="L1083" i="1"/>
  <c r="M1083" i="1" s="1"/>
  <c r="N1083" i="1"/>
  <c r="J1084" i="1"/>
  <c r="K1084" i="1"/>
  <c r="L1084" i="1"/>
  <c r="M1084" i="1" s="1"/>
  <c r="N1084" i="1"/>
  <c r="J1085" i="1"/>
  <c r="K1085" i="1"/>
  <c r="L1085" i="1"/>
  <c r="M1085" i="1" s="1"/>
  <c r="N1085" i="1"/>
  <c r="J1086" i="1"/>
  <c r="K1086" i="1"/>
  <c r="L1086" i="1"/>
  <c r="M1086" i="1" s="1"/>
  <c r="N1086" i="1"/>
  <c r="J1087" i="1"/>
  <c r="K1087" i="1"/>
  <c r="L1087" i="1"/>
  <c r="M1087" i="1" s="1"/>
  <c r="N1087" i="1"/>
  <c r="J1088" i="1"/>
  <c r="K1088" i="1"/>
  <c r="L1088" i="1"/>
  <c r="M1088" i="1" s="1"/>
  <c r="N1088" i="1"/>
  <c r="J1089" i="1"/>
  <c r="K1089" i="1"/>
  <c r="L1089" i="1"/>
  <c r="M1089" i="1" s="1"/>
  <c r="N1089" i="1"/>
  <c r="J1090" i="1"/>
  <c r="K1090" i="1"/>
  <c r="L1090" i="1"/>
  <c r="M1090" i="1" s="1"/>
  <c r="N1090" i="1"/>
  <c r="J1091" i="1"/>
  <c r="K1091" i="1"/>
  <c r="L1091" i="1"/>
  <c r="M1091" i="1" s="1"/>
  <c r="N1091" i="1"/>
  <c r="J1092" i="1"/>
  <c r="K1092" i="1"/>
  <c r="L1092" i="1"/>
  <c r="M1092" i="1" s="1"/>
  <c r="N1092" i="1"/>
  <c r="J1093" i="1"/>
  <c r="K1093" i="1"/>
  <c r="L1093" i="1"/>
  <c r="M1093" i="1" s="1"/>
  <c r="N1093" i="1"/>
  <c r="J1094" i="1"/>
  <c r="K1094" i="1"/>
  <c r="L1094" i="1"/>
  <c r="M1094" i="1" s="1"/>
  <c r="N1094" i="1"/>
  <c r="J1095" i="1"/>
  <c r="K1095" i="1"/>
  <c r="L1095" i="1"/>
  <c r="M1095" i="1" s="1"/>
  <c r="N1095" i="1"/>
  <c r="J1096" i="1"/>
  <c r="K1096" i="1"/>
  <c r="L1096" i="1"/>
  <c r="M1096" i="1" s="1"/>
  <c r="N1096" i="1"/>
  <c r="J1097" i="1"/>
  <c r="K1097" i="1"/>
  <c r="L1097" i="1"/>
  <c r="M1097" i="1" s="1"/>
  <c r="N1097" i="1"/>
  <c r="J1098" i="1"/>
  <c r="K1098" i="1"/>
  <c r="L1098" i="1"/>
  <c r="M1098" i="1" s="1"/>
  <c r="N1098" i="1"/>
  <c r="J1099" i="1"/>
  <c r="K1099" i="1"/>
  <c r="L1099" i="1"/>
  <c r="M1099" i="1" s="1"/>
  <c r="N1099" i="1"/>
  <c r="J1100" i="1"/>
  <c r="K1100" i="1"/>
  <c r="L1100" i="1"/>
  <c r="M1100" i="1" s="1"/>
  <c r="N1100" i="1"/>
  <c r="J1101" i="1"/>
  <c r="K1101" i="1"/>
  <c r="L1101" i="1"/>
  <c r="M1101" i="1" s="1"/>
  <c r="N1101" i="1"/>
  <c r="J1102" i="1"/>
  <c r="K1102" i="1"/>
  <c r="L1102" i="1"/>
  <c r="M1102" i="1" s="1"/>
  <c r="N1102" i="1"/>
  <c r="J1103" i="1"/>
  <c r="K1103" i="1"/>
  <c r="L1103" i="1"/>
  <c r="M1103" i="1" s="1"/>
  <c r="N1103" i="1"/>
  <c r="J1104" i="1"/>
  <c r="K1104" i="1"/>
  <c r="L1104" i="1"/>
  <c r="M1104" i="1" s="1"/>
  <c r="N1104" i="1"/>
  <c r="J1105" i="1"/>
  <c r="K1105" i="1"/>
  <c r="L1105" i="1"/>
  <c r="M1105" i="1" s="1"/>
  <c r="N1105" i="1"/>
  <c r="J1106" i="1"/>
  <c r="K1106" i="1"/>
  <c r="L1106" i="1"/>
  <c r="M1106" i="1" s="1"/>
  <c r="N1106" i="1"/>
  <c r="J1107" i="1"/>
  <c r="K1107" i="1"/>
  <c r="L1107" i="1"/>
  <c r="M1107" i="1" s="1"/>
  <c r="N1107" i="1"/>
  <c r="J1108" i="1"/>
  <c r="K1108" i="1"/>
  <c r="L1108" i="1"/>
  <c r="M1108" i="1" s="1"/>
  <c r="N1108" i="1"/>
  <c r="J1109" i="1"/>
  <c r="K1109" i="1"/>
  <c r="L1109" i="1"/>
  <c r="M1109" i="1" s="1"/>
  <c r="N1109" i="1"/>
  <c r="J1110" i="1"/>
  <c r="K1110" i="1"/>
  <c r="L1110" i="1"/>
  <c r="M1110" i="1" s="1"/>
  <c r="N1110" i="1"/>
  <c r="J1111" i="1"/>
  <c r="K1111" i="1"/>
  <c r="L1111" i="1"/>
  <c r="M1111" i="1" s="1"/>
  <c r="N1111" i="1"/>
  <c r="J1112" i="1"/>
  <c r="K1112" i="1"/>
  <c r="L1112" i="1"/>
  <c r="M1112" i="1" s="1"/>
  <c r="N1112" i="1"/>
  <c r="J1113" i="1"/>
  <c r="K1113" i="1"/>
  <c r="L1113" i="1"/>
  <c r="M1113" i="1" s="1"/>
  <c r="N1113" i="1"/>
  <c r="J1114" i="1"/>
  <c r="K1114" i="1"/>
  <c r="L1114" i="1"/>
  <c r="M1114" i="1" s="1"/>
  <c r="N1114" i="1"/>
  <c r="J1115" i="1"/>
  <c r="K1115" i="1"/>
  <c r="L1115" i="1"/>
  <c r="M1115" i="1" s="1"/>
  <c r="N1115" i="1"/>
  <c r="J1116" i="1"/>
  <c r="K1116" i="1"/>
  <c r="L1116" i="1"/>
  <c r="M1116" i="1" s="1"/>
  <c r="N1116" i="1"/>
  <c r="J1117" i="1"/>
  <c r="K1117" i="1"/>
  <c r="L1117" i="1"/>
  <c r="M1117" i="1" s="1"/>
  <c r="N1117" i="1"/>
  <c r="J1118" i="1"/>
  <c r="K1118" i="1"/>
  <c r="L1118" i="1"/>
  <c r="M1118" i="1" s="1"/>
  <c r="N1118" i="1"/>
  <c r="J1119" i="1"/>
  <c r="K1119" i="1"/>
  <c r="L1119" i="1"/>
  <c r="M1119" i="1" s="1"/>
  <c r="N1119" i="1"/>
  <c r="J1120" i="1"/>
  <c r="K1120" i="1"/>
  <c r="L1120" i="1"/>
  <c r="M1120" i="1" s="1"/>
  <c r="N1120" i="1"/>
  <c r="J1121" i="1"/>
  <c r="K1121" i="1"/>
  <c r="L1121" i="1"/>
  <c r="M1121" i="1" s="1"/>
  <c r="N1121" i="1"/>
  <c r="J1122" i="1"/>
  <c r="K1122" i="1"/>
  <c r="L1122" i="1"/>
  <c r="M1122" i="1" s="1"/>
  <c r="N1122" i="1"/>
  <c r="J1123" i="1"/>
  <c r="K1123" i="1"/>
  <c r="L1123" i="1"/>
  <c r="M1123" i="1" s="1"/>
  <c r="N1123" i="1"/>
  <c r="J1124" i="1"/>
  <c r="K1124" i="1"/>
  <c r="L1124" i="1"/>
  <c r="M1124" i="1" s="1"/>
  <c r="N1124" i="1"/>
  <c r="J1125" i="1"/>
  <c r="K1125" i="1"/>
  <c r="L1125" i="1"/>
  <c r="M1125" i="1" s="1"/>
  <c r="N1125" i="1"/>
  <c r="J1126" i="1"/>
  <c r="K1126" i="1"/>
  <c r="L1126" i="1"/>
  <c r="M1126" i="1" s="1"/>
  <c r="N1126" i="1"/>
  <c r="J1127" i="1"/>
  <c r="K1127" i="1"/>
  <c r="L1127" i="1"/>
  <c r="M1127" i="1" s="1"/>
  <c r="N1127" i="1"/>
  <c r="J1128" i="1"/>
  <c r="K1128" i="1"/>
  <c r="L1128" i="1"/>
  <c r="M1128" i="1" s="1"/>
  <c r="N1128" i="1"/>
  <c r="J1129" i="1"/>
  <c r="K1129" i="1"/>
  <c r="L1129" i="1"/>
  <c r="M1129" i="1" s="1"/>
  <c r="N1129" i="1"/>
  <c r="J1130" i="1"/>
  <c r="K1130" i="1"/>
  <c r="L1130" i="1"/>
  <c r="M1130" i="1" s="1"/>
  <c r="N1130" i="1"/>
  <c r="J1131" i="1"/>
  <c r="K1131" i="1"/>
  <c r="L1131" i="1"/>
  <c r="M1131" i="1" s="1"/>
  <c r="N1131" i="1"/>
  <c r="J1132" i="1"/>
  <c r="K1132" i="1"/>
  <c r="L1132" i="1"/>
  <c r="M1132" i="1" s="1"/>
  <c r="N1132" i="1"/>
  <c r="J1133" i="1"/>
  <c r="K1133" i="1"/>
  <c r="L1133" i="1"/>
  <c r="M1133" i="1" s="1"/>
  <c r="N1133" i="1"/>
  <c r="J1134" i="1"/>
  <c r="K1134" i="1"/>
  <c r="L1134" i="1"/>
  <c r="M1134" i="1" s="1"/>
  <c r="N1134" i="1"/>
  <c r="J1135" i="1"/>
  <c r="K1135" i="1"/>
  <c r="L1135" i="1"/>
  <c r="M1135" i="1" s="1"/>
  <c r="N1135" i="1"/>
  <c r="J1136" i="1"/>
  <c r="K1136" i="1"/>
  <c r="L1136" i="1"/>
  <c r="M1136" i="1" s="1"/>
  <c r="N1136" i="1"/>
  <c r="J1137" i="1"/>
  <c r="K1137" i="1"/>
  <c r="L1137" i="1"/>
  <c r="M1137" i="1" s="1"/>
  <c r="N1137" i="1"/>
  <c r="J1138" i="1"/>
  <c r="K1138" i="1"/>
  <c r="L1138" i="1"/>
  <c r="M1138" i="1" s="1"/>
  <c r="N1138" i="1"/>
  <c r="J1139" i="1"/>
  <c r="K1139" i="1"/>
  <c r="L1139" i="1"/>
  <c r="M1139" i="1" s="1"/>
  <c r="N1139" i="1"/>
  <c r="J1140" i="1"/>
  <c r="K1140" i="1"/>
  <c r="L1140" i="1"/>
  <c r="M1140" i="1" s="1"/>
  <c r="N1140" i="1"/>
  <c r="J1141" i="1"/>
  <c r="K1141" i="1"/>
  <c r="L1141" i="1"/>
  <c r="M1141" i="1" s="1"/>
  <c r="N1141" i="1"/>
  <c r="J1142" i="1"/>
  <c r="K1142" i="1"/>
  <c r="L1142" i="1"/>
  <c r="M1142" i="1" s="1"/>
  <c r="N1142" i="1"/>
  <c r="J1143" i="1"/>
  <c r="K1143" i="1"/>
  <c r="L1143" i="1"/>
  <c r="M1143" i="1" s="1"/>
  <c r="N1143" i="1"/>
  <c r="J1144" i="1"/>
  <c r="K1144" i="1"/>
  <c r="L1144" i="1"/>
  <c r="M1144" i="1" s="1"/>
  <c r="N1144" i="1"/>
  <c r="J1145" i="1"/>
  <c r="K1145" i="1"/>
  <c r="L1145" i="1"/>
  <c r="M1145" i="1" s="1"/>
  <c r="N1145" i="1"/>
  <c r="J1146" i="1"/>
  <c r="K1146" i="1"/>
  <c r="L1146" i="1"/>
  <c r="M1146" i="1" s="1"/>
  <c r="N1146" i="1"/>
  <c r="J1147" i="1"/>
  <c r="K1147" i="1"/>
  <c r="L1147" i="1"/>
  <c r="M1147" i="1" s="1"/>
  <c r="N1147" i="1"/>
  <c r="J1148" i="1"/>
  <c r="K1148" i="1"/>
  <c r="L1148" i="1"/>
  <c r="M1148" i="1" s="1"/>
  <c r="N1148" i="1"/>
  <c r="J1149" i="1"/>
  <c r="K1149" i="1"/>
  <c r="L1149" i="1"/>
  <c r="M1149" i="1" s="1"/>
  <c r="N1149" i="1"/>
  <c r="J1150" i="1"/>
  <c r="K1150" i="1"/>
  <c r="L1150" i="1"/>
  <c r="M1150" i="1" s="1"/>
  <c r="N1150" i="1"/>
  <c r="J1151" i="1"/>
  <c r="K1151" i="1"/>
  <c r="L1151" i="1"/>
  <c r="M1151" i="1" s="1"/>
  <c r="N1151" i="1"/>
  <c r="J1152" i="1"/>
  <c r="K1152" i="1"/>
  <c r="L1152" i="1"/>
  <c r="M1152" i="1" s="1"/>
  <c r="N1152" i="1"/>
  <c r="J1153" i="1"/>
  <c r="K1153" i="1"/>
  <c r="L1153" i="1"/>
  <c r="M1153" i="1" s="1"/>
  <c r="N1153" i="1"/>
  <c r="J1154" i="1"/>
  <c r="K1154" i="1"/>
  <c r="L1154" i="1"/>
  <c r="M1154" i="1" s="1"/>
  <c r="N1154" i="1"/>
  <c r="J1155" i="1"/>
  <c r="K1155" i="1"/>
  <c r="L1155" i="1"/>
  <c r="M1155" i="1" s="1"/>
  <c r="N1155" i="1"/>
  <c r="J1156" i="1"/>
  <c r="K1156" i="1"/>
  <c r="L1156" i="1"/>
  <c r="M1156" i="1" s="1"/>
  <c r="N1156" i="1"/>
  <c r="J1157" i="1"/>
  <c r="K1157" i="1"/>
  <c r="L1157" i="1"/>
  <c r="M1157" i="1" s="1"/>
  <c r="N1157" i="1"/>
  <c r="J1158" i="1"/>
  <c r="K1158" i="1"/>
  <c r="L1158" i="1"/>
  <c r="M1158" i="1" s="1"/>
  <c r="N1158" i="1"/>
  <c r="J1159" i="1"/>
  <c r="K1159" i="1"/>
  <c r="L1159" i="1"/>
  <c r="M1159" i="1" s="1"/>
  <c r="N1159" i="1"/>
  <c r="J1160" i="1"/>
  <c r="K1160" i="1"/>
  <c r="L1160" i="1"/>
  <c r="M1160" i="1" s="1"/>
  <c r="N1160" i="1"/>
  <c r="J1161" i="1"/>
  <c r="K1161" i="1"/>
  <c r="L1161" i="1"/>
  <c r="M1161" i="1" s="1"/>
  <c r="N1161" i="1"/>
  <c r="J1162" i="1"/>
  <c r="K1162" i="1"/>
  <c r="L1162" i="1"/>
  <c r="M1162" i="1" s="1"/>
  <c r="N1162" i="1"/>
  <c r="J1163" i="1"/>
  <c r="K1163" i="1"/>
  <c r="L1163" i="1"/>
  <c r="M1163" i="1" s="1"/>
  <c r="N1163" i="1"/>
  <c r="J1164" i="1"/>
  <c r="K1164" i="1"/>
  <c r="L1164" i="1"/>
  <c r="M1164" i="1" s="1"/>
  <c r="N1164" i="1"/>
  <c r="J1165" i="1"/>
  <c r="K1165" i="1"/>
  <c r="L1165" i="1"/>
  <c r="M1165" i="1" s="1"/>
  <c r="N1165" i="1"/>
  <c r="J1166" i="1"/>
  <c r="K1166" i="1"/>
  <c r="L1166" i="1"/>
  <c r="M1166" i="1" s="1"/>
  <c r="N1166" i="1"/>
  <c r="J1167" i="1"/>
  <c r="K1167" i="1"/>
  <c r="L1167" i="1"/>
  <c r="M1167" i="1" s="1"/>
  <c r="N1167" i="1"/>
  <c r="J1168" i="1"/>
  <c r="K1168" i="1"/>
  <c r="L1168" i="1"/>
  <c r="M1168" i="1" s="1"/>
  <c r="N1168" i="1"/>
  <c r="J1169" i="1"/>
  <c r="K1169" i="1"/>
  <c r="L1169" i="1"/>
  <c r="M1169" i="1" s="1"/>
  <c r="N1169" i="1"/>
  <c r="J1170" i="1"/>
  <c r="K1170" i="1"/>
  <c r="L1170" i="1"/>
  <c r="M1170" i="1" s="1"/>
  <c r="N1170" i="1"/>
  <c r="J1171" i="1"/>
  <c r="K1171" i="1"/>
  <c r="L1171" i="1"/>
  <c r="M1171" i="1" s="1"/>
  <c r="N1171" i="1"/>
  <c r="J1172" i="1"/>
  <c r="K1172" i="1"/>
  <c r="L1172" i="1"/>
  <c r="M1172" i="1" s="1"/>
  <c r="N1172" i="1"/>
  <c r="J1173" i="1"/>
  <c r="K1173" i="1"/>
  <c r="L1173" i="1"/>
  <c r="M1173" i="1" s="1"/>
  <c r="N1173" i="1"/>
  <c r="J1174" i="1"/>
  <c r="K1174" i="1"/>
  <c r="L1174" i="1"/>
  <c r="M1174" i="1" s="1"/>
  <c r="N1174" i="1"/>
  <c r="J1175" i="1"/>
  <c r="K1175" i="1"/>
  <c r="L1175" i="1"/>
  <c r="M1175" i="1" s="1"/>
  <c r="N1175" i="1"/>
  <c r="J1176" i="1"/>
  <c r="K1176" i="1"/>
  <c r="L1176" i="1"/>
  <c r="M1176" i="1" s="1"/>
  <c r="N1176" i="1"/>
  <c r="J1177" i="1"/>
  <c r="K1177" i="1"/>
  <c r="L1177" i="1"/>
  <c r="M1177" i="1" s="1"/>
  <c r="N1177" i="1"/>
  <c r="J1178" i="1"/>
  <c r="K1178" i="1"/>
  <c r="L1178" i="1"/>
  <c r="M1178" i="1" s="1"/>
  <c r="N1178" i="1"/>
  <c r="J1179" i="1"/>
  <c r="K1179" i="1"/>
  <c r="L1179" i="1"/>
  <c r="M1179" i="1" s="1"/>
  <c r="N1179" i="1"/>
  <c r="J1180" i="1"/>
  <c r="K1180" i="1"/>
  <c r="L1180" i="1"/>
  <c r="M1180" i="1" s="1"/>
  <c r="N1180" i="1"/>
  <c r="J1181" i="1"/>
  <c r="K1181" i="1"/>
  <c r="L1181" i="1"/>
  <c r="M1181" i="1" s="1"/>
  <c r="N1181" i="1"/>
  <c r="J1182" i="1"/>
  <c r="K1182" i="1"/>
  <c r="L1182" i="1"/>
  <c r="M1182" i="1" s="1"/>
  <c r="N1182" i="1"/>
  <c r="J1183" i="1"/>
  <c r="K1183" i="1"/>
  <c r="L1183" i="1"/>
  <c r="M1183" i="1" s="1"/>
  <c r="N1183" i="1"/>
  <c r="J1184" i="1"/>
  <c r="K1184" i="1"/>
  <c r="L1184" i="1"/>
  <c r="M1184" i="1" s="1"/>
  <c r="N1184" i="1"/>
  <c r="J1185" i="1"/>
  <c r="K1185" i="1"/>
  <c r="L1185" i="1"/>
  <c r="M1185" i="1" s="1"/>
  <c r="N1185" i="1"/>
  <c r="J1186" i="1"/>
  <c r="K1186" i="1"/>
  <c r="L1186" i="1"/>
  <c r="M1186" i="1" s="1"/>
  <c r="N1186" i="1"/>
  <c r="J1187" i="1"/>
  <c r="K1187" i="1"/>
  <c r="L1187" i="1"/>
  <c r="M1187" i="1" s="1"/>
  <c r="N1187" i="1"/>
  <c r="J1188" i="1"/>
  <c r="K1188" i="1"/>
  <c r="L1188" i="1"/>
  <c r="M1188" i="1" s="1"/>
  <c r="N1188" i="1"/>
  <c r="J1189" i="1"/>
  <c r="K1189" i="1"/>
  <c r="L1189" i="1"/>
  <c r="M1189" i="1" s="1"/>
  <c r="N1189" i="1"/>
  <c r="J1190" i="1"/>
  <c r="K1190" i="1"/>
  <c r="L1190" i="1"/>
  <c r="M1190" i="1" s="1"/>
  <c r="N1190" i="1"/>
  <c r="J1191" i="1"/>
  <c r="K1191" i="1"/>
  <c r="L1191" i="1"/>
  <c r="M1191" i="1" s="1"/>
  <c r="N1191" i="1"/>
  <c r="J1192" i="1"/>
  <c r="K1192" i="1"/>
  <c r="L1192" i="1"/>
  <c r="M1192" i="1" s="1"/>
  <c r="N1192" i="1"/>
  <c r="J1193" i="1"/>
  <c r="K1193" i="1"/>
  <c r="L1193" i="1"/>
  <c r="M1193" i="1" s="1"/>
  <c r="N1193" i="1"/>
  <c r="J1194" i="1"/>
  <c r="K1194" i="1"/>
  <c r="L1194" i="1"/>
  <c r="M1194" i="1" s="1"/>
  <c r="N1194" i="1"/>
  <c r="J1195" i="1"/>
  <c r="K1195" i="1"/>
  <c r="L1195" i="1"/>
  <c r="M1195" i="1" s="1"/>
  <c r="N1195" i="1"/>
  <c r="J1196" i="1"/>
  <c r="K1196" i="1"/>
  <c r="L1196" i="1"/>
  <c r="M1196" i="1" s="1"/>
  <c r="N1196" i="1"/>
  <c r="J1197" i="1"/>
  <c r="K1197" i="1"/>
  <c r="L1197" i="1"/>
  <c r="M1197" i="1" s="1"/>
  <c r="N1197" i="1"/>
  <c r="J1198" i="1"/>
  <c r="K1198" i="1"/>
  <c r="L1198" i="1"/>
  <c r="M1198" i="1" s="1"/>
  <c r="N1198" i="1"/>
  <c r="J1199" i="1"/>
  <c r="K1199" i="1"/>
  <c r="L1199" i="1"/>
  <c r="M1199" i="1" s="1"/>
  <c r="N1199" i="1"/>
  <c r="J1200" i="1"/>
  <c r="K1200" i="1"/>
  <c r="L1200" i="1"/>
  <c r="M1200" i="1" s="1"/>
  <c r="N1200" i="1"/>
  <c r="J1201" i="1"/>
  <c r="K1201" i="1"/>
  <c r="L1201" i="1"/>
  <c r="M1201" i="1" s="1"/>
  <c r="N1201" i="1"/>
  <c r="J1202" i="1"/>
  <c r="K1202" i="1"/>
  <c r="L1202" i="1"/>
  <c r="M1202" i="1" s="1"/>
  <c r="N1202" i="1"/>
  <c r="J1203" i="1"/>
  <c r="K1203" i="1"/>
  <c r="L1203" i="1"/>
  <c r="M1203" i="1" s="1"/>
  <c r="N1203" i="1"/>
  <c r="J1204" i="1"/>
  <c r="K1204" i="1"/>
  <c r="L1204" i="1"/>
  <c r="M1204" i="1" s="1"/>
  <c r="N1204" i="1"/>
  <c r="J1205" i="1"/>
  <c r="K1205" i="1"/>
  <c r="L1205" i="1"/>
  <c r="M1205" i="1" s="1"/>
  <c r="N1205" i="1"/>
  <c r="J1206" i="1"/>
  <c r="K1206" i="1"/>
  <c r="L1206" i="1"/>
  <c r="M1206" i="1" s="1"/>
  <c r="N1206" i="1"/>
  <c r="J1207" i="1"/>
  <c r="K1207" i="1"/>
  <c r="L1207" i="1"/>
  <c r="M1207" i="1" s="1"/>
  <c r="N1207" i="1"/>
  <c r="J1208" i="1"/>
  <c r="K1208" i="1"/>
  <c r="L1208" i="1"/>
  <c r="M1208" i="1" s="1"/>
  <c r="N1208" i="1"/>
  <c r="J1209" i="1"/>
  <c r="K1209" i="1"/>
  <c r="L1209" i="1"/>
  <c r="M1209" i="1" s="1"/>
  <c r="N1209" i="1"/>
  <c r="J1210" i="1"/>
  <c r="K1210" i="1"/>
  <c r="L1210" i="1"/>
  <c r="M1210" i="1" s="1"/>
  <c r="N1210" i="1"/>
  <c r="J1211" i="1"/>
  <c r="K1211" i="1"/>
  <c r="L1211" i="1"/>
  <c r="M1211" i="1" s="1"/>
  <c r="N1211" i="1"/>
  <c r="J1212" i="1"/>
  <c r="K1212" i="1"/>
  <c r="L1212" i="1"/>
  <c r="M1212" i="1" s="1"/>
  <c r="N1212" i="1"/>
  <c r="J1213" i="1"/>
  <c r="K1213" i="1"/>
  <c r="L1213" i="1"/>
  <c r="M1213" i="1" s="1"/>
  <c r="N1213" i="1"/>
  <c r="J1214" i="1"/>
  <c r="K1214" i="1"/>
  <c r="L1214" i="1"/>
  <c r="M1214" i="1" s="1"/>
  <c r="N1214" i="1"/>
  <c r="J1215" i="1"/>
  <c r="K1215" i="1"/>
  <c r="L1215" i="1"/>
  <c r="M1215" i="1" s="1"/>
  <c r="N1215" i="1"/>
  <c r="J1216" i="1"/>
  <c r="K1216" i="1"/>
  <c r="L1216" i="1"/>
  <c r="M1216" i="1" s="1"/>
  <c r="N1216" i="1"/>
  <c r="J1217" i="1"/>
  <c r="K1217" i="1"/>
  <c r="L1217" i="1"/>
  <c r="M1217" i="1" s="1"/>
  <c r="N1217" i="1"/>
  <c r="J1218" i="1"/>
  <c r="K1218" i="1"/>
  <c r="L1218" i="1"/>
  <c r="M1218" i="1" s="1"/>
  <c r="N1218" i="1"/>
  <c r="J1219" i="1"/>
  <c r="K1219" i="1"/>
  <c r="L1219" i="1"/>
  <c r="M1219" i="1" s="1"/>
  <c r="N1219" i="1"/>
  <c r="J1220" i="1"/>
  <c r="K1220" i="1"/>
  <c r="L1220" i="1"/>
  <c r="M1220" i="1" s="1"/>
  <c r="N1220" i="1"/>
  <c r="J1221" i="1"/>
  <c r="K1221" i="1"/>
  <c r="L1221" i="1"/>
  <c r="M1221" i="1" s="1"/>
  <c r="N1221" i="1"/>
  <c r="J1222" i="1"/>
  <c r="K1222" i="1"/>
  <c r="L1222" i="1"/>
  <c r="M1222" i="1" s="1"/>
  <c r="N1222" i="1"/>
  <c r="J1223" i="1"/>
  <c r="K1223" i="1"/>
  <c r="L1223" i="1"/>
  <c r="M1223" i="1" s="1"/>
  <c r="N1223" i="1"/>
  <c r="J1224" i="1"/>
  <c r="K1224" i="1"/>
  <c r="L1224" i="1"/>
  <c r="M1224" i="1" s="1"/>
  <c r="N1224" i="1"/>
  <c r="J1225" i="1"/>
  <c r="K1225" i="1"/>
  <c r="L1225" i="1"/>
  <c r="M1225" i="1" s="1"/>
  <c r="N1225" i="1"/>
  <c r="J1226" i="1"/>
  <c r="K1226" i="1"/>
  <c r="L1226" i="1"/>
  <c r="M1226" i="1" s="1"/>
  <c r="N1226" i="1"/>
  <c r="J1227" i="1"/>
  <c r="K1227" i="1"/>
  <c r="L1227" i="1"/>
  <c r="M1227" i="1" s="1"/>
  <c r="N1227" i="1"/>
  <c r="J1228" i="1"/>
  <c r="K1228" i="1"/>
  <c r="L1228" i="1"/>
  <c r="M1228" i="1" s="1"/>
  <c r="N1228" i="1"/>
  <c r="J1229" i="1"/>
  <c r="K1229" i="1"/>
  <c r="L1229" i="1"/>
  <c r="M1229" i="1" s="1"/>
  <c r="N1229" i="1"/>
  <c r="J1230" i="1"/>
  <c r="K1230" i="1"/>
  <c r="L1230" i="1"/>
  <c r="M1230" i="1" s="1"/>
  <c r="N1230" i="1"/>
  <c r="J1231" i="1"/>
  <c r="K1231" i="1"/>
  <c r="L1231" i="1"/>
  <c r="M1231" i="1" s="1"/>
  <c r="N1231" i="1"/>
  <c r="J1232" i="1"/>
  <c r="K1232" i="1"/>
  <c r="L1232" i="1"/>
  <c r="M1232" i="1" s="1"/>
  <c r="N1232" i="1"/>
  <c r="J1233" i="1"/>
  <c r="K1233" i="1"/>
  <c r="L1233" i="1"/>
  <c r="M1233" i="1" s="1"/>
  <c r="N1233" i="1"/>
  <c r="J1234" i="1"/>
  <c r="K1234" i="1"/>
  <c r="L1234" i="1"/>
  <c r="M1234" i="1" s="1"/>
  <c r="N1234" i="1"/>
  <c r="J1235" i="1"/>
  <c r="K1235" i="1"/>
  <c r="L1235" i="1"/>
  <c r="M1235" i="1" s="1"/>
  <c r="N1235" i="1"/>
  <c r="J1236" i="1"/>
  <c r="K1236" i="1"/>
  <c r="L1236" i="1"/>
  <c r="M1236" i="1" s="1"/>
  <c r="N1236" i="1"/>
  <c r="J1237" i="1"/>
  <c r="K1237" i="1"/>
  <c r="L1237" i="1"/>
  <c r="M1237" i="1" s="1"/>
  <c r="N1237" i="1"/>
  <c r="J1238" i="1"/>
  <c r="K1238" i="1"/>
  <c r="L1238" i="1"/>
  <c r="M1238" i="1" s="1"/>
  <c r="N1238" i="1"/>
  <c r="J1239" i="1"/>
  <c r="K1239" i="1"/>
  <c r="L1239" i="1"/>
  <c r="M1239" i="1" s="1"/>
  <c r="N1239" i="1"/>
  <c r="J1240" i="1"/>
  <c r="K1240" i="1"/>
  <c r="L1240" i="1"/>
  <c r="M1240" i="1" s="1"/>
  <c r="N1240" i="1"/>
  <c r="J1241" i="1"/>
  <c r="K1241" i="1"/>
  <c r="L1241" i="1"/>
  <c r="M1241" i="1" s="1"/>
  <c r="N1241" i="1"/>
  <c r="J1242" i="1"/>
  <c r="K1242" i="1"/>
  <c r="L1242" i="1"/>
  <c r="M1242" i="1" s="1"/>
  <c r="N1242" i="1"/>
  <c r="J1243" i="1"/>
  <c r="K1243" i="1"/>
  <c r="L1243" i="1"/>
  <c r="M1243" i="1" s="1"/>
  <c r="N1243" i="1"/>
  <c r="J1244" i="1"/>
  <c r="K1244" i="1"/>
  <c r="L1244" i="1"/>
  <c r="M1244" i="1" s="1"/>
  <c r="N1244" i="1"/>
  <c r="J1245" i="1"/>
  <c r="K1245" i="1"/>
  <c r="L1245" i="1"/>
  <c r="M1245" i="1" s="1"/>
  <c r="N1245" i="1"/>
  <c r="J1246" i="1"/>
  <c r="K1246" i="1"/>
  <c r="L1246" i="1"/>
  <c r="M1246" i="1" s="1"/>
  <c r="N1246" i="1"/>
  <c r="J1247" i="1"/>
  <c r="K1247" i="1"/>
  <c r="L1247" i="1"/>
  <c r="M1247" i="1" s="1"/>
  <c r="N1247" i="1"/>
  <c r="J1248" i="1"/>
  <c r="K1248" i="1"/>
  <c r="L1248" i="1"/>
  <c r="M1248" i="1" s="1"/>
  <c r="N1248" i="1"/>
  <c r="J1249" i="1"/>
  <c r="K1249" i="1"/>
  <c r="L1249" i="1"/>
  <c r="M1249" i="1" s="1"/>
  <c r="N1249" i="1"/>
  <c r="J1250" i="1"/>
  <c r="K1250" i="1"/>
  <c r="L1250" i="1"/>
  <c r="M1250" i="1" s="1"/>
  <c r="N1250" i="1"/>
  <c r="J1251" i="1"/>
  <c r="K1251" i="1"/>
  <c r="L1251" i="1"/>
  <c r="M1251" i="1" s="1"/>
  <c r="N1251" i="1"/>
  <c r="J1252" i="1"/>
  <c r="K1252" i="1"/>
  <c r="L1252" i="1"/>
  <c r="M1252" i="1" s="1"/>
  <c r="N1252" i="1"/>
  <c r="J1253" i="1"/>
  <c r="K1253" i="1"/>
  <c r="L1253" i="1"/>
  <c r="M1253" i="1" s="1"/>
  <c r="N1253" i="1"/>
  <c r="J1254" i="1"/>
  <c r="K1254" i="1"/>
  <c r="L1254" i="1"/>
  <c r="M1254" i="1" s="1"/>
  <c r="N1254" i="1"/>
  <c r="J1255" i="1"/>
  <c r="K1255" i="1"/>
  <c r="L1255" i="1"/>
  <c r="M1255" i="1" s="1"/>
  <c r="N1255" i="1"/>
  <c r="J1256" i="1"/>
  <c r="K1256" i="1"/>
  <c r="L1256" i="1"/>
  <c r="M1256" i="1" s="1"/>
  <c r="N1256" i="1"/>
  <c r="J1257" i="1"/>
  <c r="K1257" i="1"/>
  <c r="L1257" i="1"/>
  <c r="M1257" i="1" s="1"/>
  <c r="N1257" i="1"/>
  <c r="J1258" i="1"/>
  <c r="K1258" i="1"/>
  <c r="L1258" i="1"/>
  <c r="M1258" i="1" s="1"/>
  <c r="N1258" i="1"/>
  <c r="J1259" i="1"/>
  <c r="K1259" i="1"/>
  <c r="L1259" i="1"/>
  <c r="M1259" i="1" s="1"/>
  <c r="N1259" i="1"/>
  <c r="J1260" i="1"/>
  <c r="K1260" i="1"/>
  <c r="L1260" i="1"/>
  <c r="M1260" i="1" s="1"/>
  <c r="N1260" i="1"/>
  <c r="J1261" i="1"/>
  <c r="K1261" i="1"/>
  <c r="L1261" i="1"/>
  <c r="M1261" i="1" s="1"/>
  <c r="N1261" i="1"/>
  <c r="J1262" i="1"/>
  <c r="K1262" i="1"/>
  <c r="L1262" i="1"/>
  <c r="M1262" i="1" s="1"/>
  <c r="N1262" i="1"/>
  <c r="J1263" i="1"/>
  <c r="K1263" i="1"/>
  <c r="L1263" i="1"/>
  <c r="M1263" i="1" s="1"/>
  <c r="N1263" i="1"/>
  <c r="J1264" i="1"/>
  <c r="K1264" i="1"/>
  <c r="L1264" i="1"/>
  <c r="M1264" i="1" s="1"/>
  <c r="N1264" i="1"/>
  <c r="J1265" i="1"/>
  <c r="K1265" i="1"/>
  <c r="L1265" i="1"/>
  <c r="M1265" i="1" s="1"/>
  <c r="N1265" i="1"/>
  <c r="J1266" i="1"/>
  <c r="K1266" i="1"/>
  <c r="L1266" i="1"/>
  <c r="M1266" i="1" s="1"/>
  <c r="N1266" i="1"/>
  <c r="J1267" i="1"/>
  <c r="K1267" i="1"/>
  <c r="L1267" i="1"/>
  <c r="M1267" i="1" s="1"/>
  <c r="N1267" i="1"/>
  <c r="J1268" i="1"/>
  <c r="K1268" i="1"/>
  <c r="L1268" i="1"/>
  <c r="M1268" i="1" s="1"/>
  <c r="N1268" i="1"/>
  <c r="J1269" i="1"/>
  <c r="K1269" i="1"/>
  <c r="L1269" i="1"/>
  <c r="M1269" i="1" s="1"/>
  <c r="N1269" i="1"/>
  <c r="J1270" i="1"/>
  <c r="K1270" i="1"/>
  <c r="L1270" i="1"/>
  <c r="M1270" i="1" s="1"/>
  <c r="N1270" i="1"/>
  <c r="J1271" i="1"/>
  <c r="K1271" i="1"/>
  <c r="L1271" i="1"/>
  <c r="M1271" i="1" s="1"/>
  <c r="N1271" i="1"/>
  <c r="J1272" i="1"/>
  <c r="K1272" i="1"/>
  <c r="L1272" i="1"/>
  <c r="M1272" i="1" s="1"/>
  <c r="N1272" i="1"/>
  <c r="J1273" i="1"/>
  <c r="K1273" i="1"/>
  <c r="L1273" i="1"/>
  <c r="M1273" i="1" s="1"/>
  <c r="N1273" i="1"/>
  <c r="J1274" i="1"/>
  <c r="K1274" i="1"/>
  <c r="L1274" i="1"/>
  <c r="M1274" i="1" s="1"/>
  <c r="N1274" i="1"/>
  <c r="J1275" i="1"/>
  <c r="K1275" i="1"/>
  <c r="L1275" i="1"/>
  <c r="M1275" i="1" s="1"/>
  <c r="N1275" i="1"/>
  <c r="J1276" i="1"/>
  <c r="K1276" i="1"/>
  <c r="L1276" i="1"/>
  <c r="M1276" i="1" s="1"/>
  <c r="N1276" i="1"/>
  <c r="J1277" i="1"/>
  <c r="K1277" i="1"/>
  <c r="L1277" i="1"/>
  <c r="M1277" i="1" s="1"/>
  <c r="N1277" i="1"/>
  <c r="J1278" i="1"/>
  <c r="K1278" i="1"/>
  <c r="L1278" i="1"/>
  <c r="M1278" i="1" s="1"/>
  <c r="N1278" i="1"/>
  <c r="J1279" i="1"/>
  <c r="K1279" i="1"/>
  <c r="L1279" i="1"/>
  <c r="M1279" i="1" s="1"/>
  <c r="N1279" i="1"/>
  <c r="J1280" i="1"/>
  <c r="K1280" i="1"/>
  <c r="L1280" i="1"/>
  <c r="M1280" i="1" s="1"/>
  <c r="N1280" i="1"/>
  <c r="J1281" i="1"/>
  <c r="K1281" i="1"/>
  <c r="L1281" i="1"/>
  <c r="M1281" i="1" s="1"/>
  <c r="N1281" i="1"/>
  <c r="J1282" i="1"/>
  <c r="K1282" i="1"/>
  <c r="L1282" i="1"/>
  <c r="M1282" i="1" s="1"/>
  <c r="N1282" i="1"/>
  <c r="J1283" i="1"/>
  <c r="K1283" i="1"/>
  <c r="L1283" i="1"/>
  <c r="M1283" i="1" s="1"/>
  <c r="N1283" i="1"/>
  <c r="J1284" i="1"/>
  <c r="K1284" i="1"/>
  <c r="L1284" i="1"/>
  <c r="M1284" i="1" s="1"/>
  <c r="N1284" i="1"/>
  <c r="J1285" i="1"/>
  <c r="K1285" i="1"/>
  <c r="L1285" i="1"/>
  <c r="M1285" i="1" s="1"/>
  <c r="N1285" i="1"/>
  <c r="J1286" i="1"/>
  <c r="K1286" i="1"/>
  <c r="L1286" i="1"/>
  <c r="M1286" i="1" s="1"/>
  <c r="N1286" i="1"/>
  <c r="J1287" i="1"/>
  <c r="K1287" i="1"/>
  <c r="L1287" i="1"/>
  <c r="M1287" i="1" s="1"/>
  <c r="N1287" i="1"/>
  <c r="J1288" i="1"/>
  <c r="K1288" i="1"/>
  <c r="L1288" i="1"/>
  <c r="M1288" i="1" s="1"/>
  <c r="N1288" i="1"/>
  <c r="J1289" i="1"/>
  <c r="K1289" i="1"/>
  <c r="L1289" i="1"/>
  <c r="M1289" i="1" s="1"/>
  <c r="N1289" i="1"/>
  <c r="J1290" i="1"/>
  <c r="K1290" i="1"/>
  <c r="L1290" i="1"/>
  <c r="M1290" i="1" s="1"/>
  <c r="N1290" i="1"/>
  <c r="J1291" i="1"/>
  <c r="K1291" i="1"/>
  <c r="L1291" i="1"/>
  <c r="M1291" i="1" s="1"/>
  <c r="N1291" i="1"/>
  <c r="J1292" i="1"/>
  <c r="K1292" i="1"/>
  <c r="L1292" i="1"/>
  <c r="M1292" i="1" s="1"/>
  <c r="N1292" i="1"/>
  <c r="J1293" i="1"/>
  <c r="K1293" i="1"/>
  <c r="L1293" i="1"/>
  <c r="M1293" i="1" s="1"/>
  <c r="N1293" i="1"/>
  <c r="J1294" i="1"/>
  <c r="K1294" i="1"/>
  <c r="L1294" i="1"/>
  <c r="M1294" i="1" s="1"/>
  <c r="N1294" i="1"/>
  <c r="J1295" i="1"/>
  <c r="K1295" i="1"/>
  <c r="L1295" i="1"/>
  <c r="M1295" i="1"/>
  <c r="N1295" i="1"/>
  <c r="J1296" i="1"/>
  <c r="K1296" i="1"/>
  <c r="L1296" i="1"/>
  <c r="M1296" i="1" s="1"/>
  <c r="N1296" i="1"/>
  <c r="J1297" i="1"/>
  <c r="K1297" i="1"/>
  <c r="L1297" i="1"/>
  <c r="M1297" i="1" s="1"/>
  <c r="N1297" i="1"/>
  <c r="J1298" i="1"/>
  <c r="K1298" i="1"/>
  <c r="L1298" i="1"/>
  <c r="M1298" i="1" s="1"/>
  <c r="N1298" i="1"/>
  <c r="J1299" i="1"/>
  <c r="K1299" i="1"/>
  <c r="L1299" i="1"/>
  <c r="M1299" i="1" s="1"/>
  <c r="N1299" i="1"/>
  <c r="J1300" i="1"/>
  <c r="K1300" i="1"/>
  <c r="L1300" i="1"/>
  <c r="M1300" i="1" s="1"/>
  <c r="N1300" i="1"/>
  <c r="J1301" i="1"/>
  <c r="K1301" i="1"/>
  <c r="L1301" i="1"/>
  <c r="M1301" i="1" s="1"/>
  <c r="N1301" i="1"/>
  <c r="J1302" i="1"/>
  <c r="K1302" i="1"/>
  <c r="L1302" i="1"/>
  <c r="M1302" i="1" s="1"/>
  <c r="N1302" i="1"/>
  <c r="J1303" i="1"/>
  <c r="K1303" i="1"/>
  <c r="L1303" i="1"/>
  <c r="M1303" i="1" s="1"/>
  <c r="N1303" i="1"/>
  <c r="J1304" i="1"/>
  <c r="K1304" i="1"/>
  <c r="L1304" i="1"/>
  <c r="M1304" i="1" s="1"/>
  <c r="N1304" i="1"/>
  <c r="J1305" i="1"/>
  <c r="K1305" i="1"/>
  <c r="L1305" i="1"/>
  <c r="M1305" i="1" s="1"/>
  <c r="N1305" i="1"/>
  <c r="J1306" i="1"/>
  <c r="K1306" i="1"/>
  <c r="L1306" i="1"/>
  <c r="M1306" i="1" s="1"/>
  <c r="N1306" i="1"/>
  <c r="J1307" i="1"/>
  <c r="K1307" i="1"/>
  <c r="L1307" i="1"/>
  <c r="M1307" i="1" s="1"/>
  <c r="N1307" i="1"/>
  <c r="J1308" i="1"/>
  <c r="K1308" i="1"/>
  <c r="L1308" i="1"/>
  <c r="M1308" i="1" s="1"/>
  <c r="N1308" i="1"/>
  <c r="J1309" i="1"/>
  <c r="K1309" i="1"/>
  <c r="L1309" i="1"/>
  <c r="M1309" i="1" s="1"/>
  <c r="N1309" i="1"/>
  <c r="J1310" i="1"/>
  <c r="K1310" i="1"/>
  <c r="L1310" i="1"/>
  <c r="M1310" i="1" s="1"/>
  <c r="N1310" i="1"/>
  <c r="J1311" i="1"/>
  <c r="K1311" i="1"/>
  <c r="L1311" i="1"/>
  <c r="M1311" i="1" s="1"/>
  <c r="N1311" i="1"/>
  <c r="J1312" i="1"/>
  <c r="K1312" i="1"/>
  <c r="L1312" i="1"/>
  <c r="M1312" i="1" s="1"/>
  <c r="N1312" i="1"/>
  <c r="J1313" i="1"/>
  <c r="K1313" i="1"/>
  <c r="L1313" i="1"/>
  <c r="M1313" i="1" s="1"/>
  <c r="N1313" i="1"/>
  <c r="J1314" i="1"/>
  <c r="K1314" i="1"/>
  <c r="L1314" i="1"/>
  <c r="M1314" i="1" s="1"/>
  <c r="N1314" i="1"/>
  <c r="J1315" i="1"/>
  <c r="K1315" i="1"/>
  <c r="L1315" i="1"/>
  <c r="M1315" i="1" s="1"/>
  <c r="N1315" i="1"/>
  <c r="J1316" i="1"/>
  <c r="K1316" i="1"/>
  <c r="L1316" i="1"/>
  <c r="M1316" i="1" s="1"/>
  <c r="N1316" i="1"/>
  <c r="J1317" i="1"/>
  <c r="K1317" i="1"/>
  <c r="L1317" i="1"/>
  <c r="M1317" i="1" s="1"/>
  <c r="N1317" i="1"/>
  <c r="J1318" i="1"/>
  <c r="K1318" i="1"/>
  <c r="L1318" i="1"/>
  <c r="M1318" i="1" s="1"/>
  <c r="N1318" i="1"/>
  <c r="J1319" i="1"/>
  <c r="K1319" i="1"/>
  <c r="L1319" i="1"/>
  <c r="M1319" i="1" s="1"/>
  <c r="N1319" i="1"/>
  <c r="J1320" i="1"/>
  <c r="K1320" i="1"/>
  <c r="L1320" i="1"/>
  <c r="M1320" i="1" s="1"/>
  <c r="N1320" i="1"/>
  <c r="J1321" i="1"/>
  <c r="K1321" i="1"/>
  <c r="L1321" i="1"/>
  <c r="M1321" i="1" s="1"/>
  <c r="N1321" i="1"/>
  <c r="J1322" i="1"/>
  <c r="K1322" i="1"/>
  <c r="L1322" i="1"/>
  <c r="M1322" i="1" s="1"/>
  <c r="N1322" i="1"/>
  <c r="J1323" i="1"/>
  <c r="K1323" i="1"/>
  <c r="L1323" i="1"/>
  <c r="M1323" i="1" s="1"/>
  <c r="N1323" i="1"/>
  <c r="J1324" i="1"/>
  <c r="K1324" i="1"/>
  <c r="L1324" i="1"/>
  <c r="M1324" i="1" s="1"/>
  <c r="N1324" i="1"/>
  <c r="J1325" i="1"/>
  <c r="K1325" i="1"/>
  <c r="L1325" i="1"/>
  <c r="M1325" i="1" s="1"/>
  <c r="N1325" i="1"/>
  <c r="J1326" i="1"/>
  <c r="K1326" i="1"/>
  <c r="L1326" i="1"/>
  <c r="M1326" i="1" s="1"/>
  <c r="N1326" i="1"/>
  <c r="J1327" i="1"/>
  <c r="K1327" i="1"/>
  <c r="L1327" i="1"/>
  <c r="M1327" i="1" s="1"/>
  <c r="N1327" i="1"/>
  <c r="J1328" i="1"/>
  <c r="K1328" i="1"/>
  <c r="L1328" i="1"/>
  <c r="M1328" i="1" s="1"/>
  <c r="N1328" i="1"/>
  <c r="J1329" i="1"/>
  <c r="K1329" i="1"/>
  <c r="L1329" i="1"/>
  <c r="M1329" i="1" s="1"/>
  <c r="N1329" i="1"/>
  <c r="J1330" i="1"/>
  <c r="K1330" i="1"/>
  <c r="L1330" i="1"/>
  <c r="M1330" i="1" s="1"/>
  <c r="N1330" i="1"/>
  <c r="J1331" i="1"/>
  <c r="K1331" i="1"/>
  <c r="L1331" i="1"/>
  <c r="M1331" i="1" s="1"/>
  <c r="N1331" i="1"/>
  <c r="J1332" i="1"/>
  <c r="K1332" i="1"/>
  <c r="L1332" i="1"/>
  <c r="M1332" i="1" s="1"/>
  <c r="N1332" i="1"/>
  <c r="J1333" i="1"/>
  <c r="K1333" i="1"/>
  <c r="L1333" i="1"/>
  <c r="M1333" i="1" s="1"/>
  <c r="N1333" i="1"/>
  <c r="J1334" i="1"/>
  <c r="K1334" i="1"/>
  <c r="L1334" i="1"/>
  <c r="M1334" i="1" s="1"/>
  <c r="N1334" i="1"/>
  <c r="J1335" i="1"/>
  <c r="K1335" i="1"/>
  <c r="L1335" i="1"/>
  <c r="M1335" i="1" s="1"/>
  <c r="N1335" i="1"/>
  <c r="J1336" i="1"/>
  <c r="K1336" i="1"/>
  <c r="L1336" i="1"/>
  <c r="M1336" i="1" s="1"/>
  <c r="N1336" i="1"/>
  <c r="J1337" i="1"/>
  <c r="K1337" i="1"/>
  <c r="L1337" i="1"/>
  <c r="M1337" i="1" s="1"/>
  <c r="N1337" i="1"/>
  <c r="J1338" i="1"/>
  <c r="K1338" i="1"/>
  <c r="L1338" i="1"/>
  <c r="M1338" i="1" s="1"/>
  <c r="N1338" i="1"/>
  <c r="J1339" i="1"/>
  <c r="K1339" i="1"/>
  <c r="L1339" i="1"/>
  <c r="M1339" i="1" s="1"/>
  <c r="N1339" i="1"/>
  <c r="J1340" i="1"/>
  <c r="K1340" i="1"/>
  <c r="L1340" i="1"/>
  <c r="M1340" i="1" s="1"/>
  <c r="N1340" i="1"/>
  <c r="J1341" i="1"/>
  <c r="K1341" i="1"/>
  <c r="L1341" i="1"/>
  <c r="M1341" i="1" s="1"/>
  <c r="N1341" i="1"/>
  <c r="J1342" i="1"/>
  <c r="K1342" i="1"/>
  <c r="L1342" i="1"/>
  <c r="M1342" i="1" s="1"/>
  <c r="N1342" i="1"/>
  <c r="J1343" i="1"/>
  <c r="K1343" i="1"/>
  <c r="L1343" i="1"/>
  <c r="M1343" i="1" s="1"/>
  <c r="N1343" i="1"/>
  <c r="J1344" i="1"/>
  <c r="K1344" i="1"/>
  <c r="L1344" i="1"/>
  <c r="M1344" i="1" s="1"/>
  <c r="N1344" i="1"/>
  <c r="J1345" i="1"/>
  <c r="K1345" i="1"/>
  <c r="L1345" i="1"/>
  <c r="M1345" i="1" s="1"/>
  <c r="N1345" i="1"/>
  <c r="J1346" i="1"/>
  <c r="K1346" i="1"/>
  <c r="L1346" i="1"/>
  <c r="M1346" i="1" s="1"/>
  <c r="N1346" i="1"/>
  <c r="J1347" i="1"/>
  <c r="K1347" i="1"/>
  <c r="L1347" i="1"/>
  <c r="M1347" i="1" s="1"/>
  <c r="N1347" i="1"/>
  <c r="J1348" i="1"/>
  <c r="K1348" i="1"/>
  <c r="L1348" i="1"/>
  <c r="M1348" i="1" s="1"/>
  <c r="N1348" i="1"/>
  <c r="J1349" i="1"/>
  <c r="K1349" i="1"/>
  <c r="L1349" i="1"/>
  <c r="M1349" i="1" s="1"/>
  <c r="N1349" i="1"/>
  <c r="J1350" i="1"/>
  <c r="K1350" i="1"/>
  <c r="L1350" i="1"/>
  <c r="M1350" i="1" s="1"/>
  <c r="N1350" i="1"/>
  <c r="J1351" i="1"/>
  <c r="K1351" i="1"/>
  <c r="L1351" i="1"/>
  <c r="M1351" i="1" s="1"/>
  <c r="N1351" i="1"/>
  <c r="J1352" i="1"/>
  <c r="K1352" i="1"/>
  <c r="L1352" i="1"/>
  <c r="M1352" i="1" s="1"/>
  <c r="N1352" i="1"/>
  <c r="J1353" i="1"/>
  <c r="K1353" i="1"/>
  <c r="L1353" i="1"/>
  <c r="M1353" i="1" s="1"/>
  <c r="N1353" i="1"/>
  <c r="J1354" i="1"/>
  <c r="K1354" i="1"/>
  <c r="L1354" i="1"/>
  <c r="M1354" i="1" s="1"/>
  <c r="N1354" i="1"/>
  <c r="J1355" i="1"/>
  <c r="K1355" i="1"/>
  <c r="L1355" i="1"/>
  <c r="M1355" i="1" s="1"/>
  <c r="N1355" i="1"/>
  <c r="J1356" i="1"/>
  <c r="K1356" i="1"/>
  <c r="L1356" i="1"/>
  <c r="M1356" i="1" s="1"/>
  <c r="N1356" i="1"/>
  <c r="J1357" i="1"/>
  <c r="K1357" i="1"/>
  <c r="L1357" i="1"/>
  <c r="M1357" i="1" s="1"/>
  <c r="N1357" i="1"/>
  <c r="J1358" i="1"/>
  <c r="K1358" i="1"/>
  <c r="L1358" i="1"/>
  <c r="M1358" i="1" s="1"/>
  <c r="N1358" i="1"/>
  <c r="J1359" i="1"/>
  <c r="K1359" i="1"/>
  <c r="L1359" i="1"/>
  <c r="M1359" i="1" s="1"/>
  <c r="N1359" i="1"/>
  <c r="J1360" i="1"/>
  <c r="K1360" i="1"/>
  <c r="L1360" i="1"/>
  <c r="M1360" i="1" s="1"/>
  <c r="N1360" i="1"/>
  <c r="J1361" i="1"/>
  <c r="K1361" i="1"/>
  <c r="L1361" i="1"/>
  <c r="M1361" i="1" s="1"/>
  <c r="N1361" i="1"/>
  <c r="J1362" i="1"/>
  <c r="K1362" i="1"/>
  <c r="L1362" i="1"/>
  <c r="M1362" i="1" s="1"/>
  <c r="N1362" i="1"/>
  <c r="J1363" i="1"/>
  <c r="K1363" i="1"/>
  <c r="L1363" i="1"/>
  <c r="M1363" i="1" s="1"/>
  <c r="N1363" i="1"/>
  <c r="J1364" i="1"/>
  <c r="K1364" i="1"/>
  <c r="L1364" i="1"/>
  <c r="M1364" i="1" s="1"/>
  <c r="N1364" i="1"/>
  <c r="J1365" i="1"/>
  <c r="K1365" i="1"/>
  <c r="L1365" i="1"/>
  <c r="M1365" i="1" s="1"/>
  <c r="N1365" i="1"/>
  <c r="J1366" i="1"/>
  <c r="K1366" i="1"/>
  <c r="L1366" i="1"/>
  <c r="M1366" i="1" s="1"/>
  <c r="N1366" i="1"/>
  <c r="J1367" i="1"/>
  <c r="K1367" i="1"/>
  <c r="L1367" i="1"/>
  <c r="M1367" i="1" s="1"/>
  <c r="N1367" i="1"/>
  <c r="J1368" i="1"/>
  <c r="K1368" i="1"/>
  <c r="L1368" i="1"/>
  <c r="M1368" i="1" s="1"/>
  <c r="N1368" i="1"/>
  <c r="J1369" i="1"/>
  <c r="K1369" i="1"/>
  <c r="L1369" i="1"/>
  <c r="M1369" i="1" s="1"/>
  <c r="N1369" i="1"/>
  <c r="J1370" i="1"/>
  <c r="K1370" i="1"/>
  <c r="L1370" i="1"/>
  <c r="M1370" i="1" s="1"/>
  <c r="N1370" i="1"/>
  <c r="J1371" i="1"/>
  <c r="K1371" i="1"/>
  <c r="L1371" i="1"/>
  <c r="M1371" i="1" s="1"/>
  <c r="N1371" i="1"/>
  <c r="J1372" i="1"/>
  <c r="K1372" i="1"/>
  <c r="L1372" i="1"/>
  <c r="M1372" i="1" s="1"/>
  <c r="N1372" i="1"/>
  <c r="J1373" i="1"/>
  <c r="K1373" i="1"/>
  <c r="L1373" i="1"/>
  <c r="M1373" i="1" s="1"/>
  <c r="N1373" i="1"/>
  <c r="J1374" i="1"/>
  <c r="K1374" i="1"/>
  <c r="L1374" i="1"/>
  <c r="M1374" i="1" s="1"/>
  <c r="N1374" i="1"/>
  <c r="J1375" i="1"/>
  <c r="K1375" i="1"/>
  <c r="L1375" i="1"/>
  <c r="M1375" i="1" s="1"/>
  <c r="N1375" i="1"/>
  <c r="J1376" i="1"/>
  <c r="K1376" i="1"/>
  <c r="L1376" i="1"/>
  <c r="M1376" i="1" s="1"/>
  <c r="N1376" i="1"/>
  <c r="J1377" i="1"/>
  <c r="K1377" i="1"/>
  <c r="L1377" i="1"/>
  <c r="M1377" i="1" s="1"/>
  <c r="N1377" i="1"/>
  <c r="J1378" i="1"/>
  <c r="K1378" i="1"/>
  <c r="L1378" i="1"/>
  <c r="M1378" i="1" s="1"/>
  <c r="N1378" i="1"/>
  <c r="J1379" i="1"/>
  <c r="K1379" i="1"/>
  <c r="L1379" i="1"/>
  <c r="M1379" i="1" s="1"/>
  <c r="N1379" i="1"/>
  <c r="J1380" i="1"/>
  <c r="K1380" i="1"/>
  <c r="L1380" i="1"/>
  <c r="M1380" i="1" s="1"/>
  <c r="N1380" i="1"/>
  <c r="J1381" i="1"/>
  <c r="K1381" i="1"/>
  <c r="L1381" i="1"/>
  <c r="M1381" i="1" s="1"/>
  <c r="N1381" i="1"/>
  <c r="J1382" i="1"/>
  <c r="K1382" i="1"/>
  <c r="L1382" i="1"/>
  <c r="M1382" i="1" s="1"/>
  <c r="N1382" i="1"/>
  <c r="J1383" i="1"/>
  <c r="K1383" i="1"/>
  <c r="L1383" i="1"/>
  <c r="M1383" i="1" s="1"/>
  <c r="N1383" i="1"/>
  <c r="J1384" i="1"/>
  <c r="K1384" i="1"/>
  <c r="L1384" i="1"/>
  <c r="M1384" i="1" s="1"/>
  <c r="N1384" i="1"/>
  <c r="J1385" i="1"/>
  <c r="K1385" i="1"/>
  <c r="L1385" i="1"/>
  <c r="M1385" i="1" s="1"/>
  <c r="N1385" i="1"/>
  <c r="J1386" i="1"/>
  <c r="K1386" i="1"/>
  <c r="L1386" i="1"/>
  <c r="M1386" i="1" s="1"/>
  <c r="N1386" i="1"/>
  <c r="J1387" i="1"/>
  <c r="K1387" i="1"/>
  <c r="L1387" i="1"/>
  <c r="M1387" i="1" s="1"/>
  <c r="N1387" i="1"/>
  <c r="J1388" i="1"/>
  <c r="K1388" i="1"/>
  <c r="L1388" i="1"/>
  <c r="M1388" i="1" s="1"/>
  <c r="N1388" i="1"/>
  <c r="J1389" i="1"/>
  <c r="K1389" i="1"/>
  <c r="L1389" i="1"/>
  <c r="M1389" i="1" s="1"/>
  <c r="N1389" i="1"/>
  <c r="J1390" i="1"/>
  <c r="K1390" i="1"/>
  <c r="L1390" i="1"/>
  <c r="M1390" i="1" s="1"/>
  <c r="N1390" i="1"/>
  <c r="J1391" i="1"/>
  <c r="K1391" i="1"/>
  <c r="L1391" i="1"/>
  <c r="M1391" i="1" s="1"/>
  <c r="N1391" i="1"/>
  <c r="J1392" i="1"/>
  <c r="K1392" i="1"/>
  <c r="L1392" i="1"/>
  <c r="M1392" i="1" s="1"/>
  <c r="N1392" i="1"/>
  <c r="J1393" i="1"/>
  <c r="K1393" i="1"/>
  <c r="L1393" i="1"/>
  <c r="M1393" i="1" s="1"/>
  <c r="N1393" i="1"/>
  <c r="J1394" i="1"/>
  <c r="K1394" i="1"/>
  <c r="L1394" i="1"/>
  <c r="M1394" i="1" s="1"/>
  <c r="N1394" i="1"/>
  <c r="J1395" i="1"/>
  <c r="K1395" i="1"/>
  <c r="L1395" i="1"/>
  <c r="M1395" i="1" s="1"/>
  <c r="N1395" i="1"/>
  <c r="J1396" i="1"/>
  <c r="K1396" i="1"/>
  <c r="L1396" i="1"/>
  <c r="M1396" i="1" s="1"/>
  <c r="N1396" i="1"/>
  <c r="J1397" i="1"/>
  <c r="K1397" i="1"/>
  <c r="L1397" i="1"/>
  <c r="M1397" i="1" s="1"/>
  <c r="N1397" i="1"/>
  <c r="J1398" i="1"/>
  <c r="K1398" i="1"/>
  <c r="L1398" i="1"/>
  <c r="M1398" i="1" s="1"/>
  <c r="N1398" i="1"/>
  <c r="J1399" i="1"/>
  <c r="K1399" i="1"/>
  <c r="L1399" i="1"/>
  <c r="M1399" i="1" s="1"/>
  <c r="N1399" i="1"/>
  <c r="J1400" i="1"/>
  <c r="K1400" i="1"/>
  <c r="L1400" i="1"/>
  <c r="M1400" i="1" s="1"/>
  <c r="N1400" i="1"/>
  <c r="J1401" i="1"/>
  <c r="K1401" i="1"/>
  <c r="L1401" i="1"/>
  <c r="M1401" i="1" s="1"/>
  <c r="N1401" i="1"/>
  <c r="J1402" i="1"/>
  <c r="K1402" i="1"/>
  <c r="L1402" i="1"/>
  <c r="M1402" i="1" s="1"/>
  <c r="N1402" i="1"/>
  <c r="J1403" i="1"/>
  <c r="K1403" i="1"/>
  <c r="L1403" i="1"/>
  <c r="M1403" i="1" s="1"/>
  <c r="N1403" i="1"/>
  <c r="J1404" i="1"/>
  <c r="K1404" i="1"/>
  <c r="L1404" i="1"/>
  <c r="M1404" i="1" s="1"/>
  <c r="N1404" i="1"/>
  <c r="J1405" i="1"/>
  <c r="K1405" i="1"/>
  <c r="L1405" i="1"/>
  <c r="M1405" i="1" s="1"/>
  <c r="N1405" i="1"/>
  <c r="J1406" i="1"/>
  <c r="K1406" i="1"/>
  <c r="L1406" i="1"/>
  <c r="M1406" i="1" s="1"/>
  <c r="N1406" i="1"/>
  <c r="J1407" i="1"/>
  <c r="K1407" i="1"/>
  <c r="L1407" i="1"/>
  <c r="M1407" i="1" s="1"/>
  <c r="N1407" i="1"/>
  <c r="J1408" i="1"/>
  <c r="K1408" i="1"/>
  <c r="L1408" i="1"/>
  <c r="M1408" i="1" s="1"/>
  <c r="N1408" i="1"/>
  <c r="J1409" i="1"/>
  <c r="K1409" i="1"/>
  <c r="L1409" i="1"/>
  <c r="M1409" i="1" s="1"/>
  <c r="N1409" i="1"/>
  <c r="J1410" i="1"/>
  <c r="K1410" i="1"/>
  <c r="L1410" i="1"/>
  <c r="M1410" i="1" s="1"/>
  <c r="N1410" i="1"/>
  <c r="J1411" i="1"/>
  <c r="K1411" i="1"/>
  <c r="L1411" i="1"/>
  <c r="M1411" i="1" s="1"/>
  <c r="N1411" i="1"/>
  <c r="J1412" i="1"/>
  <c r="K1412" i="1"/>
  <c r="L1412" i="1"/>
  <c r="M1412" i="1" s="1"/>
  <c r="N1412" i="1"/>
  <c r="J1413" i="1"/>
  <c r="K1413" i="1"/>
  <c r="L1413" i="1"/>
  <c r="M1413" i="1" s="1"/>
  <c r="N1413" i="1"/>
  <c r="J1414" i="1"/>
  <c r="K1414" i="1"/>
  <c r="L1414" i="1"/>
  <c r="M1414" i="1" s="1"/>
  <c r="N1414" i="1"/>
  <c r="J1415" i="1"/>
  <c r="K1415" i="1"/>
  <c r="L1415" i="1"/>
  <c r="M1415" i="1" s="1"/>
  <c r="N1415" i="1"/>
  <c r="J1416" i="1"/>
  <c r="K1416" i="1"/>
  <c r="L1416" i="1"/>
  <c r="M1416" i="1" s="1"/>
  <c r="N1416" i="1"/>
  <c r="J1417" i="1"/>
  <c r="K1417" i="1"/>
  <c r="L1417" i="1"/>
  <c r="M1417" i="1" s="1"/>
  <c r="N1417" i="1"/>
  <c r="J1418" i="1"/>
  <c r="K1418" i="1"/>
  <c r="L1418" i="1"/>
  <c r="M1418" i="1" s="1"/>
  <c r="N1418" i="1"/>
  <c r="J1419" i="1"/>
  <c r="K1419" i="1"/>
  <c r="L1419" i="1"/>
  <c r="M1419" i="1" s="1"/>
  <c r="N1419" i="1"/>
  <c r="J1420" i="1"/>
  <c r="K1420" i="1"/>
  <c r="L1420" i="1"/>
  <c r="M1420" i="1" s="1"/>
  <c r="N1420" i="1"/>
  <c r="J1421" i="1"/>
  <c r="K1421" i="1"/>
  <c r="L1421" i="1"/>
  <c r="M1421" i="1" s="1"/>
  <c r="N1421" i="1"/>
  <c r="J1422" i="1"/>
  <c r="K1422" i="1"/>
  <c r="L1422" i="1"/>
  <c r="M1422" i="1" s="1"/>
  <c r="N1422" i="1"/>
  <c r="J1423" i="1"/>
  <c r="K1423" i="1"/>
  <c r="L1423" i="1"/>
  <c r="M1423" i="1" s="1"/>
  <c r="N1423" i="1"/>
  <c r="J1424" i="1"/>
  <c r="K1424" i="1"/>
  <c r="L1424" i="1"/>
  <c r="M1424" i="1" s="1"/>
  <c r="N1424" i="1"/>
  <c r="J1425" i="1"/>
  <c r="K1425" i="1"/>
  <c r="L1425" i="1"/>
  <c r="M1425" i="1" s="1"/>
  <c r="N1425" i="1"/>
  <c r="J1426" i="1"/>
  <c r="K1426" i="1"/>
  <c r="L1426" i="1"/>
  <c r="M1426" i="1" s="1"/>
  <c r="N1426" i="1"/>
  <c r="J1427" i="1"/>
  <c r="K1427" i="1"/>
  <c r="L1427" i="1"/>
  <c r="M1427" i="1" s="1"/>
  <c r="N1427" i="1"/>
  <c r="J1428" i="1"/>
  <c r="K1428" i="1"/>
  <c r="L1428" i="1"/>
  <c r="M1428" i="1" s="1"/>
  <c r="N1428" i="1"/>
  <c r="J1429" i="1"/>
  <c r="K1429" i="1"/>
  <c r="L1429" i="1"/>
  <c r="M1429" i="1" s="1"/>
  <c r="N1429" i="1"/>
  <c r="J1430" i="1"/>
  <c r="K1430" i="1"/>
  <c r="L1430" i="1"/>
  <c r="M1430" i="1" s="1"/>
  <c r="N1430" i="1"/>
  <c r="J1431" i="1"/>
  <c r="K1431" i="1"/>
  <c r="L1431" i="1"/>
  <c r="M1431" i="1" s="1"/>
  <c r="N1431" i="1"/>
  <c r="J1432" i="1"/>
  <c r="K1432" i="1"/>
  <c r="L1432" i="1"/>
  <c r="M1432" i="1" s="1"/>
  <c r="N1432" i="1"/>
  <c r="J1433" i="1"/>
  <c r="K1433" i="1"/>
  <c r="L1433" i="1"/>
  <c r="M1433" i="1" s="1"/>
  <c r="N1433" i="1"/>
  <c r="J1434" i="1"/>
  <c r="K1434" i="1"/>
  <c r="L1434" i="1"/>
  <c r="M1434" i="1" s="1"/>
  <c r="N1434" i="1"/>
  <c r="J1435" i="1"/>
  <c r="K1435" i="1"/>
  <c r="L1435" i="1"/>
  <c r="M1435" i="1" s="1"/>
  <c r="N1435" i="1"/>
  <c r="J1436" i="1"/>
  <c r="K1436" i="1"/>
  <c r="L1436" i="1"/>
  <c r="M1436" i="1" s="1"/>
  <c r="N1436" i="1"/>
  <c r="J1437" i="1"/>
  <c r="K1437" i="1"/>
  <c r="L1437" i="1"/>
  <c r="M1437" i="1" s="1"/>
  <c r="N1437" i="1"/>
  <c r="J1438" i="1"/>
  <c r="K1438" i="1"/>
  <c r="L1438" i="1"/>
  <c r="M1438" i="1" s="1"/>
  <c r="N1438" i="1"/>
  <c r="J1439" i="1"/>
  <c r="K1439" i="1"/>
  <c r="L1439" i="1"/>
  <c r="M1439" i="1" s="1"/>
  <c r="N1439" i="1"/>
  <c r="J1440" i="1"/>
  <c r="K1440" i="1"/>
  <c r="L1440" i="1"/>
  <c r="M1440" i="1" s="1"/>
  <c r="N1440" i="1"/>
  <c r="J1441" i="1"/>
  <c r="K1441" i="1"/>
  <c r="L1441" i="1"/>
  <c r="M1441" i="1" s="1"/>
  <c r="N1441" i="1"/>
  <c r="J1442" i="1"/>
  <c r="K1442" i="1"/>
  <c r="L1442" i="1"/>
  <c r="M1442" i="1" s="1"/>
  <c r="N1442" i="1"/>
  <c r="J1443" i="1"/>
  <c r="K1443" i="1"/>
  <c r="L1443" i="1"/>
  <c r="M1443" i="1" s="1"/>
  <c r="N1443" i="1"/>
  <c r="J1444" i="1"/>
  <c r="K1444" i="1"/>
  <c r="L1444" i="1"/>
  <c r="M1444" i="1" s="1"/>
  <c r="N1444" i="1"/>
  <c r="J1445" i="1"/>
  <c r="K1445" i="1"/>
  <c r="L1445" i="1"/>
  <c r="M1445" i="1" s="1"/>
  <c r="N1445" i="1"/>
  <c r="J1446" i="1"/>
  <c r="K1446" i="1"/>
  <c r="L1446" i="1"/>
  <c r="M1446" i="1" s="1"/>
  <c r="N1446" i="1"/>
  <c r="J1447" i="1"/>
  <c r="K1447" i="1"/>
  <c r="L1447" i="1"/>
  <c r="M1447" i="1" s="1"/>
  <c r="N1447" i="1"/>
  <c r="J1448" i="1"/>
  <c r="K1448" i="1"/>
  <c r="L1448" i="1"/>
  <c r="M1448" i="1" s="1"/>
  <c r="N1448" i="1"/>
  <c r="J1449" i="1"/>
  <c r="K1449" i="1"/>
  <c r="L1449" i="1"/>
  <c r="M1449" i="1" s="1"/>
  <c r="N1449" i="1"/>
  <c r="J1450" i="1"/>
  <c r="K1450" i="1"/>
  <c r="L1450" i="1"/>
  <c r="M1450" i="1" s="1"/>
  <c r="N1450" i="1"/>
  <c r="J1451" i="1"/>
  <c r="K1451" i="1"/>
  <c r="L1451" i="1"/>
  <c r="M1451" i="1" s="1"/>
  <c r="N1451" i="1"/>
  <c r="J1452" i="1"/>
  <c r="K1452" i="1"/>
  <c r="L1452" i="1"/>
  <c r="M1452" i="1" s="1"/>
  <c r="N1452" i="1"/>
  <c r="J1453" i="1"/>
  <c r="K1453" i="1"/>
  <c r="L1453" i="1"/>
  <c r="M1453" i="1" s="1"/>
  <c r="N1453" i="1"/>
  <c r="J1454" i="1"/>
  <c r="K1454" i="1"/>
  <c r="L1454" i="1"/>
  <c r="M1454" i="1" s="1"/>
  <c r="N1454" i="1"/>
  <c r="J1455" i="1"/>
  <c r="K1455" i="1"/>
  <c r="L1455" i="1"/>
  <c r="M1455" i="1" s="1"/>
  <c r="N1455" i="1"/>
  <c r="J1456" i="1"/>
  <c r="K1456" i="1"/>
  <c r="L1456" i="1"/>
  <c r="M1456" i="1" s="1"/>
  <c r="N1456" i="1"/>
  <c r="J1457" i="1"/>
  <c r="K1457" i="1"/>
  <c r="L1457" i="1"/>
  <c r="M1457" i="1" s="1"/>
  <c r="N1457" i="1"/>
  <c r="J1458" i="1"/>
  <c r="K1458" i="1"/>
  <c r="L1458" i="1"/>
  <c r="M1458" i="1" s="1"/>
  <c r="N1458" i="1"/>
  <c r="J1459" i="1"/>
  <c r="K1459" i="1"/>
  <c r="L1459" i="1"/>
  <c r="M1459" i="1" s="1"/>
  <c r="N1459" i="1"/>
  <c r="J1460" i="1"/>
  <c r="K1460" i="1"/>
  <c r="L1460" i="1"/>
  <c r="M1460" i="1" s="1"/>
  <c r="N1460" i="1"/>
  <c r="J1461" i="1"/>
  <c r="K1461" i="1"/>
  <c r="L1461" i="1"/>
  <c r="M1461" i="1" s="1"/>
  <c r="N1461" i="1"/>
  <c r="J1462" i="1"/>
  <c r="K1462" i="1"/>
  <c r="L1462" i="1"/>
  <c r="M1462" i="1" s="1"/>
  <c r="N1462" i="1"/>
  <c r="J1463" i="1"/>
  <c r="K1463" i="1"/>
  <c r="L1463" i="1"/>
  <c r="M1463" i="1" s="1"/>
  <c r="N1463" i="1"/>
  <c r="J1464" i="1"/>
  <c r="K1464" i="1"/>
  <c r="L1464" i="1"/>
  <c r="M1464" i="1" s="1"/>
  <c r="N1464" i="1"/>
  <c r="J1465" i="1"/>
  <c r="K1465" i="1"/>
  <c r="L1465" i="1"/>
  <c r="M1465" i="1" s="1"/>
  <c r="N1465" i="1"/>
  <c r="J1466" i="1"/>
  <c r="K1466" i="1"/>
  <c r="L1466" i="1"/>
  <c r="M1466" i="1" s="1"/>
  <c r="N1466" i="1"/>
  <c r="J1467" i="1"/>
  <c r="K1467" i="1"/>
  <c r="L1467" i="1"/>
  <c r="M1467" i="1" s="1"/>
  <c r="N1467" i="1"/>
  <c r="J1468" i="1"/>
  <c r="K1468" i="1"/>
  <c r="L1468" i="1"/>
  <c r="M1468" i="1" s="1"/>
  <c r="N1468" i="1"/>
  <c r="J1469" i="1"/>
  <c r="K1469" i="1"/>
  <c r="L1469" i="1"/>
  <c r="M1469" i="1" s="1"/>
  <c r="N1469" i="1"/>
  <c r="J1470" i="1"/>
  <c r="K1470" i="1"/>
  <c r="L1470" i="1"/>
  <c r="M1470" i="1" s="1"/>
  <c r="N1470" i="1"/>
  <c r="J1471" i="1"/>
  <c r="K1471" i="1"/>
  <c r="L1471" i="1"/>
  <c r="M1471" i="1" s="1"/>
  <c r="N1471" i="1"/>
  <c r="J1472" i="1"/>
  <c r="K1472" i="1"/>
  <c r="L1472" i="1"/>
  <c r="M1472" i="1" s="1"/>
  <c r="N1472" i="1"/>
  <c r="J1473" i="1"/>
  <c r="K1473" i="1"/>
  <c r="L1473" i="1"/>
  <c r="M1473" i="1" s="1"/>
  <c r="N1473" i="1"/>
  <c r="J1474" i="1"/>
  <c r="K1474" i="1"/>
  <c r="L1474" i="1"/>
  <c r="M1474" i="1" s="1"/>
  <c r="N1474" i="1"/>
  <c r="J1475" i="1"/>
  <c r="K1475" i="1"/>
  <c r="L1475" i="1"/>
  <c r="M1475" i="1" s="1"/>
  <c r="N1475" i="1"/>
  <c r="J1476" i="1"/>
  <c r="K1476" i="1"/>
  <c r="L1476" i="1"/>
  <c r="M1476" i="1" s="1"/>
  <c r="N1476" i="1"/>
  <c r="J1477" i="1"/>
  <c r="K1477" i="1"/>
  <c r="L1477" i="1"/>
  <c r="M1477" i="1" s="1"/>
  <c r="N1477" i="1"/>
  <c r="J1478" i="1"/>
  <c r="K1478" i="1"/>
  <c r="L1478" i="1"/>
  <c r="M1478" i="1" s="1"/>
  <c r="N1478" i="1"/>
  <c r="J1479" i="1"/>
  <c r="K1479" i="1"/>
  <c r="L1479" i="1"/>
  <c r="M1479" i="1" s="1"/>
  <c r="N1479" i="1"/>
  <c r="J1480" i="1"/>
  <c r="K1480" i="1"/>
  <c r="L1480" i="1"/>
  <c r="M1480" i="1" s="1"/>
  <c r="N1480" i="1"/>
  <c r="J1481" i="1"/>
  <c r="K1481" i="1"/>
  <c r="L1481" i="1"/>
  <c r="M1481" i="1" s="1"/>
  <c r="N1481" i="1"/>
  <c r="J1482" i="1"/>
  <c r="K1482" i="1"/>
  <c r="L1482" i="1"/>
  <c r="M1482" i="1" s="1"/>
  <c r="N1482" i="1"/>
  <c r="J1483" i="1"/>
  <c r="K1483" i="1"/>
  <c r="L1483" i="1"/>
  <c r="M1483" i="1" s="1"/>
  <c r="N1483" i="1"/>
  <c r="J1484" i="1"/>
  <c r="K1484" i="1"/>
  <c r="L1484" i="1"/>
  <c r="M1484" i="1" s="1"/>
  <c r="N1484" i="1"/>
  <c r="J1485" i="1"/>
  <c r="K1485" i="1"/>
  <c r="L1485" i="1"/>
  <c r="M1485" i="1" s="1"/>
  <c r="N1485" i="1"/>
  <c r="J1486" i="1"/>
  <c r="K1486" i="1"/>
  <c r="L1486" i="1"/>
  <c r="M1486" i="1" s="1"/>
  <c r="N1486" i="1"/>
  <c r="J1487" i="1"/>
  <c r="K1487" i="1"/>
  <c r="L1487" i="1"/>
  <c r="M1487" i="1" s="1"/>
  <c r="N1487" i="1"/>
  <c r="J1488" i="1"/>
  <c r="K1488" i="1"/>
  <c r="L1488" i="1"/>
  <c r="M1488" i="1" s="1"/>
  <c r="N1488" i="1"/>
  <c r="J1489" i="1"/>
  <c r="K1489" i="1"/>
  <c r="L1489" i="1"/>
  <c r="M1489" i="1" s="1"/>
  <c r="N1489" i="1"/>
  <c r="J1490" i="1"/>
  <c r="K1490" i="1"/>
  <c r="L1490" i="1"/>
  <c r="M1490" i="1" s="1"/>
  <c r="N1490" i="1"/>
  <c r="J1491" i="1"/>
  <c r="K1491" i="1"/>
  <c r="L1491" i="1"/>
  <c r="M1491" i="1" s="1"/>
  <c r="N1491" i="1"/>
  <c r="J1492" i="1"/>
  <c r="K1492" i="1"/>
  <c r="L1492" i="1"/>
  <c r="M1492" i="1" s="1"/>
  <c r="N1492" i="1"/>
  <c r="J1493" i="1"/>
  <c r="K1493" i="1"/>
  <c r="L1493" i="1"/>
  <c r="M1493" i="1" s="1"/>
  <c r="N1493" i="1"/>
  <c r="J1494" i="1"/>
  <c r="K1494" i="1"/>
  <c r="L1494" i="1"/>
  <c r="M1494" i="1" s="1"/>
  <c r="N1494" i="1"/>
  <c r="J1495" i="1"/>
  <c r="K1495" i="1"/>
  <c r="L1495" i="1"/>
  <c r="M1495" i="1" s="1"/>
  <c r="N1495" i="1"/>
  <c r="J1496" i="1"/>
  <c r="K1496" i="1"/>
  <c r="L1496" i="1"/>
  <c r="M1496" i="1" s="1"/>
  <c r="N1496" i="1"/>
  <c r="J1497" i="1"/>
  <c r="K1497" i="1"/>
  <c r="L1497" i="1"/>
  <c r="M1497" i="1" s="1"/>
  <c r="N1497" i="1"/>
  <c r="J1498" i="1"/>
  <c r="K1498" i="1"/>
  <c r="L1498" i="1"/>
  <c r="M1498" i="1" s="1"/>
  <c r="N1498" i="1"/>
  <c r="J1499" i="1"/>
  <c r="K1499" i="1"/>
  <c r="L1499" i="1"/>
  <c r="M1499" i="1" s="1"/>
  <c r="N1499" i="1"/>
  <c r="J1500" i="1"/>
  <c r="K1500" i="1"/>
  <c r="L1500" i="1"/>
  <c r="M1500" i="1" s="1"/>
  <c r="N1500" i="1"/>
  <c r="J1501" i="1"/>
  <c r="K1501" i="1"/>
  <c r="L1501" i="1"/>
  <c r="M1501" i="1" s="1"/>
  <c r="N1501" i="1"/>
  <c r="J1502" i="1"/>
  <c r="K1502" i="1"/>
  <c r="L1502" i="1"/>
  <c r="M1502" i="1" s="1"/>
  <c r="N1502" i="1"/>
  <c r="J1503" i="1"/>
  <c r="K1503" i="1"/>
  <c r="L1503" i="1"/>
  <c r="M1503" i="1" s="1"/>
  <c r="N1503" i="1"/>
  <c r="J1504" i="1"/>
  <c r="K1504" i="1"/>
  <c r="L1504" i="1"/>
  <c r="M1504" i="1" s="1"/>
  <c r="N1504" i="1"/>
  <c r="J1505" i="1"/>
  <c r="K1505" i="1"/>
  <c r="L1505" i="1"/>
  <c r="M1505" i="1" s="1"/>
  <c r="N1505" i="1"/>
  <c r="J1506" i="1"/>
  <c r="K1506" i="1"/>
  <c r="L1506" i="1"/>
  <c r="M1506" i="1" s="1"/>
  <c r="N1506" i="1"/>
  <c r="J1507" i="1"/>
  <c r="K1507" i="1"/>
  <c r="L1507" i="1"/>
  <c r="M1507" i="1" s="1"/>
  <c r="N1507" i="1"/>
  <c r="J1508" i="1"/>
  <c r="K1508" i="1"/>
  <c r="L1508" i="1"/>
  <c r="M1508" i="1" s="1"/>
  <c r="N1508" i="1"/>
  <c r="J1509" i="1"/>
  <c r="K1509" i="1"/>
  <c r="L1509" i="1"/>
  <c r="M1509" i="1" s="1"/>
  <c r="N1509" i="1"/>
  <c r="J1510" i="1"/>
  <c r="K1510" i="1"/>
  <c r="L1510" i="1"/>
  <c r="M1510" i="1" s="1"/>
  <c r="N1510" i="1"/>
  <c r="J1511" i="1"/>
  <c r="K1511" i="1"/>
  <c r="L1511" i="1"/>
  <c r="M1511" i="1" s="1"/>
  <c r="N1511" i="1"/>
  <c r="J1512" i="1"/>
  <c r="K1512" i="1"/>
  <c r="L1512" i="1"/>
  <c r="M1512" i="1" s="1"/>
  <c r="N1512" i="1"/>
  <c r="J1513" i="1"/>
  <c r="K1513" i="1"/>
  <c r="L1513" i="1"/>
  <c r="M1513" i="1" s="1"/>
  <c r="N1513" i="1"/>
  <c r="J1514" i="1"/>
  <c r="K1514" i="1"/>
  <c r="L1514" i="1"/>
  <c r="M1514" i="1" s="1"/>
  <c r="N1514" i="1"/>
  <c r="J1515" i="1"/>
  <c r="K1515" i="1"/>
  <c r="L1515" i="1"/>
  <c r="M1515" i="1" s="1"/>
  <c r="N1515" i="1"/>
  <c r="J1516" i="1"/>
  <c r="K1516" i="1"/>
  <c r="L1516" i="1"/>
  <c r="M1516" i="1" s="1"/>
  <c r="N1516" i="1"/>
  <c r="J1517" i="1"/>
  <c r="K1517" i="1"/>
  <c r="L1517" i="1"/>
  <c r="M1517" i="1" s="1"/>
  <c r="N1517" i="1"/>
  <c r="J1518" i="1"/>
  <c r="K1518" i="1"/>
  <c r="L1518" i="1"/>
  <c r="M1518" i="1" s="1"/>
  <c r="N1518" i="1"/>
  <c r="J1519" i="1"/>
  <c r="K1519" i="1"/>
  <c r="L1519" i="1"/>
  <c r="M1519" i="1" s="1"/>
  <c r="N1519" i="1"/>
  <c r="J1520" i="1"/>
  <c r="K1520" i="1"/>
  <c r="L1520" i="1"/>
  <c r="M1520" i="1" s="1"/>
  <c r="N1520" i="1"/>
  <c r="J1521" i="1"/>
  <c r="K1521" i="1"/>
  <c r="L1521" i="1"/>
  <c r="M1521" i="1" s="1"/>
  <c r="N1521" i="1"/>
  <c r="J1522" i="1"/>
  <c r="K1522" i="1"/>
  <c r="L1522" i="1"/>
  <c r="M1522" i="1" s="1"/>
  <c r="N1522" i="1"/>
  <c r="J1523" i="1"/>
  <c r="K1523" i="1"/>
  <c r="L1523" i="1"/>
  <c r="M1523" i="1" s="1"/>
  <c r="N1523" i="1"/>
  <c r="J1524" i="1"/>
  <c r="K1524" i="1"/>
  <c r="L1524" i="1"/>
  <c r="M1524" i="1" s="1"/>
  <c r="N1524" i="1"/>
  <c r="J1525" i="1"/>
  <c r="K1525" i="1"/>
  <c r="L1525" i="1"/>
  <c r="M1525" i="1" s="1"/>
  <c r="N1525" i="1"/>
  <c r="J1526" i="1"/>
  <c r="K1526" i="1"/>
  <c r="L1526" i="1"/>
  <c r="M1526" i="1" s="1"/>
  <c r="N1526" i="1"/>
  <c r="J1527" i="1"/>
  <c r="K1527" i="1"/>
  <c r="L1527" i="1"/>
  <c r="M1527" i="1" s="1"/>
  <c r="N1527" i="1"/>
  <c r="J1528" i="1"/>
  <c r="K1528" i="1"/>
  <c r="L1528" i="1"/>
  <c r="M1528" i="1" s="1"/>
  <c r="N1528" i="1"/>
  <c r="J1529" i="1"/>
  <c r="K1529" i="1"/>
  <c r="L1529" i="1"/>
  <c r="M1529" i="1" s="1"/>
  <c r="N1529" i="1"/>
  <c r="J1530" i="1"/>
  <c r="K1530" i="1"/>
  <c r="L1530" i="1"/>
  <c r="M1530" i="1" s="1"/>
  <c r="N1530" i="1"/>
  <c r="J1531" i="1"/>
  <c r="K1531" i="1"/>
  <c r="L1531" i="1"/>
  <c r="M1531" i="1" s="1"/>
  <c r="N1531" i="1"/>
  <c r="J1532" i="1"/>
  <c r="K1532" i="1"/>
  <c r="L1532" i="1"/>
  <c r="M1532" i="1" s="1"/>
  <c r="N1532" i="1"/>
  <c r="J1533" i="1"/>
  <c r="K1533" i="1"/>
  <c r="L1533" i="1"/>
  <c r="M1533" i="1" s="1"/>
  <c r="N1533" i="1"/>
  <c r="J1534" i="1"/>
  <c r="K1534" i="1"/>
  <c r="L1534" i="1"/>
  <c r="M1534" i="1" s="1"/>
  <c r="N1534" i="1"/>
  <c r="J1535" i="1"/>
  <c r="K1535" i="1"/>
  <c r="L1535" i="1"/>
  <c r="M1535" i="1" s="1"/>
  <c r="N1535" i="1"/>
  <c r="J1536" i="1"/>
  <c r="K1536" i="1"/>
  <c r="L1536" i="1"/>
  <c r="M1536" i="1" s="1"/>
  <c r="N1536" i="1"/>
  <c r="J1537" i="1"/>
  <c r="K1537" i="1"/>
  <c r="L1537" i="1"/>
  <c r="M1537" i="1" s="1"/>
  <c r="N1537" i="1"/>
  <c r="J1538" i="1"/>
  <c r="K1538" i="1"/>
  <c r="L1538" i="1"/>
  <c r="M1538" i="1" s="1"/>
  <c r="N1538" i="1"/>
  <c r="J1539" i="1"/>
  <c r="K1539" i="1"/>
  <c r="L1539" i="1"/>
  <c r="M1539" i="1" s="1"/>
  <c r="N1539" i="1"/>
  <c r="J1540" i="1"/>
  <c r="K1540" i="1"/>
  <c r="L1540" i="1"/>
  <c r="M1540" i="1" s="1"/>
  <c r="N1540" i="1"/>
  <c r="J1541" i="1"/>
  <c r="K1541" i="1"/>
  <c r="L1541" i="1"/>
  <c r="M1541" i="1" s="1"/>
  <c r="N1541" i="1"/>
  <c r="J1542" i="1"/>
  <c r="K1542" i="1"/>
  <c r="L1542" i="1"/>
  <c r="M1542" i="1" s="1"/>
  <c r="N1542" i="1"/>
  <c r="J1543" i="1"/>
  <c r="K1543" i="1"/>
  <c r="L1543" i="1"/>
  <c r="M1543" i="1" s="1"/>
  <c r="N1543" i="1"/>
  <c r="J1544" i="1"/>
  <c r="K1544" i="1"/>
  <c r="L1544" i="1"/>
  <c r="M1544" i="1" s="1"/>
  <c r="N1544" i="1"/>
  <c r="J1545" i="1"/>
  <c r="K1545" i="1"/>
  <c r="L1545" i="1"/>
  <c r="M1545" i="1" s="1"/>
  <c r="N1545" i="1"/>
  <c r="J1546" i="1"/>
  <c r="K1546" i="1"/>
  <c r="L1546" i="1"/>
  <c r="M1546" i="1" s="1"/>
  <c r="N1546" i="1"/>
  <c r="J1547" i="1"/>
  <c r="K1547" i="1"/>
  <c r="L1547" i="1"/>
  <c r="M1547" i="1" s="1"/>
  <c r="N1547" i="1"/>
  <c r="J1548" i="1"/>
  <c r="K1548" i="1"/>
  <c r="L1548" i="1"/>
  <c r="M1548" i="1" s="1"/>
  <c r="N1548" i="1"/>
  <c r="J1549" i="1"/>
  <c r="K1549" i="1"/>
  <c r="L1549" i="1"/>
  <c r="M1549" i="1" s="1"/>
  <c r="N1549" i="1"/>
  <c r="J1550" i="1"/>
  <c r="K1550" i="1"/>
  <c r="L1550" i="1"/>
  <c r="M1550" i="1" s="1"/>
  <c r="N1550" i="1"/>
  <c r="J1551" i="1"/>
  <c r="K1551" i="1"/>
  <c r="L1551" i="1"/>
  <c r="M1551" i="1" s="1"/>
  <c r="N1551" i="1"/>
  <c r="J1552" i="1"/>
  <c r="K1552" i="1"/>
  <c r="L1552" i="1"/>
  <c r="M1552" i="1" s="1"/>
  <c r="N1552" i="1"/>
  <c r="J1553" i="1"/>
  <c r="K1553" i="1"/>
  <c r="L1553" i="1"/>
  <c r="M1553" i="1" s="1"/>
  <c r="N1553" i="1"/>
  <c r="J1554" i="1"/>
  <c r="K1554" i="1"/>
  <c r="L1554" i="1"/>
  <c r="M1554" i="1" s="1"/>
  <c r="N1554" i="1"/>
  <c r="J1555" i="1"/>
  <c r="K1555" i="1"/>
  <c r="L1555" i="1"/>
  <c r="M1555" i="1" s="1"/>
  <c r="N1555" i="1"/>
  <c r="J1556" i="1"/>
  <c r="K1556" i="1"/>
  <c r="L1556" i="1"/>
  <c r="M1556" i="1" s="1"/>
  <c r="N1556" i="1"/>
  <c r="J1557" i="1"/>
  <c r="K1557" i="1"/>
  <c r="L1557" i="1"/>
  <c r="M1557" i="1" s="1"/>
  <c r="N1557" i="1"/>
  <c r="J1558" i="1"/>
  <c r="K1558" i="1"/>
  <c r="L1558" i="1"/>
  <c r="M1558" i="1" s="1"/>
  <c r="N1558" i="1"/>
  <c r="J1559" i="1"/>
  <c r="K1559" i="1"/>
  <c r="L1559" i="1"/>
  <c r="M1559" i="1" s="1"/>
  <c r="N1559" i="1"/>
  <c r="J1560" i="1"/>
  <c r="K1560" i="1"/>
  <c r="L1560" i="1"/>
  <c r="M1560" i="1" s="1"/>
  <c r="N1560" i="1"/>
  <c r="J1561" i="1"/>
  <c r="K1561" i="1"/>
  <c r="L1561" i="1"/>
  <c r="M1561" i="1" s="1"/>
  <c r="N1561" i="1"/>
  <c r="J1562" i="1"/>
  <c r="K1562" i="1"/>
  <c r="L1562" i="1"/>
  <c r="M1562" i="1" s="1"/>
  <c r="N1562" i="1"/>
  <c r="J1563" i="1"/>
  <c r="K1563" i="1"/>
  <c r="L1563" i="1"/>
  <c r="M1563" i="1" s="1"/>
  <c r="N1563" i="1"/>
  <c r="J1564" i="1"/>
  <c r="K1564" i="1"/>
  <c r="L1564" i="1"/>
  <c r="M1564" i="1" s="1"/>
  <c r="N1564" i="1"/>
  <c r="J1565" i="1"/>
  <c r="K1565" i="1"/>
  <c r="L1565" i="1"/>
  <c r="M1565" i="1" s="1"/>
  <c r="N1565" i="1"/>
  <c r="J1566" i="1"/>
  <c r="K1566" i="1"/>
  <c r="L1566" i="1"/>
  <c r="M1566" i="1" s="1"/>
  <c r="N1566" i="1"/>
  <c r="J1567" i="1"/>
  <c r="K1567" i="1"/>
  <c r="L1567" i="1"/>
  <c r="M1567" i="1" s="1"/>
  <c r="N1567" i="1"/>
  <c r="J1568" i="1"/>
  <c r="K1568" i="1"/>
  <c r="L1568" i="1"/>
  <c r="M1568" i="1" s="1"/>
  <c r="N1568" i="1"/>
  <c r="J1569" i="1"/>
  <c r="K1569" i="1"/>
  <c r="L1569" i="1"/>
  <c r="M1569" i="1" s="1"/>
  <c r="N1569" i="1"/>
  <c r="J1570" i="1"/>
  <c r="K1570" i="1"/>
  <c r="L1570" i="1"/>
  <c r="M1570" i="1" s="1"/>
  <c r="N1570" i="1"/>
  <c r="J1571" i="1"/>
  <c r="K1571" i="1"/>
  <c r="L1571" i="1"/>
  <c r="M1571" i="1" s="1"/>
  <c r="N1571" i="1"/>
  <c r="J1572" i="1"/>
  <c r="K1572" i="1"/>
  <c r="L1572" i="1"/>
  <c r="M1572" i="1" s="1"/>
  <c r="N1572" i="1"/>
  <c r="J1573" i="1"/>
  <c r="K1573" i="1"/>
  <c r="L1573" i="1"/>
  <c r="M1573" i="1" s="1"/>
  <c r="N1573" i="1"/>
  <c r="J1574" i="1"/>
  <c r="K1574" i="1"/>
  <c r="L1574" i="1"/>
  <c r="M1574" i="1" s="1"/>
  <c r="N1574" i="1"/>
  <c r="J1575" i="1"/>
  <c r="K1575" i="1"/>
  <c r="L1575" i="1"/>
  <c r="M1575" i="1" s="1"/>
  <c r="N1575" i="1"/>
  <c r="J1576" i="1"/>
  <c r="K1576" i="1"/>
  <c r="L1576" i="1"/>
  <c r="M1576" i="1" s="1"/>
  <c r="N1576" i="1"/>
  <c r="J1577" i="1"/>
  <c r="K1577" i="1"/>
  <c r="L1577" i="1"/>
  <c r="M1577" i="1" s="1"/>
  <c r="N1577" i="1"/>
  <c r="J1578" i="1"/>
  <c r="K1578" i="1"/>
  <c r="L1578" i="1"/>
  <c r="M1578" i="1" s="1"/>
  <c r="N1578" i="1"/>
  <c r="J1579" i="1"/>
  <c r="K1579" i="1"/>
  <c r="L1579" i="1"/>
  <c r="M1579" i="1" s="1"/>
  <c r="N1579" i="1"/>
  <c r="J1580" i="1"/>
  <c r="K1580" i="1"/>
  <c r="L1580" i="1"/>
  <c r="M1580" i="1" s="1"/>
  <c r="N1580" i="1"/>
  <c r="J1581" i="1"/>
  <c r="K1581" i="1"/>
  <c r="L1581" i="1"/>
  <c r="M1581" i="1" s="1"/>
  <c r="N1581" i="1"/>
  <c r="J1582" i="1"/>
  <c r="K1582" i="1"/>
  <c r="L1582" i="1"/>
  <c r="M1582" i="1" s="1"/>
  <c r="N1582" i="1"/>
  <c r="J1583" i="1"/>
  <c r="K1583" i="1"/>
  <c r="L1583" i="1"/>
  <c r="M1583" i="1" s="1"/>
  <c r="N1583" i="1"/>
  <c r="J1584" i="1"/>
  <c r="K1584" i="1"/>
  <c r="L1584" i="1"/>
  <c r="M1584" i="1" s="1"/>
  <c r="N1584" i="1"/>
  <c r="J1585" i="1"/>
  <c r="K1585" i="1"/>
  <c r="L1585" i="1"/>
  <c r="M1585" i="1" s="1"/>
  <c r="N1585" i="1"/>
  <c r="J1586" i="1"/>
  <c r="K1586" i="1"/>
  <c r="L1586" i="1"/>
  <c r="M1586" i="1" s="1"/>
  <c r="N1586" i="1"/>
  <c r="J1587" i="1"/>
  <c r="K1587" i="1"/>
  <c r="L1587" i="1"/>
  <c r="M1587" i="1" s="1"/>
  <c r="N1587" i="1"/>
  <c r="J1588" i="1"/>
  <c r="K1588" i="1"/>
  <c r="L1588" i="1"/>
  <c r="M1588" i="1" s="1"/>
  <c r="N1588" i="1"/>
  <c r="J1589" i="1"/>
  <c r="K1589" i="1"/>
  <c r="L1589" i="1"/>
  <c r="M1589" i="1" s="1"/>
  <c r="N1589" i="1"/>
  <c r="J1590" i="1"/>
  <c r="K1590" i="1"/>
  <c r="L1590" i="1"/>
  <c r="M1590" i="1" s="1"/>
  <c r="N1590" i="1"/>
  <c r="J1591" i="1"/>
  <c r="K1591" i="1"/>
  <c r="L1591" i="1"/>
  <c r="M1591" i="1" s="1"/>
  <c r="N1591" i="1"/>
  <c r="J1592" i="1"/>
  <c r="K1592" i="1"/>
  <c r="L1592" i="1"/>
  <c r="M1592" i="1" s="1"/>
  <c r="N1592" i="1"/>
  <c r="J1593" i="1"/>
  <c r="K1593" i="1"/>
  <c r="L1593" i="1"/>
  <c r="M1593" i="1" s="1"/>
  <c r="N1593" i="1"/>
  <c r="J1594" i="1"/>
  <c r="K1594" i="1"/>
  <c r="L1594" i="1"/>
  <c r="M1594" i="1" s="1"/>
  <c r="N1594" i="1"/>
  <c r="J1595" i="1"/>
  <c r="K1595" i="1"/>
  <c r="L1595" i="1"/>
  <c r="M1595" i="1" s="1"/>
  <c r="N1595" i="1"/>
  <c r="J1596" i="1"/>
  <c r="K1596" i="1"/>
  <c r="L1596" i="1"/>
  <c r="M1596" i="1" s="1"/>
  <c r="N1596" i="1"/>
  <c r="J1597" i="1"/>
  <c r="K1597" i="1"/>
  <c r="L1597" i="1"/>
  <c r="M1597" i="1" s="1"/>
  <c r="N1597" i="1"/>
  <c r="J1598" i="1"/>
  <c r="K1598" i="1"/>
  <c r="L1598" i="1"/>
  <c r="M1598" i="1" s="1"/>
  <c r="N1598" i="1"/>
  <c r="J1599" i="1"/>
  <c r="K1599" i="1"/>
  <c r="L1599" i="1"/>
  <c r="M1599" i="1" s="1"/>
  <c r="N1599" i="1"/>
  <c r="J1600" i="1"/>
  <c r="K1600" i="1"/>
  <c r="L1600" i="1"/>
  <c r="M1600" i="1" s="1"/>
  <c r="N1600" i="1"/>
  <c r="J1601" i="1"/>
  <c r="K1601" i="1"/>
  <c r="L1601" i="1"/>
  <c r="M1601" i="1" s="1"/>
  <c r="N1601" i="1"/>
  <c r="J1602" i="1"/>
  <c r="K1602" i="1"/>
  <c r="L1602" i="1"/>
  <c r="M1602" i="1" s="1"/>
  <c r="N1602" i="1"/>
  <c r="J1603" i="1"/>
  <c r="K1603" i="1"/>
  <c r="L1603" i="1"/>
  <c r="M1603" i="1" s="1"/>
  <c r="N1603" i="1"/>
  <c r="J1604" i="1"/>
  <c r="K1604" i="1"/>
  <c r="L1604" i="1"/>
  <c r="M1604" i="1" s="1"/>
  <c r="N1604" i="1"/>
  <c r="J1605" i="1"/>
  <c r="K1605" i="1"/>
  <c r="L1605" i="1"/>
  <c r="M1605" i="1" s="1"/>
  <c r="N1605" i="1"/>
  <c r="J1606" i="1"/>
  <c r="K1606" i="1"/>
  <c r="L1606" i="1"/>
  <c r="M1606" i="1" s="1"/>
  <c r="N1606" i="1"/>
  <c r="J1607" i="1"/>
  <c r="K1607" i="1"/>
  <c r="L1607" i="1"/>
  <c r="M1607" i="1" s="1"/>
  <c r="N1607" i="1"/>
  <c r="J1608" i="1"/>
  <c r="K1608" i="1"/>
  <c r="L1608" i="1"/>
  <c r="M1608" i="1" s="1"/>
  <c r="N1608" i="1"/>
  <c r="J1609" i="1"/>
  <c r="K1609" i="1"/>
  <c r="L1609" i="1"/>
  <c r="M1609" i="1" s="1"/>
  <c r="N1609" i="1"/>
  <c r="J1610" i="1"/>
  <c r="K1610" i="1"/>
  <c r="L1610" i="1"/>
  <c r="M1610" i="1" s="1"/>
  <c r="N1610" i="1"/>
  <c r="J1611" i="1"/>
  <c r="K1611" i="1"/>
  <c r="L1611" i="1"/>
  <c r="M1611" i="1" s="1"/>
  <c r="N1611" i="1"/>
  <c r="J1612" i="1"/>
  <c r="K1612" i="1"/>
  <c r="L1612" i="1"/>
  <c r="M1612" i="1" s="1"/>
  <c r="N1612" i="1"/>
  <c r="J1613" i="1"/>
  <c r="K1613" i="1"/>
  <c r="L1613" i="1"/>
  <c r="M1613" i="1" s="1"/>
  <c r="N1613" i="1"/>
  <c r="J1614" i="1"/>
  <c r="K1614" i="1"/>
  <c r="L1614" i="1"/>
  <c r="M1614" i="1" s="1"/>
  <c r="N1614" i="1"/>
  <c r="J1615" i="1"/>
  <c r="K1615" i="1"/>
  <c r="L1615" i="1"/>
  <c r="M1615" i="1" s="1"/>
  <c r="N1615" i="1"/>
  <c r="J1616" i="1"/>
  <c r="K1616" i="1"/>
  <c r="L1616" i="1"/>
  <c r="M1616" i="1" s="1"/>
  <c r="N1616" i="1"/>
  <c r="J1617" i="1"/>
  <c r="K1617" i="1"/>
  <c r="L1617" i="1"/>
  <c r="M1617" i="1" s="1"/>
  <c r="N1617" i="1"/>
  <c r="J1618" i="1"/>
  <c r="K1618" i="1"/>
  <c r="L1618" i="1"/>
  <c r="M1618" i="1" s="1"/>
  <c r="N1618" i="1"/>
  <c r="J1619" i="1"/>
  <c r="K1619" i="1"/>
  <c r="L1619" i="1"/>
  <c r="M1619" i="1" s="1"/>
  <c r="N1619" i="1"/>
  <c r="J1620" i="1"/>
  <c r="K1620" i="1"/>
  <c r="L1620" i="1"/>
  <c r="M1620" i="1" s="1"/>
  <c r="N1620" i="1"/>
  <c r="J1621" i="1"/>
  <c r="K1621" i="1"/>
  <c r="L1621" i="1"/>
  <c r="M1621" i="1" s="1"/>
  <c r="N1621" i="1"/>
  <c r="J1622" i="1"/>
  <c r="K1622" i="1"/>
  <c r="L1622" i="1"/>
  <c r="M1622" i="1" s="1"/>
  <c r="N1622" i="1"/>
  <c r="J1623" i="1"/>
  <c r="K1623" i="1"/>
  <c r="L1623" i="1"/>
  <c r="M1623" i="1" s="1"/>
  <c r="N1623" i="1"/>
  <c r="J1624" i="1"/>
  <c r="K1624" i="1"/>
  <c r="L1624" i="1"/>
  <c r="M1624" i="1" s="1"/>
  <c r="N1624" i="1"/>
  <c r="J1625" i="1"/>
  <c r="K1625" i="1"/>
  <c r="L1625" i="1"/>
  <c r="M1625" i="1" s="1"/>
  <c r="N1625" i="1"/>
  <c r="J1626" i="1"/>
  <c r="K1626" i="1"/>
  <c r="L1626" i="1"/>
  <c r="M1626" i="1" s="1"/>
  <c r="N1626" i="1"/>
  <c r="J1627" i="1"/>
  <c r="K1627" i="1"/>
  <c r="L1627" i="1"/>
  <c r="M1627" i="1" s="1"/>
  <c r="N1627" i="1"/>
  <c r="J1628" i="1"/>
  <c r="K1628" i="1"/>
  <c r="L1628" i="1"/>
  <c r="M1628" i="1" s="1"/>
  <c r="N1628" i="1"/>
  <c r="J1629" i="1"/>
  <c r="K1629" i="1"/>
  <c r="L1629" i="1"/>
  <c r="M1629" i="1" s="1"/>
  <c r="N1629" i="1"/>
  <c r="J1630" i="1"/>
  <c r="K1630" i="1"/>
  <c r="L1630" i="1"/>
  <c r="M1630" i="1" s="1"/>
  <c r="N1630" i="1"/>
  <c r="J1631" i="1"/>
  <c r="K1631" i="1"/>
  <c r="L1631" i="1"/>
  <c r="M1631" i="1" s="1"/>
  <c r="N1631" i="1"/>
  <c r="J1632" i="1"/>
  <c r="K1632" i="1"/>
  <c r="L1632" i="1"/>
  <c r="M1632" i="1" s="1"/>
  <c r="N1632" i="1"/>
  <c r="J1633" i="1"/>
  <c r="K1633" i="1"/>
  <c r="L1633" i="1"/>
  <c r="M1633" i="1" s="1"/>
  <c r="N1633" i="1"/>
  <c r="J1634" i="1"/>
  <c r="K1634" i="1"/>
  <c r="L1634" i="1"/>
  <c r="M1634" i="1" s="1"/>
  <c r="N1634" i="1"/>
  <c r="J1635" i="1"/>
  <c r="K1635" i="1"/>
  <c r="L1635" i="1"/>
  <c r="M1635" i="1" s="1"/>
  <c r="N1635" i="1"/>
  <c r="J1636" i="1"/>
  <c r="K1636" i="1"/>
  <c r="L1636" i="1"/>
  <c r="M1636" i="1" s="1"/>
  <c r="N1636" i="1"/>
  <c r="J1637" i="1"/>
  <c r="K1637" i="1"/>
  <c r="L1637" i="1"/>
  <c r="M1637" i="1" s="1"/>
  <c r="N1637" i="1"/>
  <c r="J1638" i="1"/>
  <c r="K1638" i="1"/>
  <c r="L1638" i="1"/>
  <c r="M1638" i="1" s="1"/>
  <c r="N1638" i="1"/>
  <c r="J1639" i="1"/>
  <c r="K1639" i="1"/>
  <c r="L1639" i="1"/>
  <c r="M1639" i="1" s="1"/>
  <c r="N1639" i="1"/>
  <c r="J1640" i="1"/>
  <c r="K1640" i="1"/>
  <c r="L1640" i="1"/>
  <c r="M1640" i="1" s="1"/>
  <c r="N1640" i="1"/>
  <c r="J1641" i="1"/>
  <c r="K1641" i="1"/>
  <c r="L1641" i="1"/>
  <c r="M1641" i="1" s="1"/>
  <c r="N1641" i="1"/>
  <c r="J1642" i="1"/>
  <c r="K1642" i="1"/>
  <c r="L1642" i="1"/>
  <c r="M1642" i="1" s="1"/>
  <c r="N1642" i="1"/>
  <c r="J1643" i="1"/>
  <c r="K1643" i="1"/>
  <c r="L1643" i="1"/>
  <c r="M1643" i="1" s="1"/>
  <c r="N1643" i="1"/>
  <c r="J1644" i="1"/>
  <c r="K1644" i="1"/>
  <c r="L1644" i="1"/>
  <c r="M1644" i="1" s="1"/>
  <c r="N1644" i="1"/>
  <c r="J1645" i="1"/>
  <c r="K1645" i="1"/>
  <c r="L1645" i="1"/>
  <c r="M1645" i="1" s="1"/>
  <c r="N1645" i="1"/>
  <c r="J1646" i="1"/>
  <c r="K1646" i="1"/>
  <c r="L1646" i="1"/>
  <c r="M1646" i="1" s="1"/>
  <c r="N1646" i="1"/>
  <c r="J1647" i="1"/>
  <c r="K1647" i="1"/>
  <c r="L1647" i="1"/>
  <c r="M1647" i="1" s="1"/>
  <c r="N1647" i="1"/>
  <c r="J1648" i="1"/>
  <c r="K1648" i="1"/>
  <c r="L1648" i="1"/>
  <c r="M1648" i="1" s="1"/>
  <c r="N1648" i="1"/>
  <c r="J1649" i="1"/>
  <c r="K1649" i="1"/>
  <c r="L1649" i="1"/>
  <c r="M1649" i="1" s="1"/>
  <c r="N1649" i="1"/>
  <c r="J1650" i="1"/>
  <c r="K1650" i="1"/>
  <c r="L1650" i="1"/>
  <c r="M1650" i="1" s="1"/>
  <c r="N1650" i="1"/>
  <c r="J1651" i="1"/>
  <c r="K1651" i="1"/>
  <c r="L1651" i="1"/>
  <c r="M1651" i="1" s="1"/>
  <c r="N1651" i="1"/>
  <c r="J1652" i="1"/>
  <c r="K1652" i="1"/>
  <c r="L1652" i="1"/>
  <c r="M1652" i="1" s="1"/>
  <c r="N1652" i="1"/>
  <c r="J1653" i="1"/>
  <c r="K1653" i="1"/>
  <c r="L1653" i="1"/>
  <c r="M1653" i="1" s="1"/>
  <c r="N1653" i="1"/>
  <c r="J1654" i="1"/>
  <c r="K1654" i="1"/>
  <c r="L1654" i="1"/>
  <c r="M1654" i="1" s="1"/>
  <c r="N1654" i="1"/>
  <c r="J1655" i="1"/>
  <c r="K1655" i="1"/>
  <c r="L1655" i="1"/>
  <c r="M1655" i="1" s="1"/>
  <c r="N1655" i="1"/>
  <c r="J1656" i="1"/>
  <c r="K1656" i="1"/>
  <c r="L1656" i="1"/>
  <c r="M1656" i="1" s="1"/>
  <c r="N1656" i="1"/>
  <c r="J1657" i="1"/>
  <c r="K1657" i="1"/>
  <c r="L1657" i="1"/>
  <c r="M1657" i="1" s="1"/>
  <c r="N1657" i="1"/>
  <c r="J1658" i="1"/>
  <c r="K1658" i="1"/>
  <c r="L1658" i="1"/>
  <c r="M1658" i="1" s="1"/>
  <c r="N1658" i="1"/>
  <c r="J1659" i="1"/>
  <c r="K1659" i="1"/>
  <c r="L1659" i="1"/>
  <c r="M1659" i="1" s="1"/>
  <c r="N1659" i="1"/>
  <c r="J1660" i="1"/>
  <c r="K1660" i="1"/>
  <c r="L1660" i="1"/>
  <c r="M1660" i="1" s="1"/>
  <c r="N1660" i="1"/>
  <c r="J1661" i="1"/>
  <c r="K1661" i="1"/>
  <c r="L1661" i="1"/>
  <c r="M1661" i="1" s="1"/>
  <c r="N1661" i="1"/>
  <c r="J1662" i="1"/>
  <c r="K1662" i="1"/>
  <c r="L1662" i="1"/>
  <c r="M1662" i="1" s="1"/>
  <c r="N1662" i="1"/>
  <c r="J1663" i="1"/>
  <c r="K1663" i="1"/>
  <c r="L1663" i="1"/>
  <c r="M1663" i="1" s="1"/>
  <c r="N1663" i="1"/>
  <c r="J1664" i="1"/>
  <c r="K1664" i="1"/>
  <c r="L1664" i="1"/>
  <c r="M1664" i="1" s="1"/>
  <c r="N1664" i="1"/>
  <c r="J1665" i="1"/>
  <c r="K1665" i="1"/>
  <c r="L1665" i="1"/>
  <c r="M1665" i="1" s="1"/>
  <c r="N1665" i="1"/>
  <c r="J1666" i="1"/>
  <c r="K1666" i="1"/>
  <c r="L1666" i="1"/>
  <c r="M1666" i="1" s="1"/>
  <c r="N1666" i="1"/>
  <c r="J1667" i="1"/>
  <c r="K1667" i="1"/>
  <c r="L1667" i="1"/>
  <c r="M1667" i="1" s="1"/>
  <c r="N1667" i="1"/>
  <c r="J1668" i="1"/>
  <c r="K1668" i="1"/>
  <c r="L1668" i="1"/>
  <c r="M1668" i="1" s="1"/>
  <c r="N1668" i="1"/>
  <c r="J1669" i="1"/>
  <c r="K1669" i="1"/>
  <c r="L1669" i="1"/>
  <c r="M1669" i="1" s="1"/>
  <c r="N1669" i="1"/>
  <c r="J1670" i="1"/>
  <c r="K1670" i="1"/>
  <c r="L1670" i="1"/>
  <c r="M1670" i="1" s="1"/>
  <c r="N1670" i="1"/>
  <c r="J1671" i="1"/>
  <c r="K1671" i="1"/>
  <c r="L1671" i="1"/>
  <c r="M1671" i="1" s="1"/>
  <c r="N1671" i="1"/>
  <c r="J1672" i="1"/>
  <c r="K1672" i="1"/>
  <c r="L1672" i="1"/>
  <c r="M1672" i="1" s="1"/>
  <c r="N1672" i="1"/>
  <c r="J1673" i="1"/>
  <c r="K1673" i="1"/>
  <c r="L1673" i="1"/>
  <c r="M1673" i="1" s="1"/>
  <c r="N1673" i="1"/>
  <c r="J1674" i="1"/>
  <c r="K1674" i="1"/>
  <c r="L1674" i="1"/>
  <c r="M1674" i="1" s="1"/>
  <c r="N1674" i="1"/>
  <c r="J1675" i="1"/>
  <c r="K1675" i="1"/>
  <c r="L1675" i="1"/>
  <c r="M1675" i="1" s="1"/>
  <c r="N1675" i="1"/>
  <c r="J1676" i="1"/>
  <c r="K1676" i="1"/>
  <c r="L1676" i="1"/>
  <c r="M1676" i="1" s="1"/>
  <c r="N1676" i="1"/>
  <c r="J1677" i="1"/>
  <c r="K1677" i="1"/>
  <c r="L1677" i="1"/>
  <c r="M1677" i="1" s="1"/>
  <c r="N1677" i="1"/>
  <c r="J1678" i="1"/>
  <c r="K1678" i="1"/>
  <c r="L1678" i="1"/>
  <c r="M1678" i="1" s="1"/>
  <c r="N1678" i="1"/>
  <c r="J1679" i="1"/>
  <c r="K1679" i="1"/>
  <c r="L1679" i="1"/>
  <c r="M1679" i="1" s="1"/>
  <c r="N1679" i="1"/>
  <c r="J1680" i="1"/>
  <c r="K1680" i="1"/>
  <c r="L1680" i="1"/>
  <c r="M1680" i="1" s="1"/>
  <c r="N1680" i="1"/>
  <c r="J1681" i="1"/>
  <c r="K1681" i="1"/>
  <c r="L1681" i="1"/>
  <c r="M1681" i="1" s="1"/>
  <c r="N1681" i="1"/>
  <c r="J1682" i="1"/>
  <c r="K1682" i="1"/>
  <c r="L1682" i="1"/>
  <c r="M1682" i="1" s="1"/>
  <c r="N1682" i="1"/>
  <c r="J1683" i="1"/>
  <c r="K1683" i="1"/>
  <c r="L1683" i="1"/>
  <c r="M1683" i="1" s="1"/>
  <c r="N1683" i="1"/>
  <c r="J1684" i="1"/>
  <c r="K1684" i="1"/>
  <c r="L1684" i="1"/>
  <c r="M1684" i="1" s="1"/>
  <c r="N1684" i="1"/>
  <c r="J1685" i="1"/>
  <c r="K1685" i="1"/>
  <c r="L1685" i="1"/>
  <c r="M1685" i="1" s="1"/>
  <c r="N1685" i="1"/>
  <c r="J1686" i="1"/>
  <c r="K1686" i="1"/>
  <c r="L1686" i="1"/>
  <c r="M1686" i="1" s="1"/>
  <c r="N1686" i="1"/>
  <c r="J1687" i="1"/>
  <c r="K1687" i="1"/>
  <c r="L1687" i="1"/>
  <c r="M1687" i="1" s="1"/>
  <c r="N1687" i="1"/>
  <c r="J1688" i="1"/>
  <c r="K1688" i="1"/>
  <c r="L1688" i="1"/>
  <c r="M1688" i="1" s="1"/>
  <c r="N1688" i="1"/>
  <c r="J1689" i="1"/>
  <c r="K1689" i="1"/>
  <c r="L1689" i="1"/>
  <c r="M1689" i="1" s="1"/>
  <c r="N1689" i="1"/>
  <c r="J1690" i="1"/>
  <c r="K1690" i="1"/>
  <c r="L1690" i="1"/>
  <c r="M1690" i="1" s="1"/>
  <c r="N1690" i="1"/>
  <c r="J1691" i="1"/>
  <c r="K1691" i="1"/>
  <c r="L1691" i="1"/>
  <c r="M1691" i="1" s="1"/>
  <c r="N1691" i="1"/>
  <c r="J1692" i="1"/>
  <c r="K1692" i="1"/>
  <c r="L1692" i="1"/>
  <c r="M1692" i="1" s="1"/>
  <c r="N1692" i="1"/>
  <c r="J1693" i="1"/>
  <c r="K1693" i="1"/>
  <c r="L1693" i="1"/>
  <c r="M1693" i="1" s="1"/>
  <c r="N1693" i="1"/>
  <c r="J1694" i="1"/>
  <c r="K1694" i="1"/>
  <c r="L1694" i="1"/>
  <c r="M1694" i="1" s="1"/>
  <c r="N1694" i="1"/>
  <c r="J1695" i="1"/>
  <c r="K1695" i="1"/>
  <c r="L1695" i="1"/>
  <c r="M1695" i="1" s="1"/>
  <c r="N1695" i="1"/>
  <c r="J1696" i="1"/>
  <c r="K1696" i="1"/>
  <c r="L1696" i="1"/>
  <c r="M1696" i="1" s="1"/>
  <c r="N1696" i="1"/>
  <c r="J1697" i="1"/>
  <c r="K1697" i="1"/>
  <c r="L1697" i="1"/>
  <c r="M1697" i="1" s="1"/>
  <c r="N1697" i="1"/>
  <c r="J1698" i="1"/>
  <c r="K1698" i="1"/>
  <c r="L1698" i="1"/>
  <c r="M1698" i="1" s="1"/>
  <c r="N1698" i="1"/>
  <c r="J1699" i="1"/>
  <c r="K1699" i="1"/>
  <c r="L1699" i="1"/>
  <c r="M1699" i="1" s="1"/>
  <c r="N1699" i="1"/>
  <c r="J1700" i="1"/>
  <c r="K1700" i="1"/>
  <c r="L1700" i="1"/>
  <c r="M1700" i="1" s="1"/>
  <c r="N1700" i="1"/>
  <c r="J1701" i="1"/>
  <c r="K1701" i="1"/>
  <c r="L1701" i="1"/>
  <c r="M1701" i="1" s="1"/>
  <c r="N1701" i="1"/>
  <c r="J1702" i="1"/>
  <c r="K1702" i="1"/>
  <c r="L1702" i="1"/>
  <c r="M1702" i="1" s="1"/>
  <c r="N1702" i="1"/>
  <c r="J1703" i="1"/>
  <c r="K1703" i="1"/>
  <c r="L1703" i="1"/>
  <c r="M1703" i="1" s="1"/>
  <c r="N1703" i="1"/>
  <c r="J1704" i="1"/>
  <c r="K1704" i="1"/>
  <c r="L1704" i="1"/>
  <c r="M1704" i="1" s="1"/>
  <c r="N1704" i="1"/>
  <c r="J1705" i="1"/>
  <c r="K1705" i="1"/>
  <c r="L1705" i="1"/>
  <c r="M1705" i="1" s="1"/>
  <c r="N1705" i="1"/>
  <c r="J1706" i="1"/>
  <c r="K1706" i="1"/>
  <c r="L1706" i="1"/>
  <c r="M1706" i="1" s="1"/>
  <c r="N1706" i="1"/>
  <c r="J1707" i="1"/>
  <c r="K1707" i="1"/>
  <c r="L1707" i="1"/>
  <c r="M1707" i="1" s="1"/>
  <c r="N1707" i="1"/>
  <c r="J1708" i="1"/>
  <c r="K1708" i="1"/>
  <c r="L1708" i="1"/>
  <c r="M1708" i="1" s="1"/>
  <c r="N1708" i="1"/>
  <c r="J1709" i="1"/>
  <c r="K1709" i="1"/>
  <c r="L1709" i="1"/>
  <c r="M1709" i="1" s="1"/>
  <c r="N1709" i="1"/>
  <c r="J1710" i="1"/>
  <c r="K1710" i="1"/>
  <c r="L1710" i="1"/>
  <c r="M1710" i="1" s="1"/>
  <c r="N1710" i="1"/>
  <c r="J1711" i="1"/>
  <c r="K1711" i="1"/>
  <c r="L1711" i="1"/>
  <c r="M1711" i="1" s="1"/>
  <c r="N1711" i="1"/>
  <c r="J1712" i="1"/>
  <c r="K1712" i="1"/>
  <c r="L1712" i="1"/>
  <c r="M1712" i="1" s="1"/>
  <c r="N1712" i="1"/>
  <c r="J1713" i="1"/>
  <c r="K1713" i="1"/>
  <c r="L1713" i="1"/>
  <c r="M1713" i="1" s="1"/>
  <c r="N1713" i="1"/>
  <c r="J1714" i="1"/>
  <c r="K1714" i="1"/>
  <c r="L1714" i="1"/>
  <c r="M1714" i="1" s="1"/>
  <c r="N1714" i="1"/>
  <c r="J1715" i="1"/>
  <c r="K1715" i="1"/>
  <c r="L1715" i="1"/>
  <c r="M1715" i="1" s="1"/>
  <c r="N1715" i="1"/>
  <c r="J1716" i="1"/>
  <c r="K1716" i="1"/>
  <c r="L1716" i="1"/>
  <c r="M1716" i="1" s="1"/>
  <c r="N1716" i="1"/>
  <c r="J1717" i="1"/>
  <c r="K1717" i="1"/>
  <c r="L1717" i="1"/>
  <c r="M1717" i="1" s="1"/>
  <c r="N1717" i="1"/>
  <c r="J1718" i="1"/>
  <c r="K1718" i="1"/>
  <c r="L1718" i="1"/>
  <c r="M1718" i="1" s="1"/>
  <c r="N1718" i="1"/>
  <c r="J1719" i="1"/>
  <c r="K1719" i="1"/>
  <c r="L1719" i="1"/>
  <c r="M1719" i="1" s="1"/>
  <c r="N1719" i="1"/>
  <c r="J1720" i="1"/>
  <c r="K1720" i="1"/>
  <c r="L1720" i="1"/>
  <c r="M1720" i="1" s="1"/>
  <c r="N1720" i="1"/>
  <c r="J1721" i="1"/>
  <c r="K1721" i="1"/>
  <c r="L1721" i="1"/>
  <c r="M1721" i="1" s="1"/>
  <c r="N1721" i="1"/>
  <c r="J1722" i="1"/>
  <c r="K1722" i="1"/>
  <c r="L1722" i="1"/>
  <c r="M1722" i="1" s="1"/>
  <c r="N1722" i="1"/>
  <c r="J1723" i="1"/>
  <c r="K1723" i="1"/>
  <c r="L1723" i="1"/>
  <c r="M1723" i="1" s="1"/>
  <c r="N1723" i="1"/>
  <c r="J1724" i="1"/>
  <c r="K1724" i="1"/>
  <c r="L1724" i="1"/>
  <c r="M1724" i="1" s="1"/>
  <c r="N1724" i="1"/>
  <c r="J1725" i="1"/>
  <c r="K1725" i="1"/>
  <c r="L1725" i="1"/>
  <c r="M1725" i="1" s="1"/>
  <c r="N1725" i="1"/>
  <c r="J1726" i="1"/>
  <c r="K1726" i="1"/>
  <c r="L1726" i="1"/>
  <c r="M1726" i="1" s="1"/>
  <c r="N1726" i="1"/>
  <c r="J1727" i="1"/>
  <c r="K1727" i="1"/>
  <c r="L1727" i="1"/>
  <c r="M1727" i="1" s="1"/>
  <c r="N1727" i="1"/>
  <c r="J1728" i="1"/>
  <c r="K1728" i="1"/>
  <c r="L1728" i="1"/>
  <c r="M1728" i="1" s="1"/>
  <c r="N1728" i="1"/>
  <c r="J1729" i="1"/>
  <c r="K1729" i="1"/>
  <c r="L1729" i="1"/>
  <c r="M1729" i="1" s="1"/>
  <c r="N1729" i="1"/>
  <c r="J1730" i="1"/>
  <c r="K1730" i="1"/>
  <c r="L1730" i="1"/>
  <c r="M1730" i="1" s="1"/>
  <c r="N1730" i="1"/>
  <c r="J1731" i="1"/>
  <c r="K1731" i="1"/>
  <c r="L1731" i="1"/>
  <c r="M1731" i="1" s="1"/>
  <c r="N1731" i="1"/>
  <c r="J1732" i="1"/>
  <c r="K1732" i="1"/>
  <c r="L1732" i="1"/>
  <c r="M1732" i="1" s="1"/>
  <c r="N1732" i="1"/>
  <c r="J1733" i="1"/>
  <c r="K1733" i="1"/>
  <c r="L1733" i="1"/>
  <c r="M1733" i="1" s="1"/>
  <c r="N1733" i="1"/>
  <c r="J1734" i="1"/>
  <c r="K1734" i="1"/>
  <c r="L1734" i="1"/>
  <c r="M1734" i="1" s="1"/>
  <c r="N1734" i="1"/>
  <c r="J1735" i="1"/>
  <c r="K1735" i="1"/>
  <c r="L1735" i="1"/>
  <c r="M1735" i="1" s="1"/>
  <c r="N1735" i="1"/>
  <c r="J1736" i="1"/>
  <c r="K1736" i="1"/>
  <c r="L1736" i="1"/>
  <c r="M1736" i="1" s="1"/>
  <c r="N1736" i="1"/>
  <c r="J1737" i="1"/>
  <c r="K1737" i="1"/>
  <c r="L1737" i="1"/>
  <c r="M1737" i="1" s="1"/>
  <c r="N1737" i="1"/>
  <c r="J1738" i="1"/>
  <c r="K1738" i="1"/>
  <c r="L1738" i="1"/>
  <c r="M1738" i="1" s="1"/>
  <c r="N1738" i="1"/>
  <c r="J1739" i="1"/>
  <c r="K1739" i="1"/>
  <c r="L1739" i="1"/>
  <c r="M1739" i="1" s="1"/>
  <c r="N1739" i="1"/>
  <c r="J1740" i="1"/>
  <c r="K1740" i="1"/>
  <c r="L1740" i="1"/>
  <c r="M1740" i="1" s="1"/>
  <c r="N1740" i="1"/>
  <c r="J1741" i="1"/>
  <c r="K1741" i="1"/>
  <c r="L1741" i="1"/>
  <c r="M1741" i="1" s="1"/>
  <c r="N1741" i="1"/>
  <c r="J1742" i="1"/>
  <c r="K1742" i="1"/>
  <c r="L1742" i="1"/>
  <c r="M1742" i="1" s="1"/>
  <c r="N1742" i="1"/>
  <c r="J1743" i="1"/>
  <c r="K1743" i="1"/>
  <c r="L1743" i="1"/>
  <c r="M1743" i="1" s="1"/>
  <c r="N1743" i="1"/>
  <c r="J1744" i="1"/>
  <c r="K1744" i="1"/>
  <c r="L1744" i="1"/>
  <c r="M1744" i="1" s="1"/>
  <c r="N1744" i="1"/>
  <c r="J1745" i="1"/>
  <c r="K1745" i="1"/>
  <c r="L1745" i="1"/>
  <c r="M1745" i="1" s="1"/>
  <c r="N1745" i="1"/>
  <c r="J1746" i="1"/>
  <c r="K1746" i="1"/>
  <c r="L1746" i="1"/>
  <c r="M1746" i="1" s="1"/>
  <c r="N1746" i="1"/>
  <c r="J1747" i="1"/>
  <c r="K1747" i="1"/>
  <c r="L1747" i="1"/>
  <c r="M1747" i="1" s="1"/>
  <c r="N1747" i="1"/>
  <c r="J1748" i="1"/>
  <c r="K1748" i="1"/>
  <c r="L1748" i="1"/>
  <c r="M1748" i="1" s="1"/>
  <c r="N1748" i="1"/>
  <c r="J1749" i="1"/>
  <c r="K1749" i="1"/>
  <c r="L1749" i="1"/>
  <c r="M1749" i="1" s="1"/>
  <c r="N1749" i="1"/>
  <c r="J1750" i="1"/>
  <c r="K1750" i="1"/>
  <c r="L1750" i="1"/>
  <c r="M1750" i="1" s="1"/>
  <c r="N1750" i="1"/>
  <c r="J1751" i="1"/>
  <c r="K1751" i="1"/>
  <c r="L1751" i="1"/>
  <c r="M1751" i="1" s="1"/>
  <c r="N1751" i="1"/>
  <c r="J1752" i="1"/>
  <c r="K1752" i="1"/>
  <c r="L1752" i="1"/>
  <c r="M1752" i="1" s="1"/>
  <c r="N1752" i="1"/>
  <c r="J1753" i="1"/>
  <c r="K1753" i="1"/>
  <c r="L1753" i="1"/>
  <c r="M1753" i="1" s="1"/>
  <c r="N1753" i="1"/>
  <c r="J1754" i="1"/>
  <c r="K1754" i="1"/>
  <c r="L1754" i="1"/>
  <c r="M1754" i="1" s="1"/>
  <c r="N1754" i="1"/>
  <c r="J1755" i="1"/>
  <c r="K1755" i="1"/>
  <c r="L1755" i="1"/>
  <c r="M1755" i="1" s="1"/>
  <c r="N1755" i="1"/>
  <c r="J1756" i="1"/>
  <c r="K1756" i="1"/>
  <c r="L1756" i="1"/>
  <c r="M1756" i="1" s="1"/>
  <c r="N1756" i="1"/>
  <c r="J1757" i="1"/>
  <c r="K1757" i="1"/>
  <c r="L1757" i="1"/>
  <c r="M1757" i="1" s="1"/>
  <c r="N1757" i="1"/>
  <c r="J1758" i="1"/>
  <c r="K1758" i="1"/>
  <c r="L1758" i="1"/>
  <c r="M1758" i="1" s="1"/>
  <c r="N1758" i="1"/>
  <c r="J1759" i="1"/>
  <c r="K1759" i="1"/>
  <c r="L1759" i="1"/>
  <c r="M1759" i="1" s="1"/>
  <c r="N1759" i="1"/>
  <c r="J1760" i="1"/>
  <c r="K1760" i="1"/>
  <c r="L1760" i="1"/>
  <c r="M1760" i="1" s="1"/>
  <c r="N1760" i="1"/>
  <c r="J1761" i="1"/>
  <c r="K1761" i="1"/>
  <c r="L1761" i="1"/>
  <c r="M1761" i="1" s="1"/>
  <c r="N1761" i="1"/>
  <c r="J1762" i="1"/>
  <c r="K1762" i="1"/>
  <c r="L1762" i="1"/>
  <c r="M1762" i="1" s="1"/>
  <c r="N1762" i="1"/>
  <c r="J1763" i="1"/>
  <c r="K1763" i="1"/>
  <c r="L1763" i="1"/>
  <c r="M1763" i="1" s="1"/>
  <c r="N1763" i="1"/>
  <c r="J1764" i="1"/>
  <c r="K1764" i="1"/>
  <c r="L1764" i="1"/>
  <c r="M1764" i="1" s="1"/>
  <c r="N1764" i="1"/>
  <c r="J1765" i="1"/>
  <c r="K1765" i="1"/>
  <c r="L1765" i="1"/>
  <c r="M1765" i="1" s="1"/>
  <c r="N1765" i="1"/>
  <c r="J1766" i="1"/>
  <c r="K1766" i="1"/>
  <c r="L1766" i="1"/>
  <c r="M1766" i="1" s="1"/>
  <c r="N1766" i="1"/>
  <c r="J1767" i="1"/>
  <c r="K1767" i="1"/>
  <c r="L1767" i="1"/>
  <c r="M1767" i="1" s="1"/>
  <c r="N1767" i="1"/>
  <c r="J1768" i="1"/>
  <c r="K1768" i="1"/>
  <c r="L1768" i="1"/>
  <c r="M1768" i="1" s="1"/>
  <c r="N1768" i="1"/>
  <c r="J1769" i="1"/>
  <c r="K1769" i="1"/>
  <c r="L1769" i="1"/>
  <c r="M1769" i="1" s="1"/>
  <c r="N1769" i="1"/>
  <c r="J1770" i="1"/>
  <c r="K1770" i="1"/>
  <c r="L1770" i="1"/>
  <c r="M1770" i="1" s="1"/>
  <c r="N1770" i="1"/>
  <c r="J1771" i="1"/>
  <c r="K1771" i="1"/>
  <c r="L1771" i="1"/>
  <c r="M1771" i="1" s="1"/>
  <c r="N1771" i="1"/>
  <c r="J1772" i="1"/>
  <c r="K1772" i="1"/>
  <c r="L1772" i="1"/>
  <c r="M1772" i="1" s="1"/>
  <c r="N1772" i="1"/>
  <c r="J1773" i="1"/>
  <c r="K1773" i="1"/>
  <c r="L1773" i="1"/>
  <c r="M1773" i="1" s="1"/>
  <c r="N1773" i="1"/>
  <c r="J1774" i="1"/>
  <c r="K1774" i="1"/>
  <c r="L1774" i="1"/>
  <c r="M1774" i="1" s="1"/>
  <c r="N1774" i="1"/>
  <c r="J1775" i="1"/>
  <c r="K1775" i="1"/>
  <c r="L1775" i="1"/>
  <c r="M1775" i="1" s="1"/>
  <c r="N1775" i="1"/>
  <c r="J1776" i="1"/>
  <c r="K1776" i="1"/>
  <c r="L1776" i="1"/>
  <c r="M1776" i="1" s="1"/>
  <c r="N1776" i="1"/>
  <c r="J1777" i="1"/>
  <c r="K1777" i="1"/>
  <c r="L1777" i="1"/>
  <c r="M1777" i="1" s="1"/>
  <c r="N1777" i="1"/>
  <c r="J1778" i="1"/>
  <c r="K1778" i="1"/>
  <c r="L1778" i="1"/>
  <c r="M1778" i="1" s="1"/>
  <c r="N1778" i="1"/>
  <c r="J1779" i="1"/>
  <c r="K1779" i="1"/>
  <c r="L1779" i="1"/>
  <c r="M1779" i="1" s="1"/>
  <c r="N1779" i="1"/>
  <c r="J1780" i="1"/>
  <c r="K1780" i="1"/>
  <c r="L1780" i="1"/>
  <c r="M1780" i="1" s="1"/>
  <c r="N1780" i="1"/>
  <c r="J1781" i="1"/>
  <c r="K1781" i="1"/>
  <c r="L1781" i="1"/>
  <c r="M1781" i="1" s="1"/>
  <c r="N1781" i="1"/>
  <c r="J1782" i="1"/>
  <c r="K1782" i="1"/>
  <c r="L1782" i="1"/>
  <c r="M1782" i="1" s="1"/>
  <c r="N1782" i="1"/>
  <c r="J1783" i="1"/>
  <c r="K1783" i="1"/>
  <c r="L1783" i="1"/>
  <c r="M1783" i="1" s="1"/>
  <c r="N1783" i="1"/>
  <c r="J1784" i="1"/>
  <c r="K1784" i="1"/>
  <c r="L1784" i="1"/>
  <c r="M1784" i="1" s="1"/>
  <c r="N1784" i="1"/>
  <c r="J1785" i="1"/>
  <c r="K1785" i="1"/>
  <c r="L1785" i="1"/>
  <c r="M1785" i="1" s="1"/>
  <c r="N1785" i="1"/>
  <c r="J1786" i="1"/>
  <c r="K1786" i="1"/>
  <c r="L1786" i="1"/>
  <c r="M1786" i="1" s="1"/>
  <c r="N1786" i="1"/>
  <c r="J1787" i="1"/>
  <c r="K1787" i="1"/>
  <c r="L1787" i="1"/>
  <c r="M1787" i="1" s="1"/>
  <c r="N1787" i="1"/>
  <c r="J1788" i="1"/>
  <c r="K1788" i="1"/>
  <c r="L1788" i="1"/>
  <c r="M1788" i="1" s="1"/>
  <c r="N1788" i="1"/>
  <c r="J1789" i="1"/>
  <c r="K1789" i="1"/>
  <c r="L1789" i="1"/>
  <c r="M1789" i="1" s="1"/>
  <c r="N1789" i="1"/>
  <c r="J1790" i="1"/>
  <c r="K1790" i="1"/>
  <c r="L1790" i="1"/>
  <c r="M1790" i="1" s="1"/>
  <c r="N1790" i="1"/>
  <c r="J1791" i="1"/>
  <c r="K1791" i="1"/>
  <c r="L1791" i="1"/>
  <c r="M1791" i="1" s="1"/>
  <c r="N1791" i="1"/>
  <c r="J1792" i="1"/>
  <c r="K1792" i="1"/>
  <c r="L1792" i="1"/>
  <c r="M1792" i="1" s="1"/>
  <c r="N1792" i="1"/>
  <c r="J1793" i="1"/>
  <c r="K1793" i="1"/>
  <c r="L1793" i="1"/>
  <c r="M1793" i="1" s="1"/>
  <c r="N1793" i="1"/>
  <c r="J1794" i="1"/>
  <c r="K1794" i="1"/>
  <c r="L1794" i="1"/>
  <c r="M1794" i="1" s="1"/>
  <c r="N1794" i="1"/>
  <c r="J1795" i="1"/>
  <c r="K1795" i="1"/>
  <c r="L1795" i="1"/>
  <c r="M1795" i="1" s="1"/>
  <c r="N1795" i="1"/>
  <c r="J1796" i="1"/>
  <c r="K1796" i="1"/>
  <c r="L1796" i="1"/>
  <c r="M1796" i="1" s="1"/>
  <c r="N1796" i="1"/>
  <c r="J1797" i="1"/>
  <c r="K1797" i="1"/>
  <c r="L1797" i="1"/>
  <c r="M1797" i="1" s="1"/>
  <c r="N1797" i="1"/>
  <c r="J1798" i="1"/>
  <c r="K1798" i="1"/>
  <c r="L1798" i="1"/>
  <c r="M1798" i="1" s="1"/>
  <c r="N1798" i="1"/>
  <c r="J1799" i="1"/>
  <c r="K1799" i="1"/>
  <c r="L1799" i="1"/>
  <c r="M1799" i="1" s="1"/>
  <c r="N1799" i="1"/>
  <c r="J1800" i="1"/>
  <c r="K1800" i="1"/>
  <c r="L1800" i="1"/>
  <c r="M1800" i="1" s="1"/>
  <c r="N1800" i="1"/>
  <c r="J1801" i="1"/>
  <c r="K1801" i="1"/>
  <c r="L1801" i="1"/>
  <c r="M1801" i="1" s="1"/>
  <c r="N1801" i="1"/>
  <c r="J1802" i="1"/>
  <c r="K1802" i="1"/>
  <c r="L1802" i="1"/>
  <c r="M1802" i="1" s="1"/>
  <c r="N1802" i="1"/>
  <c r="J1803" i="1"/>
  <c r="K1803" i="1"/>
  <c r="L1803" i="1"/>
  <c r="M1803" i="1" s="1"/>
  <c r="N1803" i="1"/>
  <c r="J1804" i="1"/>
  <c r="K1804" i="1"/>
  <c r="L1804" i="1"/>
  <c r="M1804" i="1" s="1"/>
  <c r="N1804" i="1"/>
  <c r="J1805" i="1"/>
  <c r="K1805" i="1"/>
  <c r="L1805" i="1"/>
  <c r="M1805" i="1" s="1"/>
  <c r="N1805" i="1"/>
  <c r="J1806" i="1"/>
  <c r="K1806" i="1"/>
  <c r="L1806" i="1"/>
  <c r="M1806" i="1" s="1"/>
  <c r="N1806" i="1"/>
  <c r="J1807" i="1"/>
  <c r="K1807" i="1"/>
  <c r="L1807" i="1"/>
  <c r="M1807" i="1" s="1"/>
  <c r="N1807" i="1"/>
  <c r="J1808" i="1"/>
  <c r="K1808" i="1"/>
  <c r="L1808" i="1"/>
  <c r="M1808" i="1" s="1"/>
  <c r="N1808" i="1"/>
  <c r="J1809" i="1"/>
  <c r="K1809" i="1"/>
  <c r="L1809" i="1"/>
  <c r="M1809" i="1" s="1"/>
  <c r="N1809" i="1"/>
  <c r="J1810" i="1"/>
  <c r="K1810" i="1"/>
  <c r="L1810" i="1"/>
  <c r="M1810" i="1" s="1"/>
  <c r="N1810" i="1"/>
  <c r="J1811" i="1"/>
  <c r="K1811" i="1"/>
  <c r="L1811" i="1"/>
  <c r="M1811" i="1" s="1"/>
  <c r="N1811" i="1"/>
  <c r="J1812" i="1"/>
  <c r="K1812" i="1"/>
  <c r="L1812" i="1"/>
  <c r="M1812" i="1" s="1"/>
  <c r="N1812" i="1"/>
  <c r="J1813" i="1"/>
  <c r="K1813" i="1"/>
  <c r="L1813" i="1"/>
  <c r="M1813" i="1" s="1"/>
  <c r="N1813" i="1"/>
  <c r="J1814" i="1"/>
  <c r="K1814" i="1"/>
  <c r="L1814" i="1"/>
  <c r="M1814" i="1" s="1"/>
  <c r="N1814" i="1"/>
  <c r="J1815" i="1"/>
  <c r="K1815" i="1"/>
  <c r="L1815" i="1"/>
  <c r="M1815" i="1" s="1"/>
  <c r="N1815" i="1"/>
  <c r="J1816" i="1"/>
  <c r="K1816" i="1"/>
  <c r="L1816" i="1"/>
  <c r="M1816" i="1" s="1"/>
  <c r="N1816" i="1"/>
  <c r="J1817" i="1"/>
  <c r="K1817" i="1"/>
  <c r="L1817" i="1"/>
  <c r="M1817" i="1" s="1"/>
  <c r="N1817" i="1"/>
  <c r="J1818" i="1"/>
  <c r="K1818" i="1"/>
  <c r="L1818" i="1"/>
  <c r="M1818" i="1" s="1"/>
  <c r="N1818" i="1"/>
  <c r="J1819" i="1"/>
  <c r="K1819" i="1"/>
  <c r="L1819" i="1"/>
  <c r="M1819" i="1" s="1"/>
  <c r="N1819" i="1"/>
  <c r="J1820" i="1"/>
  <c r="K1820" i="1"/>
  <c r="L1820" i="1"/>
  <c r="M1820" i="1" s="1"/>
  <c r="N1820" i="1"/>
  <c r="J1821" i="1"/>
  <c r="K1821" i="1"/>
  <c r="L1821" i="1"/>
  <c r="M1821" i="1" s="1"/>
  <c r="N1821" i="1"/>
  <c r="J1822" i="1"/>
  <c r="K1822" i="1"/>
  <c r="L1822" i="1"/>
  <c r="M1822" i="1" s="1"/>
  <c r="N1822" i="1"/>
  <c r="J1823" i="1"/>
  <c r="K1823" i="1"/>
  <c r="L1823" i="1"/>
  <c r="M1823" i="1" s="1"/>
  <c r="N1823" i="1"/>
  <c r="J1824" i="1"/>
  <c r="K1824" i="1"/>
  <c r="L1824" i="1"/>
  <c r="M1824" i="1" s="1"/>
  <c r="N1824" i="1"/>
  <c r="J1825" i="1"/>
  <c r="K1825" i="1"/>
  <c r="L1825" i="1"/>
  <c r="M1825" i="1" s="1"/>
  <c r="N1825" i="1"/>
  <c r="J1826" i="1"/>
  <c r="K1826" i="1"/>
  <c r="L1826" i="1"/>
  <c r="M1826" i="1" s="1"/>
  <c r="N1826" i="1"/>
  <c r="J1827" i="1"/>
  <c r="K1827" i="1"/>
  <c r="L1827" i="1"/>
  <c r="M1827" i="1" s="1"/>
  <c r="N1827" i="1"/>
  <c r="J1828" i="1"/>
  <c r="K1828" i="1"/>
  <c r="L1828" i="1"/>
  <c r="M1828" i="1" s="1"/>
  <c r="N1828" i="1"/>
  <c r="J1829" i="1"/>
  <c r="K1829" i="1"/>
  <c r="L1829" i="1"/>
  <c r="M1829" i="1" s="1"/>
  <c r="N1829" i="1"/>
  <c r="J1830" i="1"/>
  <c r="K1830" i="1"/>
  <c r="L1830" i="1"/>
  <c r="M1830" i="1" s="1"/>
  <c r="N1830" i="1"/>
  <c r="J1831" i="1"/>
  <c r="K1831" i="1"/>
  <c r="L1831" i="1"/>
  <c r="M1831" i="1" s="1"/>
  <c r="N1831" i="1"/>
  <c r="J1832" i="1"/>
  <c r="K1832" i="1"/>
  <c r="L1832" i="1"/>
  <c r="M1832" i="1" s="1"/>
  <c r="N1832" i="1"/>
  <c r="J1833" i="1"/>
  <c r="K1833" i="1"/>
  <c r="L1833" i="1"/>
  <c r="M1833" i="1" s="1"/>
  <c r="N1833" i="1"/>
  <c r="J1834" i="1"/>
  <c r="K1834" i="1"/>
  <c r="L1834" i="1"/>
  <c r="M1834" i="1" s="1"/>
  <c r="N1834" i="1"/>
  <c r="J1835" i="1"/>
  <c r="K1835" i="1"/>
  <c r="L1835" i="1"/>
  <c r="M1835" i="1" s="1"/>
  <c r="N1835" i="1"/>
  <c r="J1836" i="1"/>
  <c r="K1836" i="1"/>
  <c r="L1836" i="1"/>
  <c r="M1836" i="1" s="1"/>
  <c r="N1836" i="1"/>
  <c r="J1837" i="1"/>
  <c r="K1837" i="1"/>
  <c r="L1837" i="1"/>
  <c r="M1837" i="1" s="1"/>
  <c r="N1837" i="1"/>
  <c r="J1838" i="1"/>
  <c r="K1838" i="1"/>
  <c r="L1838" i="1"/>
  <c r="M1838" i="1" s="1"/>
  <c r="N1838" i="1"/>
  <c r="J1839" i="1"/>
  <c r="K1839" i="1"/>
  <c r="L1839" i="1"/>
  <c r="M1839" i="1" s="1"/>
  <c r="N1839" i="1"/>
  <c r="J1840" i="1"/>
  <c r="K1840" i="1"/>
  <c r="L1840" i="1"/>
  <c r="M1840" i="1" s="1"/>
  <c r="N1840" i="1"/>
  <c r="J1841" i="1"/>
  <c r="K1841" i="1"/>
  <c r="L1841" i="1"/>
  <c r="M1841" i="1" s="1"/>
  <c r="N1841" i="1"/>
  <c r="J1842" i="1"/>
  <c r="K1842" i="1"/>
  <c r="L1842" i="1"/>
  <c r="M1842" i="1" s="1"/>
  <c r="N1842" i="1"/>
  <c r="J1843" i="1"/>
  <c r="K1843" i="1"/>
  <c r="L1843" i="1"/>
  <c r="M1843" i="1" s="1"/>
  <c r="N1843" i="1"/>
  <c r="J1844" i="1"/>
  <c r="K1844" i="1"/>
  <c r="L1844" i="1"/>
  <c r="M1844" i="1" s="1"/>
  <c r="N1844" i="1"/>
  <c r="J1845" i="1"/>
  <c r="K1845" i="1"/>
  <c r="L1845" i="1"/>
  <c r="M1845" i="1" s="1"/>
  <c r="N1845" i="1"/>
  <c r="J1846" i="1"/>
  <c r="K1846" i="1"/>
  <c r="L1846" i="1"/>
  <c r="M1846" i="1" s="1"/>
  <c r="N1846" i="1"/>
  <c r="J2" i="1"/>
  <c r="K2" i="1"/>
  <c r="L2" i="1"/>
  <c r="M2" i="1" s="1"/>
  <c r="N2" i="1"/>
</calcChain>
</file>

<file path=xl/sharedStrings.xml><?xml version="1.0" encoding="utf-8"?>
<sst xmlns="http://schemas.openxmlformats.org/spreadsheetml/2006/main" count="7098" uniqueCount="1969">
  <si>
    <t>Recurso</t>
  </si>
  <si>
    <t>Data</t>
  </si>
  <si>
    <t>Número da Guia</t>
  </si>
  <si>
    <t>Departamento</t>
  </si>
  <si>
    <t>Favorecido</t>
  </si>
  <si>
    <t>Descrição</t>
  </si>
  <si>
    <t>Valor Débito</t>
  </si>
  <si>
    <t>Valor Crédito</t>
  </si>
  <si>
    <t>Mês</t>
  </si>
  <si>
    <t>M</t>
  </si>
  <si>
    <t>Janeiro</t>
  </si>
  <si>
    <t>Fevereiro</t>
  </si>
  <si>
    <t>Março</t>
  </si>
  <si>
    <t>Abril</t>
  </si>
  <si>
    <t>Maio</t>
  </si>
  <si>
    <t>Junho</t>
  </si>
  <si>
    <t>Julho</t>
  </si>
  <si>
    <t>Agosto</t>
  </si>
  <si>
    <t>Setembro</t>
  </si>
  <si>
    <t>Outubro</t>
  </si>
  <si>
    <t>Novembro</t>
  </si>
  <si>
    <t>Dezembro</t>
  </si>
  <si>
    <t>Valores</t>
  </si>
  <si>
    <t>Totais de Débitos e Créditos de Todos os Recursos</t>
  </si>
  <si>
    <t>Total Mensal por Recursos</t>
  </si>
  <si>
    <t>Valor Reservado</t>
  </si>
  <si>
    <t>Executado</t>
  </si>
  <si>
    <t xml:space="preserve">Débito </t>
  </si>
  <si>
    <t>Reservado</t>
  </si>
  <si>
    <t xml:space="preserve">Valor Débito </t>
  </si>
  <si>
    <t>Valor Saldo</t>
  </si>
  <si>
    <t>Total Créditos</t>
  </si>
  <si>
    <t>Total Débitos</t>
  </si>
  <si>
    <t>Total Reservado</t>
  </si>
  <si>
    <t>Créditos</t>
  </si>
  <si>
    <t>Débitos</t>
  </si>
  <si>
    <t>Recursos Orçamentários</t>
  </si>
  <si>
    <t>RI - Renda Industrial</t>
  </si>
  <si>
    <t>Recursos</t>
  </si>
  <si>
    <t>Total</t>
  </si>
  <si>
    <t>Tipo Recurso</t>
  </si>
  <si>
    <t>Totais dos Recursos por Tipo Recurso</t>
  </si>
  <si>
    <t>Valor Crédito Total</t>
  </si>
  <si>
    <t>Rótulos de Linha</t>
  </si>
  <si>
    <t>Total Geral</t>
  </si>
  <si>
    <t>Saldo Recurso</t>
  </si>
  <si>
    <t>Saldo RI</t>
  </si>
  <si>
    <t>(Vários itens)</t>
  </si>
  <si>
    <t>Convênio</t>
  </si>
  <si>
    <t>RA</t>
  </si>
  <si>
    <t>RD</t>
  </si>
  <si>
    <t>RORÇ</t>
  </si>
  <si>
    <t>SEG</t>
  </si>
  <si>
    <t>TREIN</t>
  </si>
  <si>
    <t>MANUT</t>
  </si>
  <si>
    <t>PPO</t>
  </si>
  <si>
    <t>TRANS</t>
  </si>
  <si>
    <t>Total Gasto</t>
  </si>
  <si>
    <t>Recursos - REITORIA</t>
  </si>
  <si>
    <t>Totais por Tipo Recurso</t>
  </si>
  <si>
    <t>RI</t>
  </si>
  <si>
    <t>RINF</t>
  </si>
  <si>
    <t>DIFERENÇAS</t>
  </si>
  <si>
    <t>Diferença</t>
  </si>
  <si>
    <t>Diretoria - RI Básico</t>
  </si>
  <si>
    <t>DIR</t>
  </si>
  <si>
    <t>SEC Figueiredo Ltda - EPP</t>
  </si>
  <si>
    <t>Contrato de serviços de despacho aduaneiro - Exercício 2023 - NE 365063 / 2023 - Anulado - Fechamento do Exercício 2023</t>
  </si>
  <si>
    <t>Sim</t>
  </si>
  <si>
    <t>Diárias (Nacionais e Internacionais)</t>
  </si>
  <si>
    <t>Empenho de Diárias Nacionais - NE 2797297 e Diárias Internacionais - NE 2625160 - Exercício 2023 - Contrapartida GC 4034</t>
  </si>
  <si>
    <t>Monitores Bolsistas</t>
  </si>
  <si>
    <t>ANULADO - Empenho referente a pagamentos de monitores bolsistas 2023 - NE 1644942/2023 - Processo: 23.1.9.43.6</t>
  </si>
  <si>
    <t>DIR-CCEX</t>
  </si>
  <si>
    <t>Auxilio Aluno</t>
  </si>
  <si>
    <t>Ajuda de Custos a colaboradores Eventuais João de Souza, Juliana Costa, Ana Clara, Luiza Teixeira, Iago Modesto Iago Alves no valor de R$ 600,00</t>
  </si>
  <si>
    <t>ATA-SV</t>
  </si>
  <si>
    <t>Prado Com. de Eletron. e Servs. de Instal. EIRELI</t>
  </si>
  <si>
    <t>NE.01859345 - Ata Registro de Preços - Aquisição e serviço de instalação de aparelho de ar condicionado p/Sala da Vigilância Edif. Anexo 2 - RC 157860 - DC 76142/2023. Proc. 22.1.441.43.4</t>
  </si>
  <si>
    <t>SP Elite Eventos e Turismo EIreli</t>
  </si>
  <si>
    <t>Serviço Eventual de Buffet RC 190310 DC 87250 NE 1863385</t>
  </si>
  <si>
    <t>AAA</t>
  </si>
  <si>
    <t>Serviço Eventual de Buffet RC 187343 DC 90269 NE 1863458</t>
  </si>
  <si>
    <t>Reitoria - Estagiário</t>
  </si>
  <si>
    <t>Solicitação: 625/2023 Setor: Serviço de Pós-graduação em Física Solicitante: 2114950-1 Claudia Conde Barioni Valor da Bolsa: 1.212,00 Previsão Orçamentária: 14.544,00 + 3.168,00 (auxílio transporte) Duração: 12 meses Jornada: 30 Horas Remanejamento N° 2023 50321280 de recurso para estágio do aluno Gabrielly Inacio de Araujo</t>
  </si>
  <si>
    <t>Aquisição de serviço de Buffet - RC 188536 DC 90277 NE 2073434</t>
  </si>
  <si>
    <t>Solicitação: 691/2023 Setor: Serviço de Graduação Solicitante: 2333180-1 Katia Cilene Beltran Souza Nobre Valor da Bolsa: 1.212,00 Previsão Orçamentária: 9.696,00 + 2.112,00 (auxílio transporte) Duração: 8 meses Jornada: 30 Horas Doc. Mov. Verba: 202302202757 Processo: 22.1.323.43.1 Aluno: 11771210 - Leonardo Duarte Curralo Data de Cadastro: 18/05/2023 09:37 - Remanejamento N° 2023 50276064</t>
  </si>
  <si>
    <t>ATA</t>
  </si>
  <si>
    <t>Biológica Controle de Pragas Urbanas ltda</t>
  </si>
  <si>
    <t>Serviço de desratização emergencial para o bloco de serviços e para o prédio HEPIC.</t>
  </si>
  <si>
    <t>Solicitação: 723/2023 Setor: Serviço Técnico de Comunicação, Pesquisa e Cultura e Extensão Solicitante: 3472142-1 Maria Luísa Pestilla Tippi Valor da Bolsa: 1.212,00 Previsão Orçamentária: 14.544,00 + 3.168,00 (auxílio transporte) - Remanejamento N° 2023 50355100 Duração: 12 meses Jornada: 30 Horas Doc. Mov. Verba: 202302349936 Processo: 23.1.253.43.4 Aluno: 11761379 - Renan Azevedo de Carvalho Silva Data de Cadastro: 28/06/2023 16:10</t>
  </si>
  <si>
    <t>EAR MIX Distribuidora Ltda</t>
  </si>
  <si>
    <t>NEO 2349332/2023 - Aquisição de capachos para uso nas dependências do IFUSP. RC 1569960 - DC 96577/2023. Proc. 23.1.193.43.1</t>
  </si>
  <si>
    <t>ATA-EXPEDIENTE</t>
  </si>
  <si>
    <t>Antonio Terassi Neto</t>
  </si>
  <si>
    <t>Troca da bateria do veículo oficial F-350 placa: DJP:0094</t>
  </si>
  <si>
    <t>ATA-VEICULO</t>
  </si>
  <si>
    <t>Rafael Medeiros da Silva</t>
  </si>
  <si>
    <t>Motor de arranque recondicionado do veiculo oficial modelo:F-350 placa DJP:0094</t>
  </si>
  <si>
    <t>Wood Steel Comercio de Moveis Ltda.</t>
  </si>
  <si>
    <t>NE.03814080 - Pregão - aquisições de cadeiras giratórias e poltronas - RC 179340 / 528505 / 560921 / 586050 - DC 94779 - Ajuste das GOs 16886 / 16887 - GC 4094.</t>
  </si>
  <si>
    <t>Tecno-Flex de Mogi Mirim Ind. Com. Móveis Ltda</t>
  </si>
  <si>
    <t>Aquisição de mesas, gaveteiros e armários de escritório - RC 549545 / 586050 - DC 106610 - NE 3841931/2023 - Processo: 23.1.255.43.7 - Ajuste das GO 16889 - GC 4095.</t>
  </si>
  <si>
    <t>Honorários</t>
  </si>
  <si>
    <t>Pró Labore ref a participação na comissão julgadora do concurso para provimento de um professor doutor junto ao DFNC - NE 2385215 e 2385142 - Processo 23.1.13.43.3</t>
  </si>
  <si>
    <t>ATF-ALMOX</t>
  </si>
  <si>
    <t>Reitoria</t>
  </si>
  <si>
    <t>Remanejamento 50257248 / 2023 referente à requisição de material 202300146353 - Almoxarifado Central</t>
  </si>
  <si>
    <t>Auxilio Professor Visitante</t>
  </si>
  <si>
    <t>Auxilio ref a participação na comissão julgadora do concurso para provimento de um professor doutor junto ao DFNC - Prof Dr Luiz Felipe, Profa Dra Mariela Fernanda (estrangeira) Profa Dra Regina Cély e Prof. Dr Roberto Meigikos - NE 2385282, 2385290, 2385304 e 2385312</t>
  </si>
  <si>
    <t>Despesa com despacho aduaneiro referente a importação da compra 17510/2023 - Processo: 23.1.39.43.2 - NE 2400575/2023</t>
  </si>
  <si>
    <t>CEPEUSP</t>
  </si>
  <si>
    <t>Reserva dos Campos do CEPEUSP para AAAGW para o ano de 2023 - Remanejamento N° 2023 50261229</t>
  </si>
  <si>
    <t>SBI</t>
  </si>
  <si>
    <t>Jose Roberto dos Santos - 76157512849</t>
  </si>
  <si>
    <t>Aquisição de serviço de chaveiro</t>
  </si>
  <si>
    <t>Transposição interna</t>
  </si>
  <si>
    <t>Transferência para o professor FUAD referente a créditos recebidos da troca com a Diretoria - GC 4097</t>
  </si>
  <si>
    <t>FEP</t>
  </si>
  <si>
    <t>Aquisição e instalação de aparelho de ar condicionado (DFEP). RC 212283 - DC 98170/2023 - NEs 2425098 e 245080 - Contrapartida GO 16935 e GC 4098</t>
  </si>
  <si>
    <t>Troca do relê auxiliar de partida do veículo oficial F-350 placa DJP: 0094</t>
  </si>
  <si>
    <t>Z.A. DIGITAL DE SÃO PAULO SISTEMA DE ESTACIONAMENT</t>
  </si>
  <si>
    <t>Informamos que desde o dia 17/11/2020, o serviço de estacionamento rotativo em vias e logradouros públicos no Município de São Paulo, passou a ser operado exclusivamente pela Estapar Nova Zona Azul. Diante disso, a unidade, os gestores e os condutores poderão realizar o cadastro junto a empresa para utilização dos serviços, e fazer o crédito</t>
  </si>
  <si>
    <t>Aquisição de serviço de chaveiro (confecção de carimbo)</t>
  </si>
  <si>
    <t>Diárias</t>
  </si>
  <si>
    <t>Diária N° 202300023 - Fernando Silveira Navarra - 2085490 Unidade - 43 - Instituto de Física Destino: Rio de Janeiro/RJ-Brasil Convênio: 0 Saida Prevista: 04/06/2023 - 08:15 Término Prevista: 10/06/2023 - 18:15 Diárias Nacionais: Completas: 6 - Simples: 1 Finalidade da Diária: Participação como organizador principal da XXX Reunião de Trabalho sobre Interações Hadrônicas, a ser realizada no CBPF, Rio de Janeiro, entre 5 e 7 de junho de 2023.</t>
  </si>
  <si>
    <t>IFSC</t>
  </si>
  <si>
    <t>Remanejamento N° 2023 50279926 - referente à 5 diárias completas com pernoite, ao Prof. Antonio Ricardo Zanatta (IFSC/USP), nº USP 2808842 que participará da Comissão Julgadora do Concurso para provimento de um Professor Doutor junto ao Departamento de Física Aplicada, Ed. IF-01/23, a ser realizado no período de 24 a 28 de julho de 2023.</t>
  </si>
  <si>
    <t>AUCANI</t>
  </si>
  <si>
    <t>Devolução referente ao REMANEJAMENTO 50193620 / 2022 - Aluno Arthur Xavier Belluci nº 11809260 fez a devolução da bolsa que recebeu - Recibo 70/2023</t>
  </si>
  <si>
    <t>Professor Visitante</t>
  </si>
  <si>
    <t>Auxilio ref a participação na comissão julgadora do concurso para provimento de um professor doutor junto ao DFMA - Profa Dra. Miriam Mendes Gandelma, Profa. Dra. Erica Ribeiro Polycarpo Macedo e Prof. Dr. Hiroshi Nunokawa NE: 2486321, 2486429 e 2486470</t>
  </si>
  <si>
    <t>Auxilio ref a participação na comissão julgadora do concurso para provimento de um professor doutor junto ao DFMA - Porfa.Dra. Miriam Mendes, Profa. Dra. Erica Ribeiro e Prof Dr. Hiroshi NE 2625305, 2625364 e 2625429</t>
  </si>
  <si>
    <t>SP Elite Eventos e Turismo Eireli ME</t>
  </si>
  <si>
    <t>Serviço de buffet para a reunião da congregação do IFUSP a ser realizada dia 25/05/2023 - Requisição 188579 - DC 120508/2023 - NE 2633413 e 2633421 - Complemento GO 16973</t>
  </si>
  <si>
    <t>Jose Roberto dos Santos</t>
  </si>
  <si>
    <t>Reparos e fechaduras das portas da salas de estudos temporários da biblioteca localizada no Ed. Principal.</t>
  </si>
  <si>
    <t>A.C. de Almeida Informática e Tecnologia Ltda</t>
  </si>
  <si>
    <t>NEE 2643923/2023 - Compra de insumos de informática (WebCam) p/DFEP - RC 252811/2023 - DC 117124/2023</t>
  </si>
  <si>
    <t>Ricardo Ichiwaki</t>
  </si>
  <si>
    <t>Solicitação de reembolso pela compra de insumos emergenciais para os experimentos dos Laboratórios Didáticos.</t>
  </si>
  <si>
    <t>Fabio Hideki Sakuguti</t>
  </si>
  <si>
    <t>compra de headset para ouvir as gravações das reuniões Congregação/CTA para elaboração de atas.</t>
  </si>
  <si>
    <t>Solicitação de reembolso pela compra de insumos emergenciais à montagem de experimentos dos Laboratórios Didáticos</t>
  </si>
  <si>
    <t>Fidelíssima Cafés Especiais</t>
  </si>
  <si>
    <t>Compra de 10 pacotes de café em grãos para Diretoria</t>
  </si>
  <si>
    <t>INSS Multa/Juros - EFD-Reinf recolhido com atraso, competência 04/2023 - REMANEJAMENTO 50309728 / 2023.</t>
  </si>
  <si>
    <t>Irene Vicicato Lopes</t>
  </si>
  <si>
    <t>Compra de biscoitos doce e sallgado e cápsulas de café, a serem utilizados pela Assistência Acadêemica em bancas de concursos e processos seletivos.</t>
  </si>
  <si>
    <t>Naype Serv. de Despachos LTDA</t>
  </si>
  <si>
    <t>Pagamento do serviço de despachante referente renovação das licenças para compra e utilização de produtos químicos controlados pelo IF.</t>
  </si>
  <si>
    <t>Complemento do empenho 2400575/2023 referente adiantamento de numerários para pagamento de despesas com despacho aduaneiro referente a importação de compra 17510/2023 - NE 03209658/2023 - Kit emulação que será usado em disciplina de laboratório do IFUSP.</t>
  </si>
  <si>
    <t>MARLENE OLIVEIRA DOS SANTOS 93945361834</t>
  </si>
  <si>
    <t>Material de comunicação para a Seção de Alunos, direcionado aos estudantes da graduação.</t>
  </si>
  <si>
    <t>Manoela Brito Cavalcante</t>
  </si>
  <si>
    <t>Reembolso referente a compra de luvas descartáveis utilizadas pelos servidores do apoio ao usuários.</t>
  </si>
  <si>
    <t>AAA-SAL</t>
  </si>
  <si>
    <t>Maria Luisa Pestilla Tippi (reembolso)</t>
  </si>
  <si>
    <t>Compra de displays plásticos para as peças de comunicação da Seção de Alunos. NF da KALUNGA.</t>
  </si>
  <si>
    <t>Complementação de recurso para estágio do aluno Joara Cardoso Silva Solicitação 834/2022 - Remanejamento 50359881/2023 - Complementação de recurso para estágio do aluno Júlia de Moura Reinaldo. Referente à solicitação 368/2023 - Remanejamento 50361606/2023 - Complementação de recurso para estágio do aluno Gabriel Santos Sant'Anna. Referente à solicitação 369/2023 - Remanejamento 50361665/2023</t>
  </si>
  <si>
    <t>Débitos Tesouraria</t>
  </si>
  <si>
    <t>Ajustes de lançamentos referente as despesas realizadas no Grupo da Receita do processo de adiantamento nº : 23.1.287.43.6, mas lançados nos RORÇ Departamentos - GO 17016 - Contrapartida RORÇ BÁSICO - GC 4127</t>
  </si>
  <si>
    <t>Transposição para RI Manutenção Predial para empenho do Pregão Eletrônica para contratação de serviço de jardinagem - DC 155867/2023 - Remanejamento nº 2023 50449805 e 2023 50449180</t>
  </si>
  <si>
    <t>AAA-CG</t>
  </si>
  <si>
    <t>Auxílio financeiro Aluno</t>
  </si>
  <si>
    <t>Evento International History, Philosophy, Porto Alegre 09 a 11/08/2023 Vitor NE 4035637, Carlos Chaves NE 4035750, Victor NE 4035726, Juan Palma NE 4035700, Rebeca NE 4035688.</t>
  </si>
  <si>
    <t>Evento Encontro Nacional de Pesquisa em Educação em Ciências Caldas Novas/GO 02 a 06/10/2023 Mila Marques NE 4035793 e Isabella Yumi NE 4035823.</t>
  </si>
  <si>
    <t>FGE</t>
  </si>
  <si>
    <t>Mikiya Muramatsu</t>
  </si>
  <si>
    <t>Compra de aguas para o Evento Física para todos - FPT nos dias 26/08 e 16/09/2023</t>
  </si>
  <si>
    <t>Empresa Brasileira de Correios e Telégrafos (ECT)</t>
  </si>
  <si>
    <t>Envio de uma CARTA REGISTRADA /AR (CR/AR) para Companhia de engenharia de Tráfego - CET R:Sumidouro.740 - Pinheiros - SP Cep: 05428-900 - (Nº. Objeto: BR597108580br)</t>
  </si>
  <si>
    <t>Rem. 50507449 - INSS Multa/Juros - Essocial recolhido com atraso, competência 07/2023.</t>
  </si>
  <si>
    <t>DIR-SBI</t>
  </si>
  <si>
    <t>ALMOXARIFADO</t>
  </si>
  <si>
    <t>Requisição de Almoxarifado</t>
  </si>
  <si>
    <t>REMANEJAMENTO 50489629 / 2023 - Para empenho de adiantamento de despesa na receita da manutenção predial</t>
  </si>
  <si>
    <t>Cobrir saldo negativo Profa Vera Henriques - GC 4202</t>
  </si>
  <si>
    <t>Compra de 10 pacotes de café em grãos para máquina Diretoria</t>
  </si>
  <si>
    <t>Serviço de buffet para reunião da Congregação do IFUSP - RC 194358 - DC 229704 - NE 05363972/2023 - Processo 23.1.344.43.0</t>
  </si>
  <si>
    <t>Serviço de buffet para colóquio no Auditório Adma Jafet - RC 480334 - DC 228163 - NE 05364057/2023 - Processo 23.1.344.43.0</t>
  </si>
  <si>
    <t>Estapar zona azul digital</t>
  </si>
  <si>
    <t>Recarregar com crédito para zona azul quando os carros do ifusp sair para compras</t>
  </si>
  <si>
    <t>Nutricap Comércio e Produtos Alimentícios Ltda</t>
  </si>
  <si>
    <t>Serviços de lanches, oferecido aos palestrantes e visitantes do VIII Encontro da Licenciatura em Física | 30 anos da Licenciatura no IFUSP, durante o período de 16 a 20 de outubro/2023..</t>
  </si>
  <si>
    <t>AAA-CPG</t>
  </si>
  <si>
    <t>Antonio Aparecido de Souza ME</t>
  </si>
  <si>
    <t>Aquisição de serviço de confecção de carimbos</t>
  </si>
  <si>
    <t>Reembolso da compra de giz colorido, mouse sem fio e bateria para alarmes. Para utilização na seção de apoio de usuários e vigilância.</t>
  </si>
  <si>
    <t>Pagamento da despachante para emissão/renovação das licenças de compra/uso de produtos químicos controlados no Instituto de Física</t>
  </si>
  <si>
    <t>Solicitação de reembolso pela compra de insumos emergenciais aos Laboratórios Didáticos.</t>
  </si>
  <si>
    <t>Ajustes de lançamentos referente as despesas realizadas no Grupo da Receita do processo de adiantamento nº : 23.1.531.43.4, mas lançados nas GOs 17511 e 17497 - Contrapartida Diretoria - RORÇ Básico GC 4214</t>
  </si>
  <si>
    <t>Correios</t>
  </si>
  <si>
    <t>Enviar Sedex com aviso de recebimento para os 3 endereços abaixo: 1) Rua G3, Nº 72 - CEP 07174-412 – Guarulhos/SP – Brasil (Nº.Objeto: OV446506854br) 2) Rua Cláudio Roberto Marques, Nº 72 - CEP 07174-412 – Guarulhos/SP – Brasil (Nº.Objeto: OV446506868br) 3) Rua João Rodrigues da Silva, S/Nº - Bloco 115D - Apto 203 CEP 27288-020 – Volta Redonda/RJ - Brasil (Nº.Objeto:OV446506871br)</t>
  </si>
  <si>
    <t>INSS Multa/Juros - eSocial recolhido com atraso, competência 09/2023 - REMANEJAMENTO 50648506 / 2023</t>
  </si>
  <si>
    <t>INSS Multa/Juros - EFD-Reinf recolhido com atraso, competência 09/2023. REMANEJAMENTO 50648107 / 2023</t>
  </si>
  <si>
    <t>FMA</t>
  </si>
  <si>
    <t>Professor(a) Visitante</t>
  </si>
  <si>
    <t>NE - 06080486/2023 - Ajuda de custo ao Prof. Visitante Gabriel Santos Menezes do ICE/UFFRJ e IFT/UNESP para ministrar colóquio junto ao DFMA - Proc. 23.1.00013.43.3</t>
  </si>
  <si>
    <t>Reforço do empenho 1644942 referente a Monitores bolsista referente a novembro e dezembro 2023. Processo: 23.1.9.43.6</t>
  </si>
  <si>
    <t>INSS Multa/Juros - EFD-Reinf recolhido com atraso, competência 09/2023 REMANEJAMENTO 50665028 / 2023.</t>
  </si>
  <si>
    <t>INSS Multa/Juros - eSocial recolhido com atraso, competência 09/2023. REMANEJAMENTO 50665427 / 2023</t>
  </si>
  <si>
    <t>Terrao Comercio e Representacao Ltda.</t>
  </si>
  <si>
    <t>NE.06296136 - Ata Registro de Preço - aquisições de papéis higiênicos e papéis toalhas - RC 519621 / 519702 - DC 258747.</t>
  </si>
  <si>
    <t>Davile Confeccao e Materiais p/ Escritorio Ltda</t>
  </si>
  <si>
    <t>NE.06296810 - compra de giz escolares - RC 509103 - DC 263830.</t>
  </si>
  <si>
    <t>Envio de uma carta com aviso de recebimento para Secretaria Municipal de Mobilidade e Trânsito cp:25.998 cep:05513-970 " Solicitação de Autorização Especial de Transito para Caminhão VUC - (BR595318342br)</t>
  </si>
  <si>
    <t>Professor visitante Carmen Alicia Nuñes - Participação da comissão julgadora do concurso para Prof junto ao DFMT</t>
  </si>
  <si>
    <t>REMANEJAMENTO 50699089 / 2023 - Referente ao INSS Multa/Juros - EFD-Reinf recolhido com atraso, competência 10/2023.</t>
  </si>
  <si>
    <t>Compra de 06 pacotes de grãos de café para Diretoria</t>
  </si>
  <si>
    <t>ATA-COPA</t>
  </si>
  <si>
    <t>Samuel de Oliveira Mota</t>
  </si>
  <si>
    <t>Solicito o reembolso de R$210,00 referente a compra de 02 GLP de 13kg junto a distribuidora RELUZ para uso nas copas do IFUSP.</t>
  </si>
  <si>
    <t>ATF-COMPRAS</t>
  </si>
  <si>
    <t>Osvaldir Dias Ibra</t>
  </si>
  <si>
    <t>Solicito a liberação de verba em forma de reembolso a favor Osvaldir Dias Ibra no valor de R$ 290,00, referente a manutenção de forno micro-ondas, n. de patrimônio 200.059255, o serviço se faz emergencial para aquecimentos dos almoços dos funcionários da área administrativa.</t>
  </si>
  <si>
    <t>Solicitação de reembolso pela compra de insumos emergenciais aos experimentos de final de curso dos Laboratórios Didáticos.</t>
  </si>
  <si>
    <t>Pagamento a Auxílio prof. visitante ref. a participações na comissão julgadora do concurso para provimento de um professor junto ao DFNC - Professores - Luiz Felipe Canto, Mariela Del Grosso, Regina Cély Barroso e Roberto Meigikos</t>
  </si>
  <si>
    <t>Pagamento a Auxílio prof. visitante ref. a participações na comissão julgadora do concurso para provimento de um professor junto ao DFEP - Professores - NAdja Bernardes e Carlos Henrique Monken</t>
  </si>
  <si>
    <t>Pagamento a Auxílio prof. visitante ref. a participações na comissão julgadora do concurso para provimento de um professor junto ao DFMT - Professora - Carmen Alícia Nuñez e Jorge Antonio Iglesias</t>
  </si>
  <si>
    <t>Pagamento a Auxílio prof. visitante ref. a participações na comissão julgadora do concurso para provimento de um professor junto ao DFGE - Professores -Vivian Vanessa Henn, Willian Ricardo Rocha, Ítalo Nunes de Oliveira e Marco Antonio do Nascimento</t>
  </si>
  <si>
    <t>Pró - Labore</t>
  </si>
  <si>
    <t>Pagamento referente a Pró - Labore ref. a participações na comissão julgadora do concurso para provimento de um professor junto ao DFAP - Professora - Martha Simões Soares</t>
  </si>
  <si>
    <t>Pagamento referente a Pró - Labore ref. a participações na comissão julgadora do concurso para provimento de um professor junto ao DFMT - Professores - Andrey Mikhaylov, Camrmen Alicia Nuñez, Jorge Antonio Zanelli e Nelson Ricardode Freitas</t>
  </si>
  <si>
    <t>Pagamento referente a Pró - Labore ref. a participações na comissão julgadora do concurso para provimento de um professor junto ao DFEP - Professores - Nadja Kolb Bernardes, Carlos HEnrique Monken e Christiano José de Matos</t>
  </si>
  <si>
    <t>Pagamento referente a Pró - Labore ref. a participações na comissão julgadora do concurso para provimento de um professor junto ao DFGE - Professores - Vivian Vanessa Henn, Willian Rocha, Ítalo Nunes de Oliveira</t>
  </si>
  <si>
    <t>Diretoria - Apoio Viagens Didáticas</t>
  </si>
  <si>
    <t>Rem. 50177627 - Código 23447 - Período: 27/02/2023 07:00 a 27/02/2023 09:30 - Passageiros: 2, Tipo: AUTOMÓVEL, Atividade Didática: Sim, Finalidade: Reunião com a equipe de pesquisadoras do Projeto MARIIAS do Grupo SAMPA, coordenado pelo Prof. Caetano Miranda -Ed. Alessandro Volta, Bloco C, Sala 217</t>
  </si>
  <si>
    <t>Rem. 50237549 - Pool: #24283 - Período: 18/04/2023 14:40 a 18/04/2023 16:00 (0 diária(s)), Passageiros: 1, Tipo: AUTOMÓVEL, Atividade Didática: Sim, Finalidade: Seminário Programa de Pós-Graduação Interunidades em Ensino de Ciências.</t>
  </si>
  <si>
    <t>Rem. 50237565 - Pool: #24355 - Período: 19/04/2023 08:30 a 19/04/2023 16:00 (1 diária(s)), Passageiros: 1, Tipo: AUTOMÓVEL, Atividade Didática: Sim, Finalidade: Motivo da Solicitação: Compra de insumos para os Laboratórios Didáticos e de Demonstrações.</t>
  </si>
  <si>
    <t>Rem. 50268843 - aluguel da van para o Projeto Física para Todos, Prof. José Luiz S. Lopes - Mecânica Quântica para todos: alguns experimentos que mudaram o mundo - dia 22/04/2023.</t>
  </si>
  <si>
    <t>Pool nº 202300001829 REM: 202350323020 Período: 12/06/2023 05:45 a 12/06/2023 14:00 (1 diária(s)), Passageiros: 11, Tipo: VAN, Atividade Didática: Sim, Finalidade: Curso de Física Médica para o Congresso Brasileiro de Física Médica (São Pedro - Hotel Fonte Colina Verde, Rua Veríssimo Prado, 1500 CEP 13.520.000</t>
  </si>
  <si>
    <t>reitoria</t>
  </si>
  <si>
    <t>Descrição:POOL nº 202300001883 REM 2023503331944 #25224 - Período: 15/06/2023 15:00 a 15/06/2023 23:00 (1 diária(s)), Passageiros: 8, Tipo: VAN, Atividade Didática: Sim, Finalidade: Curso de Física Médica para o Congresso Brasileiro de Física Médica.</t>
  </si>
  <si>
    <t>Pool: #25045 - Período: 24/06/2023 12:00 a 24/06/2023 16:00 (1 diária(s)), Passageiros: 10, Tipo: VAN, Atividade Didática: Sim, Finalidade: Física para Todos, Palestrante: Gil da Costa Marques - FEP / IFUSP Breve histórico da Física Quântica - REMANEJAMENTO 50382166 / 2023</t>
  </si>
  <si>
    <t>Pool: #25286 - Período: 29/06/2023 07:00 a 29/06/2023 19:00 (1 diária(s)), Passageiros: 2, Tipo: AUTOMÓVEL, Atividade Didática: Sim, Finalidade: Metodologias de Aprendizagem e Recursos de Interação inclusivos em Ambientes de Simulação - REMANEJAMENTO 50382263 / 2023.</t>
  </si>
  <si>
    <t>Reitoria - POOL</t>
  </si>
  <si>
    <t>Pegar a diretora na residência - Rua Fradique Coutinho, 294 - apto 152 e levar no ITA - São Jose dos Campos - SP - dia 04/10/2023 - condutor: Claudionei Matias dos Santos - 7824436 - Veiculo mini van 7 lugares - Placa CUR-5F29</t>
  </si>
  <si>
    <t>Código: 202300003143 - #26860 - Período: 17/10/2023 14:00 a 17/10/2023 16:00 (0 diária(s)), Passageiros: 6, Tipo: VAN, Atividade Didática: Sim, Finalidade: Viagem didática - Participação em Congresso e apresentação de trabalho de pesquisa Obs: Somente levar (sem necessidade de espera no destino)...</t>
  </si>
  <si>
    <t>Código: 202300003173 - #26912 - Período: 21/10/2023 12:00 a 21/10/2023 16:00 (1 diária(s)), Passageiros: 6, Tipo: VAN, Atividade Didática: Sim, Finalidade: Física para Todos...</t>
  </si>
  <si>
    <t>Código: 202300003188 - #27022 - Período: 24/10/2023 13:00 a 24/10/2023 18:00 (0 diária(s)), Passageiros: 3, Tipo: AUTOMÓVEL, Atividade Didática: Sim, Finalidade: Transportar participantes ( Buscar e levar ) do Projeto MARIIAS, coordenado pelo Prof. Caetano Rodrigues Miranda, para participarem do 31º Simpósio Internacional de Iniciação Científica e Tecnológica da USP.</t>
  </si>
  <si>
    <t>Código: 202300003301 - #26936 - Período: 16/10/2023 14:00 a 16/10/2023 17:00 (0 diária(s)), Passageiros: 1, Tipo: AUTOMÓVEL, Atividade Didática: Sim, Finalidade: Exposição do Ciência no Parque - Parque de Ciência e Tecnologia...</t>
  </si>
  <si>
    <t>RD - Julio A. Larrea Jiménez</t>
  </si>
  <si>
    <t>Nathália Leal Marinho Costa</t>
  </si>
  <si>
    <t>Bolsista Pós Doc do Programa de estímulo à supervisão de pós doutorando pra jovens pesquisadores - Processo 22.1.745.43.3 - NE 418167/2023</t>
  </si>
  <si>
    <t>Aquisição de materiais para uso imediato, junto ao Laboratório de Pesquisa do Depto. de Física Experimental do IFUSP.</t>
  </si>
  <si>
    <t>Auxílio Finaceiro - Pós-Dóc</t>
  </si>
  <si>
    <t>Auxilio financeiro para a Pós-Doutorando Nathália Leal Marinho Costa realizar pesquisa no CNPEM de 30/11 a 02 de Dezembro 2023 - Proc. 23.1.555.43.0</t>
  </si>
  <si>
    <t>RD - Elisabeth Mateus Yoshimura</t>
  </si>
  <si>
    <t>FNC</t>
  </si>
  <si>
    <t>Pós Doc</t>
  </si>
  <si>
    <t>Pós Doutorando Max da Silva Ferreira - Resolução 8241/2022 Portaria GR 7953 24/03/2023 - Empenho referente Agosto a Dezembro 2023.</t>
  </si>
  <si>
    <t>RI - Elisabeth Mateus Yoshimura</t>
  </si>
  <si>
    <t>QUELLER INFORMÁTICA E COMÉRCIO LTDA - ME</t>
  </si>
  <si>
    <t>Aquisição de impressoras jato e multifuncional RC 92548 DC 93144 NE 2041761 (Obs. Foi repassado o recurso da RI Básica para RI Informática Remanejamento 50220166 / 2023 - Não precisa fazer GO e GC)</t>
  </si>
  <si>
    <t>Carlos Macdowell de Figueiredo</t>
  </si>
  <si>
    <t>Aquisição de produtos para uso imediato e emergencial, junto ao Laboratório de Dosimetria do IFUSP.</t>
  </si>
  <si>
    <t>FNC-DOS</t>
  </si>
  <si>
    <t>Eliane Maria Pereira do Nascimento - ME</t>
  </si>
  <si>
    <t>NE.02658394 - serviço de confecções de crachás p/uso do Laboratório de Dosimetria - RC 247206 - DC 116780.</t>
  </si>
  <si>
    <t>Aquisição de produtos para sistemas de refrigeração do aparelho de raio-x do laboratório de dosimetria do depto. de Física Nuclear.</t>
  </si>
  <si>
    <t>Daliuma Comercio de Pecas Automotivas Ltda.</t>
  </si>
  <si>
    <t>NE.03902965 - aquisição de 32m3 de nitrogênio gasoso p/ o Laboratório de Dosimetria - RC 287232 - DC 169418.</t>
  </si>
  <si>
    <t>Nancy Umisedo</t>
  </si>
  <si>
    <t>Reembolso em nome de Nancy Umisedo, no valor de R$ 382,50 conforme nota fiscal em anexo. Aquisição de material utilizado no serviço de monitoração individual.</t>
  </si>
  <si>
    <t>Nancy Kuniko Umisedo</t>
  </si>
  <si>
    <t>Pagamento de diárias para participação em congresso internacional com apresentação de trabalhos em Viareggio - Itália, nos dias 17 a 24/09/2023.</t>
  </si>
  <si>
    <t>Carlos Macdowell</t>
  </si>
  <si>
    <t>Aquisição de materiais para uso imediato no laboratório de dosimetria do depto. de Física Nuclear do IF.</t>
  </si>
  <si>
    <t>RORÇ - DFMT - Depto. Física dos Materiais e Mecânica</t>
  </si>
  <si>
    <t>FMT</t>
  </si>
  <si>
    <t>SOL COMERCIO DE EQUIPAMENTOS E SERVIÇOS EIRELI</t>
  </si>
  <si>
    <t>Aquisição de jaleco de manga longa para o Profº Renato de Figueiredo Jardim</t>
  </si>
  <si>
    <t>Oliveira Comercio e Representacao EIRELI</t>
  </si>
  <si>
    <t>NE.00384173 / 00384181 - compra e serviço de instalação de lousa branca magnética na sala 212 - Edifício Alessandro Volta - RC 549529 - DC 1096. Notas de Anução de Empenho: 00391455 / 00391480. Ref. emissão de NFS-e da empresa.</t>
  </si>
  <si>
    <t>Ice Refrigeracao S/S Lta - ME</t>
  </si>
  <si>
    <t>NE00384319 - serviço de manutenção de aparelho de ar condicionado no Ed. Mario Schenberg - sala 102 - RC 555359 - DC 2769.</t>
  </si>
  <si>
    <t>Oliveira Comércio e Representações Eireli</t>
  </si>
  <si>
    <t>NE 00454040/2023 - Compra e instalação de quadro não magnético. DFMT - RC 33320/2023 - DC 11687/2023 - Reserva - 453990/2023 Proc. 23.1.32.43.8</t>
  </si>
  <si>
    <t>Transposicao Interna</t>
  </si>
  <si>
    <t>NE.00723350 / 00723369 - serviço de colocação de vidro e película de proteção solar em janela no Edif. Alessandro Volta - Bloco C - RC 571699 - DC 2670 - (Karen Mendonca Oliveira - EIRELI).</t>
  </si>
  <si>
    <t>Correios - Empr. Bras. de Correios e Telégrafos</t>
  </si>
  <si>
    <t>SEDEX - FAPESP ( GERENTE DE AUDITORIA) - Rua Pio XI, 1.500 - Alto da Lapa - 05468-901 - (Nº.Objeto: OV189213850br)</t>
  </si>
  <si>
    <t>Envio de uma correspondência na modalidade 'registrada e com AR'. Remetente: Sr. Osmar Machado de Sousa. Endereço: Rua BD, no. 12, Bairro Rosa Elze, São Cristovãn, Sergipe, CEP 49100-000. (Nº.Objeto: BR597079265br)</t>
  </si>
  <si>
    <t>STI</t>
  </si>
  <si>
    <t>Solicitação 82320 e 82319 - Equipamento 043.016023 - Software Office Standard - 2021 LTSC (64 bits) e Windows 11 Pro Upgrade (64bit - Português) - Remanejamentos N° 2023 50147140 e N° 2023 50147124.</t>
  </si>
  <si>
    <t>Envio de uma correspondência a pedido do Prof. Caetano Rodrigues Miranda/Dr. Saulo de Tarso Alves dos Passos na modalidade 'SEDEX'. Remetente: Laboratório Nacional de Luz Sincroton - LNLS. A/C Aluizio José Salvador - Grupo Mogno Endereço: Rua Giuseppe Máximo Scolfaro, 10.000, Polo II de Alta Tecnologia de Campinas, Campinas, SP, CEP 13083-100. - (Nº.Objeto: OV342406226 br)</t>
  </si>
  <si>
    <t>Encaminhamento de uma correspondência, na modalidade SEDEX (com AR), ao LNLS (Laboratório Nacional de Luz Síncrotron), Rua Giuseppe Máximo Scolfaro, no. 10.000, Campinas, SP, CEP 13083-100, aos cuidados do Sr. Aluízio José Salvador (Grupo Mogno). - (Nº.Obejeto: OV263776119br)</t>
  </si>
  <si>
    <t>Prof. Caetano Rodrigues Miranda / Dr. Saulo Passos</t>
  </si>
  <si>
    <t>Envio de uma correspondência na modalidade "Registrada e com AR".(Prof. Caetano Rodrigues Miranda / Dr. Saulo Passos) Destinatário: Laboratório Nacional de Luz Sincroton - LNLS, Rua Giuseppe Máximo Scolfaro, 10.000, Polo II de Alta Tecnologia de Campinas, Campinas, São Paulo, CEP 13083-100, A/C Sr. Aluizio Jose Salvador - Grupo Mogno - (Nº.Objeto: BR597084716br)</t>
  </si>
  <si>
    <t>NE.03814080 - Pregão - aquisições de cadeiras giratórias e poltronas - RC 528505 / 560921 / 586050 - DC 94779.</t>
  </si>
  <si>
    <t>Tecno-Flex de Mogi Mirim Ind. Com. Móveis Ltda - Aquisição de mesas, gaveteiros e armários de escritório - RC 549545 / 586050 - DC 106610 - NE 3841931/2023 - Processo: 23.1.255.43.7 - Ajuste das GO 16888 - GC 4095.</t>
  </si>
  <si>
    <t>Sedex - FAPESP - Rua Pio XI, 1500 - Alto da Lapa - São Paulo - SP - Brasil - CEP: 05468-901 A/C.: Camilo Cardoso da Silva - Auditoria - (Nº.Objeto: OV376676766 br)</t>
  </si>
  <si>
    <t>Encaminhamento de uma correspondência na modalidade "registrada e com AR". Endereço: Laboratório Nacional de Luz Síncrotron - LNLS. Rua Giuseppe Máximo Scolfaro, 10.000, Polo II de Alta Tecnologia. Campinas, SP. CEP 13083-100. At. Sr. Aluizio José Salvador. - (Nº.Objeto: OV342323932 br)</t>
  </si>
  <si>
    <t>Oficial Web Comercial Ltda.</t>
  </si>
  <si>
    <t>NE.02979417 - compra de claviculário p/ portaria da guarita do DFMT - RC 208960 - DC 108451.</t>
  </si>
  <si>
    <t>Oficial Web Comercial Ltda</t>
  </si>
  <si>
    <t>NE 03335874 - Aquisição de suporte para televisor. DFMT. RC 181302 - DC 113684/2023 - Proc. 23.1.271.43.2</t>
  </si>
  <si>
    <t>Rosana Batista Gimenes Biz (no. USP 2468315)</t>
  </si>
  <si>
    <t>Reembolso, em nome de Rosana Batista Gimenes Biz (no. USP 2468315), pela compra de dois galões de tinta acrílica (3,6 litros), acabamento fosco, na cor palha, fabricante Sherwin Williams e uma lata de massa corrida (1,45 kg), fabricante Eucatex. NF 000.058.326 de 25.07.2023. Estabelecimento comercial: Tintas MC Ltda - LJ 034 SPC, onde serão utilizados na pintura de guaritas do depto. de Física dos Materiais e Mecânica do IF.</t>
  </si>
  <si>
    <t>Envio de uma correspondência pelo ( Prof. Caetano Rodrigues Miranda / Dr. Saulo Passos ) na modalidade "Registrada e com AR". Destinatário: Laboratório Nacional de Luz Síncrotron - LNLS. Rua Giuseppe Máximo Scolfar, 10.000, Polo II de Alta Tecnologia, Campinas, SP, CEP 13.083-100. - (Nº.Objeto: OV597522111br)</t>
  </si>
  <si>
    <t>Encaminhamento de uma impressora (3D) na modalidade SEDEX (com AR). Endereço: UNESP - Campus de Presidente Prudente, Rua Roberto Simonsen, 305, Centro Educacional Presidente Prudente, SP, CEP 19060-900, aos cuidados de Melina Yumi Koyama. Obs.: a impressora seguirá em uma caixa com as seguintes dimensões: ~ 52 cm (comprimento) x ~ 37 cm (largura) x ~ 19 cm (altura). Peso total: ~ 12 kg. - (Nº.Objeto:OV597532621br)</t>
  </si>
  <si>
    <t>Sol Com. de Equiptos. e Servs. de Instal. de Ar Co</t>
  </si>
  <si>
    <t>NE.03867043 - serviço de manutenção de corretiva de aparelhos de ar condicionado Edificio Mario Schenberg sala 204 - RC 181299 - DC 171684.</t>
  </si>
  <si>
    <t>Prof. Caetano Rodrigues Miranda / Dr. Saulo Passos - encaminhamento de amostras de rochas basálticas (material sólido, não frágil e não tóxico) na modalidade SEDEX com AR. Destinatário: Laboratório Nacional de Luz Síncrotron - LNLS, Rua Giuseppe Máximo Scolfaro, 10.000, Polo II de Alta Tecnologia de Campinas, Campinas, SP, CEP 13083-100, aos cuidados do Sr. Aluízio José Salvador (Grupo Mogno). - (Nº.Objeto:OV597541535br)</t>
  </si>
  <si>
    <t>NE.03903163 - compra de rodo de porta p/portas frontais do Edifício Alessandro Volta - RC 131151 - DC 171625.</t>
  </si>
  <si>
    <t>04611085 - Pregão - aquisição de monitor de vídeo de 43" - RC 338635 - DC 171030 - Ajustado o valor de R$ 3.604,25 - Seattle Tecnolog. e Com. de Prods. Eletr. EIRELI - EPP</t>
  </si>
  <si>
    <t>Centuria Ferragens e Parafusos - EIRELI</t>
  </si>
  <si>
    <t>NE.03915617 - compra de lâmpadas Led tubular p/ escritório no Ed. Alessandro Volta - Bloco C - RC 270704 - DC 173261.</t>
  </si>
  <si>
    <t>A pedido do Prof. Caetano Rodrigues Miranda / Dr. Saulo PassosEnvio de amostras na modalidade SEDEX-AR. Destinatário: Universidade de Brasília - UnB, LEGGA - Laboratório de Estudos Geodinâmicos, Geocronológicos e Ambientais, Campus Universitário Darcy Ribeiro, CEP 70910-900, Brasília, DF. - (Nº.Objeto:OV597543598br) Descrição: Soluções de cátions divalentes e carbonatos após reações de mineralização. Soluções líquidas acomodadas em tubos de vidros de 50 mL com tampa para evitar vazamentos. Nenhuma amostra possui toxicidade. As amostras são frágeis, devido aos tubos de vidro. OBSERVAÇÃO: As amostras consistem em soluções muito diluídas (em ppm) de cátions divalentes e precipitados de carbonatos e/ou rochas. Estas soluções são provenientes das reações de mineralização em rochas basálticas que serão enviadas para o Laboratório de Estudos Geodinâmicos, Geocronológicos e Ambientais da Universidade de Brasília.</t>
  </si>
  <si>
    <t>E. A. de O. Ferreira - ME</t>
  </si>
  <si>
    <t>NE.04111872 - serviço de manutenção e higienização de persianas da sala de reuniões do Ed. Mario Schenberg - RC 133138 - DC 170076.</t>
  </si>
  <si>
    <t>Naty Flex Com. de Moveis p/ Escrit. EIRELI - ME</t>
  </si>
  <si>
    <t>NE.04192228 - Ata Registro de Preço - aquisição de 03 cadeiras giratórias p/ o Prof. Gustavo Martini - RC 395477 - DC 185367.</t>
  </si>
  <si>
    <t>Rem. 50477280 - Solicitação de Software STI n.o 86704 - Windows 11 Pro Upgrade (64bit - Português) - fale conosco 246746.</t>
  </si>
  <si>
    <t>AGHA ATACADO LTDA</t>
  </si>
  <si>
    <t>Aquisição de coletores seletivos de resíduos RC 387202 DC 185324 NE 4395358</t>
  </si>
  <si>
    <t>Vambel Equipamentos p/ Escritorio Ltda.</t>
  </si>
  <si>
    <t>NE.05059025 - compra de quadro branco não magnético p/ Edifício Alessandro Volta - Bloco C - RC 345534 - DC 172770.</t>
  </si>
  <si>
    <t>Almoxarifado</t>
  </si>
  <si>
    <t>Requisição de Materiais</t>
  </si>
  <si>
    <t>SEDEX - FAPESP - Rua Pio XI, 1500 - Alto da Lapa - São Paulo - São Paulo - SP - Brasil CEP: 05468-901 - (Nº.Objeto: OV446496397br)</t>
  </si>
  <si>
    <t>Rem. 50635005 - Aquisição de software Windows 11 Pro Upgrade (64bit - Português) - Solicitação n.o 88832.</t>
  </si>
  <si>
    <t>FIM DO EXERCÍCIO</t>
  </si>
  <si>
    <t>Recolhimento fim de exercício 2023</t>
  </si>
  <si>
    <t>RI - Fuad Daher Saad</t>
  </si>
  <si>
    <t>Maria Aparecida de O. M. Olivieri</t>
  </si>
  <si>
    <t>Compra imediata de café, conforme cupom da Cia. Brasileira de Distribuição, para utilização na secretaria do Show de Física deste Instituto.</t>
  </si>
  <si>
    <t>Carlos Roberto Marques</t>
  </si>
  <si>
    <t>Reembolso para o sr. Carlos Roberto Marques, referente a compra imediata de diversos materiais, conforme notas fiscais em anexo, para utilização no Show de Físicas e Laboratório de Demonstrações deste Instituto.</t>
  </si>
  <si>
    <t>Fuad Daher Saad</t>
  </si>
  <si>
    <t>Reembolso para o Prof. Fuad Daher Saad, referente a compra imediata de diversos materiais, conforme notas fiscais. Para utilização nas apresentações diárias do Show de Física e secretaria deste Instituto.</t>
  </si>
  <si>
    <t>Reembolso para o sr. Carlos Roberto Marques, referente a compra imediata de diversos materiais, conforme notas fiscais. Para utilização nas apresentações diárias do Show de Física e no Laboratório de Demonstrações deste Instituto.</t>
  </si>
  <si>
    <t>Valdir Antonio Modesto</t>
  </si>
  <si>
    <t>Pagamento dos serviços e cópias xerográficas e encadernações, para o curso do Prof. Fuad Daher Saad. Conforme nota fiscal nº07 da firma Valdir Antonio Modesto, no valor e R$500,00.</t>
  </si>
  <si>
    <t>Reembolso para o sr. Carlos Roberto Marques, referente a compra imediata de diversos materiais, conforme notas fiscais em anexo, para confecção de experimentos junto ao Laboratório de Demonstrações deste Instituto e instalação no Show de Física da USP.</t>
  </si>
  <si>
    <t>Reembolso para o sr. Carlos Roberto Marques, referente a compra imediata de diversos materiais, conforme notas fiscais. Para utilização na confecção de experimentos junto ao laboratório de Demonstrações deste Instituto.</t>
  </si>
  <si>
    <t>Reembolso para a sra. Maria Aparecida de O. M. Olivieri, referente a compra imediata de detergente , conforme notas fiscais. Para utilização no Laboratório de Demonstrações no preparo de substancias para utilização nas apresentações do Show de Física deste Instituto.</t>
  </si>
  <si>
    <t>Reembolso para o sr. Carlos Roberto Marques, referente a compra imediata de diversos materiais, conforme notas fiscais. Para utilização nas apresentações diárias do Show de Física e secretaria deste Instituto.</t>
  </si>
  <si>
    <t>Reembolso para a sra. Maria Aparecida de O. M. Olivieri, referente a compra imediata de café e adoçante, conforme notas fiscais. Para utilização na secretaria do Show de Física deste Instituto.</t>
  </si>
  <si>
    <t>Reembolso para a sra. Maria Aparecida de O. M. Olivieri, referente a compra imediata de salgadinhos, conforme cupom fiscal. Para utilização nas apresentações diárias do Show de Física deste Instituto.</t>
  </si>
  <si>
    <t>Reembolso para o sr. Carlos Roberto Marques, referente a compra imediata de diversos materiais, conforme notas fiscais. Para utilização e confecção de experimentos para o Laboratório de Demonstrações deste Instituto.</t>
  </si>
  <si>
    <t>Reembolso para o sr. Carlos Roberto Marques, referente a compra imediata de diversos materiais, conforme notas fiscais. Para utilização na confecção de experimentos junto ao Laboratório de Demonstrações deste Instituto.</t>
  </si>
  <si>
    <t>Reembolso para a sra. Maria Aparecida de O. M. Olivieri, referente a compra imediata de café, conforme cupom fiscal, para uso na secretaria do Show de Física.</t>
  </si>
  <si>
    <t>Reembolso ao sr. Carlos Roberto Marques, referente a compra imediata de diversos materiais, conforme notas fiscais em anexo, para confecção de experimentos junto ao laboratório de Demonsrações deste Instituto.</t>
  </si>
  <si>
    <t>Reembolso para a sra. maria Aparecidas de O. M. Olivieri, referente a compra imediata de diversos materiais, conforme notas fiscais. Para utilização nas apresentações diárias do Show de Física e secretaria deste Instituto.</t>
  </si>
  <si>
    <t>Auxílio Aluno Show da Física</t>
  </si>
  <si>
    <t>Pagto. de Auxílio Aluno para 4 monitores do Projeto Show de Física, do Prof. Dr. Fuad Daher Saad para o Segundo semestre de 2023 - NE 04214795/2023 - Processo nº 21.1.00009.43.6</t>
  </si>
  <si>
    <t>Reembolso para o sr. Carlos Roberto Marques, referente a compra imediata de diversos materiais, conforme notas fiscais. Para confecção de experimentos junto ao Laboratório de Demosntrações deste Instituto.</t>
  </si>
  <si>
    <t>Pagamento referente a nota fiscal 021 - Valdir Antonio Modesto, referente a serviços de encadernações e plastificações de apostilas para o curso do Prof. Fuad Daher Saad, docente deste Instituto.</t>
  </si>
  <si>
    <t>Reembolso para a sra. Maria Aparecida de O. M. Olivieri, referente a compra imediata de salgadinhos, conforme nota fiscal. Para utilização nas apresentações diárias do Show de Física a deste Instituto.</t>
  </si>
  <si>
    <t>Reembolso para o sr. carlos Roberto Marques, referente a compra imediata de diversos materiais, conforme notas fiscais. Para utilização nas apresentações diárias do Show de Física e secretaria deste Instituto.</t>
  </si>
  <si>
    <t>Reembolso para o sr. Carlos Roberto Marques, referente a compra imediata de diversos materiais, conforme notas fiscais. Para utilização e confecção de experimentos junto ao Laboratório de demonstrações deste Instituto.</t>
  </si>
  <si>
    <t>Reembolso para a sra. Maria Aparecida de O. M. Olivieri, referente a compra imediata de café e adoçante, conforme cupom fiscal da firma Cia. Brasileira de Distribuição, para consumo junto a secretaria do Show de Física deste Instituto.</t>
  </si>
  <si>
    <t>Reembolso para o sr. Carlos Roberto Marques, referente a compra imediata de diversos materiais, conforme notas fiscais em anexo, para confecção de experimentos junto ao Laboratório de Demonstrações deste Instituto.</t>
  </si>
  <si>
    <t>Reembolso para o sr. Carlos Roberto Marques, referente a compra imediata de diversos materiais, conforme notas fiscais. Para utilização e confecção de experimentos, junto ao Laboratório de Demonstrações deste Instituto</t>
  </si>
  <si>
    <t>RD - Kaline Rabelo Coutinho</t>
  </si>
  <si>
    <t>PRPI</t>
  </si>
  <si>
    <t>Devolução do saldo não utilizado do Projeto PIPAE - Grupo 057 - Projetos Especiais - Ano 2021 - Portaria PRP 822/21 - Remanejamentos 2023 - 50156140 e 50167346</t>
  </si>
  <si>
    <t>RD - Luis Gregório Godoy V. Dias Silva</t>
  </si>
  <si>
    <t>Monitores Bolsistas do professor Luis Gregório - Projeto: Ferramentas Computacionais para a Física - NE 384130/2023 - Processo: 21.1.03401.01.7 - Edital PRG 01/2020-2021 - Programa de Estímulo à Modernização e Reformulação das Estruturas Curriculares dos Cursos de Graduação da USP</t>
  </si>
  <si>
    <t>RORÇ - DFAP - Depto. Física Aplicada</t>
  </si>
  <si>
    <t>FAP</t>
  </si>
  <si>
    <t>Carlos de Souza Sapucai - Purificadores</t>
  </si>
  <si>
    <t>Conserto, em carácter emergencial de 1 filtro, número de patrimônio 043.094.701 FEP, que atende docentes, funcionários e alunos da FEP E FAP.</t>
  </si>
  <si>
    <t>Reserva</t>
  </si>
  <si>
    <t>Reserva 2109480 - Pregão - aquisição de televisor de 85" para sala de seminários do Ed. Basilio Jafet - RC 125585 - DC 56559 - (sendo 50% FAP e 50% FEP do valor de R$ 12.164,29). Anulação da Reserva nº 2625356/2023 - Motivo: Pregão fracassado. Proc. 23.1.109.43.0</t>
  </si>
  <si>
    <t>RICARDO ICHIWAKI (nº USP 1787831)</t>
  </si>
  <si>
    <t>Nota Fiscal 993 Celthi Tecn. Coml. - Filtro de linha (proteção de curto circuito - Laboratórios DFAP); Vitoria Componentes Eletr. Ltda (Cupom 012551 - Silicone para lubrificação de ventoinhas/DFAP); Mult Coml. Ltda (Cupom 194483 - Adaptadores, limpa contato e trena/DFAP)</t>
  </si>
  <si>
    <t>NE.03814080 - Pregão - aquisições de cadeiras giratórias - RC 179340 - DC 94779.</t>
  </si>
  <si>
    <t>Carta registrada para o IAMSPE em São Paulo, solicitada pelo Profº Dr. Iberê L. Caldas/DFAP - (BR597107434BR)</t>
  </si>
  <si>
    <t>RM Maquinas e Sistemas Ltda - EPP</t>
  </si>
  <si>
    <t>NE.02979182 - aquisição de estufa p/ papéis - RC 179669 - DC 108621.</t>
  </si>
  <si>
    <t>JOSÉ LUIZ DE SOUZA LOPES (3285369)</t>
  </si>
  <si>
    <t>Impressão de 01 poster para apresentação no 37th Protein Society Annual Meeting em Boston, Estados Unidos, de 11 a 17/jul/23, conforme Nota Fiscal 105 de Francisco Rubens Costa Soares - copiadora.</t>
  </si>
  <si>
    <t>Correio</t>
  </si>
  <si>
    <t>Envio de correspondência, com AR, a pedido do Prof. Paulo Artaxo para FAPESP. R.Pio XI, 1500 - ALto da Lapa 05468-901- São Paulo, SP - (Nº.Objeto:BR597108219br)</t>
  </si>
  <si>
    <t>ANNE LOUISE SCARINCI PERES (2259486)</t>
  </si>
  <si>
    <t>Impressão gráfica de 01 painel, para auxiliar na compreensão do tempo histórico, na disciplina de Gravitação, conforme Nota Fiscal 227 da MAC Studio Ltda.</t>
  </si>
  <si>
    <t>ELZA DA SILVA</t>
  </si>
  <si>
    <t>Impressão de 01 poster na RCS Cópias, conforme Nota fiscal 14783, anexa. Apresentação de trabalho da Profª Márcia Fantini/DFAP, na 26ª Reunião da International Union of Crystallography, na Austrália, de 19 a 31/ago/23.</t>
  </si>
  <si>
    <t>Queller Informática &amp; Comércio Ltda</t>
  </si>
  <si>
    <t>Compra em caráter emergencial, de cabos e espelhos para instalação imediata de projetores em 3 salas de seminários compartilhadas entre FAP/FEP. O pagamento será rateado entre esses dois departamentos, cabendo 50% para cada um.</t>
  </si>
  <si>
    <t>Requisição de Almoxarifado ,requisições efetuadas para o almoxarifado de 13/05/2013 á 05/09/2023)</t>
  </si>
  <si>
    <t>RD - Marcio Teixeira Nascimento Varella</t>
  </si>
  <si>
    <t>PRIP - SAS</t>
  </si>
  <si>
    <t>Rem. 50703426 - Ref a 70 tickets categoria Especial - Evento WFME 2023, conforme OFICIO PRPI/364/17112023.</t>
  </si>
  <si>
    <t>RD - Marilia Junqueira Caldas</t>
  </si>
  <si>
    <t>Marilia Junqueira Caldas</t>
  </si>
  <si>
    <t>Pagto. de diárias para participação como membro titular da comissão julgadora do concurso público de títulos e provas para um cargo de professor titular junto ao Departamento de Física e Ciência dos Materiais do Instituto de Física de São Carlos, USP - dias 21 a 23/03/2023.</t>
  </si>
  <si>
    <t>RI - Chubaci</t>
  </si>
  <si>
    <t>Jose Fernando Diniz Chubaci</t>
  </si>
  <si>
    <t>Dois torpedos de nitrogênio gasoso comum para uso nos leitores de termoluminescência do Laboratório de Cristais Iônicos, Filmes e Datação.</t>
  </si>
  <si>
    <t>Pgto Diária N° 202300021 - Jose Fernando Diniz Chubaci - Destino: Cancún/-México - Saida Prevista: 13/08/2023 - 00:01 Término Prevista: 19/08/2023 - 23:59 Diárias Internacionais: 7 - Finalidade da Diária O principal objetivo desse afastamento é a apresentação presencial do trabalho “CHARACTERIZATION OF GALLIUM OXIDE FILMS FOR APPLICATION IN RESISTIVE SWITCHING DEVICES” no 31st International Materials Research Congress 2023, a ser realizado de 14 a 19 de agosto em Cancun, México.</t>
  </si>
  <si>
    <t>José Fernando Diniz Chubaci</t>
  </si>
  <si>
    <t>Aquisição para o Laboratório Didático de um refletor de LED de 100 W (R$ 199,90), uma barra de extensão para suporte (R$ 199,990) e um pacote de abraçadeiras grandes (R$ 99,90).</t>
  </si>
  <si>
    <t>Aquisição de 2 latinhas de 600 g. de gás R410A para manutenção no aparelho de ar condicionado do LACIFID.</t>
  </si>
  <si>
    <t>Diária N° 202300035 - Jose Fernando Diniz Chubaci - Destino: Pisa/-Itália Convênio: 0 Saída Prevista: 13/09/2023 - 00:01 Término Prevista: 22/09/2023 - 23:59 Diárias Internacionais: 10 - Finalidade da Diária: Participação e apresentação de trabalho no 20th Intemational Conference on Solid State Dosimetry (SSD20) e ministrar curso na 7th Summer School Marko Moscovith;No SSD20 será apresentado, de forma oral, o trabalho The investigation of materiais doped with silver through photoluminescence studies que faz parte de projeto em andamento no LACIFID. Na school será ministrado a conferência Radiophotoluminescent detectors principles and applicationsPeríodo: School de 13 a 16 de setembro de 2023 e a conferencia SSD20 de 17 a 22 de setembro de 2023:Local: Pisa e Viareggio, ltália.</t>
  </si>
  <si>
    <t>Aquisição de capacitor especial para motor do ar condicionado do LACIFID</t>
  </si>
  <si>
    <t>Taxa de inscrição para participação no 31st International Materials Research Congress realizado na cidade de Cancún, México do dia 13 a 18 de agosto. Participação para apresentação do trabalho "CHARACTERIZATION OF GALLIUM OXIDE FILMS FOR APPLICATION IN RESISTIVE SWITCHING DEVICES" de forma oral no simpósio "F1. Advanced Defense Materials Symposium". As pesquisas para preparação desse trabalho foram todas realizadas no LACIFID". O valor da taxa de inscrição foi de US$ 450 (quatrocentos e cinquenta dolares americanos).</t>
  </si>
  <si>
    <t>Participei de 17 a 22 de setembro de 2023 da “20th International Conference on Solid State Dosimetry (SSD20) onde apresentei de forma oral o trabalho "The investigation of materiais doped with silver through photoluminescence studies". Para participação dessa conferência a taxa de participação foi de E$ 880 (oitocentos e oitenta euros). Eu paguei essa taxa no local da conferência e venho através dessa solicitar o reembolso financeiro dessa despesa. Estou anexando nessa guia o recibo fornecido pelos organizadores da parte financeira da conferência. Esse trabalho está em desenvolvimento em nosso Laboratório de Cristais Iônicos, Filmes Finos e Datação do DFN-IFUSP.</t>
  </si>
  <si>
    <t>Aquisição de quatro rodizios giratórios, com diametro de 4 polegadas e que suportam até 120 kg cada, para construção de um suporte de um forno de temperatura até 1700ºC. O suporte esá sendo construido na oficina mecânica do IFUSP.</t>
  </si>
  <si>
    <t>Aquisição de galão de tinta esmalte sintético para pintura de forno e caixas de papelão para embalagem de material do laboratório LACIFID.</t>
  </si>
  <si>
    <t>Material para pintura de nova mesa para forno de alta temperatura - solvente, pincéis e rolinhos.</t>
  </si>
  <si>
    <t>Caixas para armazenamento de materiais do laboratório LACIFID</t>
  </si>
  <si>
    <t>Caxias de papelão para completar o trabalho de organização do material do LACIFID</t>
  </si>
  <si>
    <t>RORÇ - DFNC - Depto. Física Nuclear</t>
  </si>
  <si>
    <t>Jaqueline do Nascimento</t>
  </si>
  <si>
    <t>Reembolso no valor de R$ 23,90, referente a aquisição de uma agenda 2023 para uso da Secretaria do DFN, conforme Cupom Fiscal 629529 da firma - Kalunga S/A, em anexo.</t>
  </si>
  <si>
    <t>EBCT - Empresa Brasileira de Correios e Telégrafos</t>
  </si>
  <si>
    <t>Encaminhamento de dosímetros para : Sedex - LARA - Instituto de Física da Universidade Federal Fluminense - UFF A/C Prof. Dr. Roberto Meigikos - Campus da Praia Vermelha - São Domingos Rua Passo da Pátria, 156 - CEP: 24210-240 - Niteroi - RJ - (Nº.Objeto: OV263719329br)</t>
  </si>
  <si>
    <t>Envio de correspondência para: FAPESP - Fundação de Amparo à Pesquisa do Estado de São Paulo Rua Pio XI, 1500 - São Paulo - CEP: SP - (Nº.Objeto: OV189257135br)</t>
  </si>
  <si>
    <t>Envio de sedex para : FAPESP - Fundação de Amparo a Pesquisa do Estado de São Paulo Rua Pio XI, 1500 05468-901 - São Paulo - SP A/C Gilberto - (Nº.Objeto: OV189235047br)</t>
  </si>
  <si>
    <t>Antonio Sergio Joaquim</t>
  </si>
  <si>
    <t>Reembolso referente a aquisição de materiais/peças hidráulicas a serem utilizados na manutenção do sistema de ar condicionado do Lab. Pelletron do FNC, conforme DANFE 022.771, Center Mega Shopping da Construção Ltda. em anexo.</t>
  </si>
  <si>
    <t>Enviar Correios - 10 convites Workshop - DFN - Carta simples (CS)</t>
  </si>
  <si>
    <t>Gilda Galvão</t>
  </si>
  <si>
    <t>Reembolso referente a aquisição de 10 pedestais em ferro com garra, para serem utilizados no Workshop do Departamento de Física Nuclear, lançamento do livro em comemoração aos "50 anos do Pelletron".</t>
  </si>
  <si>
    <t>Z-Par parafusos e ferramentas Ltda.</t>
  </si>
  <si>
    <t>Aquisição de materiais diversos (veda rosca, fita isolante e desingripantes) a serem utilizados na manutenção geral do Lab. Pelletron do FNC.</t>
  </si>
  <si>
    <t>Reembolso referente a aquisição de 01 relógio de parede que será instalado e utilizado na sala de seminários do FNC, conforme DANFE 194706 da firma Kalunga S.A.</t>
  </si>
  <si>
    <t>Reembolso referente a aquisição de 01 relógio de parede a ser utilizado e instalado na sala de controle do Lab. Pelletron do FNC, conforme DANFE 194740 da firma Kalunga S.A.</t>
  </si>
  <si>
    <t>Envio de SEDEX para : Profª Dra. Marystela Ferreira Diretoria do Centro de Ciências e Tecnologia para Sustentabilidade CCTS Rodovia João Leme dos Santos, KM - 110 – SP – 264 - Bairro de Itinga CEP. 18052-780 – Sorocaba - SP - (Nº. Objeto: OV342402428br)</t>
  </si>
  <si>
    <t>Rem. 50158860 - Solicitação de Software STI n.os 82467 / 82468 / 82469 / 82493 - "Windows 11 Pro Upgrade (64bit - Português)" e "Office Standard - 2021 LTSC (64 bits)"...</t>
  </si>
  <si>
    <t>S.T.I. - USP</t>
  </si>
  <si>
    <t>Rem. 50160449 - aquisições de softwares "Windows Server Standard 2Lic Core - 2022 (Português) (2 licenças)" - Solicitação de Software n.os 82607 / 82608...</t>
  </si>
  <si>
    <t>Maria Luisa Pestilla Tippi</t>
  </si>
  <si>
    <t>Reembolso de pagamento de acessórios para montagem dos posters/banners a serem usados no Workshop da Física Nuclear.</t>
  </si>
  <si>
    <t>Solicitações 83010, 83011, 83012, 83013 e 83014 - Solicitante Carlos Mac Dowell de Figueiredo - Aquisições de Software - Remanejamento 2023 50177929</t>
  </si>
  <si>
    <t>Envio de SEDEX para:LARA - Instituto de Física da Universidade Federal Fluminense- UFF A/C Prof. Roberto Meigikos - Campus da Praia Vermelha, São Domingos CEP. 24210-240 Niteroi- RJ - (Nº.Objeto: OV342333413 br)</t>
  </si>
  <si>
    <t>Maria Luisa Pestilla Tippi (PF)</t>
  </si>
  <si>
    <t>Reembolso de valores adiantados na compra de acessórios para montagem de exposição de banners para o Workshop do DFN. DANFE 6141 de 30/03</t>
  </si>
  <si>
    <t>Decorwatts Elétrica e Iluminação Ltda</t>
  </si>
  <si>
    <t>Aquisição de lâmpadas "LED" diversas a serem utilizadas especificamente na manutenção geral do acelerador Pelletron do FNC.</t>
  </si>
  <si>
    <t>WJet Comercial Ltda</t>
  </si>
  <si>
    <t>Aquisição de baterias para No Break utilizadas por pesquisadores do FNC.</t>
  </si>
  <si>
    <t>Antonio Aparecido de Souza - ME</t>
  </si>
  <si>
    <t>Pagamento de confecção de carimbo específico do FNC para uso da secretaria do departamento, conforme NFS 8880 em anexo. Forma de pagamento: Depósito C/C: 41016-0 - Ag.: 1546-6 - Banco do Brasil.</t>
  </si>
  <si>
    <t>Envio de sedex para: Claudio Zamitti Mammana - Rua Santo André, 330 Granja Viana, Cotia SP CEP 06708-570 - (Nº.Objeto: OV342323172br)</t>
  </si>
  <si>
    <t>Reembolso referente a aquisição de escorredor de pratos e porta detergente para uso na copa do FNC, conforme DANFE 262 da firma DCasa Embalagens e Utilidades Domésticas Ltda. em anexo.</t>
  </si>
  <si>
    <t>Envio de Sedex para: UDO SCHNITTER Rua do Mangabal, 25Alto da Boa Vista 04641-120 - São Paulo - SP - (Nº.Objeto: OV342325156br)</t>
  </si>
  <si>
    <t>Modermline Comércio de Móveis Ltda</t>
  </si>
  <si>
    <t>Aquisição de suportes para TVs que serão instaladas nas salas de reuniões do Conselho e de Seminários do FNC. Dados bancários - Banco do Brasil - Ag.: 0384-0 - C/C: 106066-X Conforme NFe 379217 em anexo.</t>
  </si>
  <si>
    <t>Serralheria Regia Ltda</t>
  </si>
  <si>
    <t>Aquisição de tambor para acondicionamento de resíduos industriais</t>
  </si>
  <si>
    <t>Envio de Sedex para: A/C Prof. Roberto Meigikos Lara Instituto de Física da Universidade Federal Fluminense- UFF Campus da Praia Vermelha - São Domingos Rua Passo da Pátria 156 Cep : 24210-240 Niteroi -RJ - (Nº.Objeto:OV376936885br)</t>
  </si>
  <si>
    <t>ENVIO DO LIVRO “POR QUE CONFIAR NAS CIÊNCIAS” Para : Francisco Miraglia Av. Sabiá, 23; Apto. 91 - Cep: 04515-000; São Paulo, SP -(Nº.Objeto:OV617663504br)</t>
  </si>
  <si>
    <t>ENVIO DO LIVRO “POR QUE CONFIAR NAS CIÊNCIAS” Luciana Zaterka Rua Bahia, 450, apto. 101, Higienópolis, SP, 01244-000. - (Nº.Objeto:OV617663495br)</t>
  </si>
  <si>
    <t>ENVIO DO LIVRO “POR QUE CONFIAR NAS CIÊNCIAS” Gustavo Caponi Rua Esteves Júnior 605 (Apto. 1414) 88015-130 Florianópolis SC - - (Nº.Objeto:QC465321889br)</t>
  </si>
  <si>
    <t>ENVIO DO LIVRO “POR QUE CONFIAR NAS CIÊNCIAS” Rua Magalhães Couto, 90. Ap. 401. Méier. CEP: 20735-180. Rio de Janeiro - RJ. - (Nº.Objeto:QC465321929br) 5) Mauro Condé Rua General Aranha, 506 Bairro Jaraguá. Belo Horizonte - MG 31270-400 - (Nº.Objeto:QC465321932br) 6) Alberto Cupani Rua Acadêmico Reinaldo Consoni, 103 88037-100 Florianópolis - (Nº.Objeto:QC465321977br) 8) Michel Paty 77 avenue de Verdun (Bâtiment A2, Apt 104, 12e étage), F-94200 Ivry-sur-Seine France - (Nº.Objeto:RR026647225br) 9) Leonardo González Galli Rua Pablo Abriata 2371 Boulogne, San Isidoro, Buenos Aires CP: 1609 - (Nº.Objeto:RR026647239br) 10) Angel Yefrin Ariza Bareno 31 ½ Oriente 2605 Talca, Chile CP: 3460000 - (Nº.Objeto:RR026647211br)</t>
  </si>
  <si>
    <t>Aquisição de materiais de consumo diversos, a serem utilizados na manutenção predial e tb no lab. do acelerador Pelletron do FNC.</t>
  </si>
  <si>
    <t>Aquisição de baterias de reposição para equipamentos utilizados por pesquisadores do Lab. Pelletron do FNC.</t>
  </si>
  <si>
    <t>Envio de correspondência para Prof. Camilo Cardoso da Silva Gerente de Auditoria - FAPESP Rua Pio XI , 15 - Alto da Lapa - 05468-901 - São Paulo - SP - (Nº.Objeto:OV617665638br)</t>
  </si>
  <si>
    <t>Envio de Sedex internacional = EMS Prof. L. Gialanella Dipartimento di Matematica e Fisica Università degli studi della Campania L. Vanvitelli Viale LIncoln, 5 81100 Caserta - Italy - (Nº.Objeto: EB038663052br)</t>
  </si>
  <si>
    <t>EBCT - Empresa Brasileira de Correios e Telegrafos</t>
  </si>
  <si>
    <t>Envio de SEDEX para: Seção Técnica de Pós-Graduação - Faculdade de Ciências - Unesp Av. Eng. Luiz Edmundo Carrijo Coube, 14-01, Bairro Vargem Limpa, CEP 17033-360 - Bauru/SP, - (Nº.Objeto: OV617675839br)</t>
  </si>
  <si>
    <t>Envio de SEDEX para: POSMAT - Faculdade de Ciências - Câmpus de Bauru Av. Eng. Luiz Edmundo Carrijo Coube, 14-01 - Vargem Limpa - Bauru/SP - CEP 17033-360 - (Nº. Objeto:OV617669918br)</t>
  </si>
  <si>
    <t>Reembolso referente a aquisição de baterias CR2032 a serem utilizadas nas BIOS/CLOCK de equipamentos utilizados por pesquisadores do FNC, conforme o Cupom Fiscal 020211 da forma Big Pel Livraria e Papelaria Ltda. em anexo.</t>
  </si>
  <si>
    <t>Requisição de Almoxarifado ( 277865) complemento do número de requisição. não coube no espaço Número de Requisição.</t>
  </si>
  <si>
    <t>Pagamento referente a confecção de carimbo automático para chefia do FNC, conforme NFS-e 9147, em anexo. Dados bancários: Banco do Brasil - Ag.: 1546-6 C/C: 41016-0</t>
  </si>
  <si>
    <t>Envio de Sedex para LARA - instituto de Física da Universidade Federal Fluminense - UFF Campus da Praia Vermelha - São Domingos Rua Passo da Pátria, 156 CEP. 24210-240- Niteroi - RJ A/C Prof. Dr. Roberto Meigikos - (Nº.Objeto:OV446491355br)</t>
  </si>
  <si>
    <t>Sistécnica Informática e Serviços Eireli</t>
  </si>
  <si>
    <t>Aquisição de memória RAM de 8GB RC 399120 DC 218699 NE 5440934 - Contrapartida GO 17534 e GC 4207</t>
  </si>
  <si>
    <t>Wall ST Comercial Ltda</t>
  </si>
  <si>
    <t>Aquisição de memória RAM de 16GB RC 399120 DC 218699 NE 5441019 - Contrapartida GO 17532 e GC 4206</t>
  </si>
  <si>
    <t>Envio de sedex para: Faculdade de Ciências - Campus Bauru Engenheiro Luiz Edmundo Carrijo Coube, 14-01 - 17033360 Bauru - São Paulo (Nº.Objeto:OV373236990br)</t>
  </si>
  <si>
    <t>RD - Nemitala Added</t>
  </si>
  <si>
    <t>Prado Comércio de Eletrônicos e Serviços</t>
  </si>
  <si>
    <t>Aquisição e serviço de ar condicionado RC 320639 DC 148445 NE 3295830/3295848 - Registro de Preços - Pregão 93/2023</t>
  </si>
  <si>
    <t>NE.03841680 / 03841699 - Pregão - serviço de instalação e aquisição de ar condicionado para o Laboratório LAMFI Van der Graff - RC 209215 - DC 148518 - Alterado o valor de R$ 21.333,80.</t>
  </si>
  <si>
    <t>NE.03867060 - serviço de desinstalação de aparelhos de ar condicionado do Laboratório LAMFI - RC 321252 - DC 171684.</t>
  </si>
  <si>
    <t>Maria Consuelo Soares da Mata</t>
  </si>
  <si>
    <t>Aquisição de condicionador de ar RC 463235 DC 220430 NE 5215337</t>
  </si>
  <si>
    <t>RD - Paulo Eduardo Artaxo Neto</t>
  </si>
  <si>
    <t>Bolsista</t>
  </si>
  <si>
    <t>NE 420862 / 2023 - Processo: 22.1.635.43.3 - Bolsista: Carolina Cristina Fernandes. Supervisor: Paulo Eduardo Artaxo Netto . Período de 01/09/2022 a 31/08/2023.</t>
  </si>
  <si>
    <t>Bolsista: Carolina Cristina Fernandes. Supervisor: Paulo Eduardo Artaxo Netto . Período de 01/09/2023 a 31/08/2024. NE 05185993/2023</t>
  </si>
  <si>
    <t>Anulado</t>
  </si>
  <si>
    <t>RD - Vera Henriques Encontro USP Escola</t>
  </si>
  <si>
    <t>Monitores que participarão do encontro USP Escola 2023 - NE 429100/2023</t>
  </si>
  <si>
    <t>Ponte Acessibilidade Ltda</t>
  </si>
  <si>
    <t>Produção de Acessibilidade em Libras, para evento de tmática de Educação no IFUSP, durante o período de 17 a 21/julho/23</t>
  </si>
  <si>
    <t>Luciene Hiromi Akahoshi</t>
  </si>
  <si>
    <t>Aquisição de produtos alimentícios e materiais de escritório, onde serão utilizados no 23º Encontro USP-ESCOLA ( Cursos de atualização da Educação básica em todas as áreas do Conhecimento), durante o período de 17 a 21/07/2023.</t>
  </si>
  <si>
    <t>Monitores</t>
  </si>
  <si>
    <t>NE.04192104 - Monitores que participarão do Encontro USP Escola 2023 - Profa Vera Henriques...</t>
  </si>
  <si>
    <t>RD - Vito R. Vanin</t>
  </si>
  <si>
    <t>PRCEU</t>
  </si>
  <si>
    <t>Devolução do Remanejamento 50325340/2023 - Referente ao projeto de fomento: 2707 - Experimentos de demonstração com Gálio: barômetro, flutuação de metais e outros. Remanejamento N° 2023 50622345.</t>
  </si>
  <si>
    <t>Diretoria - RORÇ BÁSICO</t>
  </si>
  <si>
    <t>Solicitação: 17/2023 Setor: Serviço de Pós-graduação em Física Solicitante: 2114950-1 Claudia Conde Barioni Valor da Bolsa: 1.212,00 Previsão Orçamentária: 14.544,00 + 3.168,00 (auxílio transporte) Duração: 12 meses Jornada: 30 Horas Doc. Mov. Verba: 202300251130 Processo: 23.1.21.43.6 Aluno: 11840210 - Gustavo Prado da Rocha Data de Cadastro: 15/03/2023 15:37 Remanejamento N° 2023 50146586</t>
  </si>
  <si>
    <t>Solicitação: 18/2023 ANULADO. Setor: Serviço de Pós-graduação em Física Solicitante: 2114950-1 Claudia Conde Barioni Valor da Bolsa: 1.212,00 Previsão Orçamentária: 14.544,00 + 3.168,00 (auxílio transporte) Duração: 12 meses Jornada: 30 Horas Doc. Mov. Verba: Processo: Aluno: Data de Cadastro: 04/01/2023 14:03</t>
  </si>
  <si>
    <t>Folha de pagamento de monitores bolsistas 2023 - NE 221363/2023 - Processo: 23.1.0009.43.6</t>
  </si>
  <si>
    <t>White Martins Gases Industriais Ltda</t>
  </si>
  <si>
    <t>Contrato de prestação de serviço de fornecimento de nitrogênio líquido e locação de tanques Exercício 2023 - DC 304/2021 - NE 254202/2023 e NE 253826/2023</t>
  </si>
  <si>
    <t>CHAVEIRO GOIÁS</t>
  </si>
  <si>
    <t>Solicitação de 2 cópias de chaves e um carimbo. Autorizado pela zeladoria Sr. Rodolfo Almeida</t>
  </si>
  <si>
    <t>E.B.C.T.</t>
  </si>
  <si>
    <t>NE.00869436 - reforço da NE.00262400 - Contrato de Serviços de Correio - Exercício 2023 - Contrapartida da GC 4045.</t>
  </si>
  <si>
    <t>MERU VIAGENS EIRELI</t>
  </si>
  <si>
    <t>ANULADO Fim de Exercício - Contrato de agenciamento de passagens aéreas nacionais NE 263910/2023 Processo: 21.1.231.43.9 Contrapartida GC 3910 - Reforço NE 4165018/2023 em 16/08/2023 no valor de R$ 2.500,00 - Reforço NE 5397435 / 2023 - no valor de R$ 5.000,00.</t>
  </si>
  <si>
    <t>ANULADO Fim de Exercício - Contrato de agenciamento de passagens aéreas internacionais NE 263945/2023 - Processo: 21.1.231.43.9 Contrapartida GC 3909 - Reforço NE 5032011 em 26/09/2023 no valor de R$ 8.019,46.</t>
  </si>
  <si>
    <t>Simpress Comercio Locacao e Servicos Ltda.</t>
  </si>
  <si>
    <t>NE.00263350 - Contrato de Serviços de impressão e reprografia corporativa - Exercício 2023.</t>
  </si>
  <si>
    <t>Pagamento da despachante para emissão/renovação das licenças de compra/uso de produtos químicos controlados no Instituto de Física.</t>
  </si>
  <si>
    <t>DIR-CCIF</t>
  </si>
  <si>
    <t>Prado Com de Eletron e Serv de Instal Eireli</t>
  </si>
  <si>
    <t>NE 00329989 e 00329970/2023 - Compra e instalação de aparelho de ar condicionado - RC 618482 - DC 960/2023</t>
  </si>
  <si>
    <t>Pagamento referente a Pró - Labore ref. a participações na comissão julgadora do concurso para provimento de um professor junto ao DFMT - Professores - Antônio Gomes de Souza, Eduardo Chaves Montenegro e Rodrigo Barbosa Capaz</t>
  </si>
  <si>
    <t>Pagamento a Auxílio prof. visitante ref. a participações na comissão julgadora do concurso para provimento de um professor junto ao DFMT - Professores - Antônio Gomes de Souza, Eduardo Chaves Montenegro e Rodrigo Barbosa Capaz</t>
  </si>
  <si>
    <t>Solicitação: 1580/2022 Setor: Física Aplicada Solicitante: 58015-1 Marcia Carvalho de Abreu Fantini Valor da Bolsa: 808,00 Previsão Orçamentária: 3.232,00 + 1.056,00 (auxílio transporte) Duração: 4 meses Jornada: 20 Horas Doc. Mov. Verba: Processo: Aluno: Data de Cadastro: 01/12/2022 18:44</t>
  </si>
  <si>
    <t>Envio de documentação via Sedex com AR para: Nadia Elaine Pereira - Caixa Postal 03331-970 - São Paulo -SP (Nº.Objeto: OV189203296 br)</t>
  </si>
  <si>
    <t>Solicitação: 1553/2022 Setor: Diretoria Instituto de Física Solicitante: 5008157-1 Veronica Espinosa Pintos Lopes Valor da Bolsa: 808,00 Previsão Orçamentária: 9.696,00 + 3.168,00 (auxílio transporte) Duração: 12 meses Jornada: 20 Horas Doc. Mov. Verba: 202300364873 Processo: 22.1.405.43.8 Aluno: 11237589 - Laura Fragoso Goncalves da Conceicao Data de Cadastro: 11/01/2023 15:02 - Remanejamento N° 2023 50049629</t>
  </si>
  <si>
    <t>Folha de pagamento de exercícios anteriores (Dezembro 2022) NE 369964 / 2023 - Processo: 22.1.00016.43.1</t>
  </si>
  <si>
    <t>Solicitação: 91/2023 Setor: Diretoria Instituto de Física Solicitante: 3472142-1 Maria Luísa Pestilla Tippi Valor da Bolsa: 1.212,00 Previsão Orçamentária: 14.544,00 + 3.168,00 (auxílio transporte) Duração: 12 meses Jornada: 30 Horas Doc. Mov. Verba: 202300395914 Processo: 22.1.29.43.6 Aluno: 10694139 - Sthephany de Fatima de Oliveira - Remanejamento N° 2023 50103445</t>
  </si>
  <si>
    <t>Transferido para RD Básicos dos professores referente ao saldo remanescente 2022.</t>
  </si>
  <si>
    <t>Sueli Maria de Lima</t>
  </si>
  <si>
    <t>Reembolso no valor de R$ 35,90 ( trinta e cinco reais e noventa centavos), referente à compra de 10 pacotes de açúcares para reuniões da Diretoria, conforme nota fiscal anexa</t>
  </si>
  <si>
    <t>Aquisição de serviço de chaveiro para confecção de chave para o Depto. FGE.</t>
  </si>
  <si>
    <t>ATA-GRAF</t>
  </si>
  <si>
    <t>IME</t>
  </si>
  <si>
    <t>Referente ao cálculo de rateio do consumo e locação de equipamentos do pool de gráficas relativos aos meses de novembro e dezembro de 2022. e Remanejamento N° 2023 50066221</t>
  </si>
  <si>
    <t>Aquisição de serviço de chaveiro, para conserto de carimbo</t>
  </si>
  <si>
    <t>Andréa Schlegel</t>
  </si>
  <si>
    <t>Aquisição de 250 crachás e uma guilhotina manual para o evento Curso de Verão 2023.</t>
  </si>
  <si>
    <t>Solicitação de reembolso pela compra de insumos emergenciais à preparação dos kits didáticos do início do 1º período letivo de 2023.</t>
  </si>
  <si>
    <t>AAA-CPG-I</t>
  </si>
  <si>
    <t>ECT</t>
  </si>
  <si>
    <t>Solicito envio de correspondência à Profa Dra Danusa Munford- UFABC(integrante de banca); Avenida dos Estados, 5001/CEP: 09210-580 Cidade: Santo André (Nº.Objeto: OV189273592br)</t>
  </si>
  <si>
    <t>REMANEJAMENTO 50008027 / 2023 - Ref. ao contratos de Serviços de Abastecimento de Combustível e Serviços de Táxi - Exercício 2023 - fale conosco 236842 - Contrapartida GC 4028</t>
  </si>
  <si>
    <t>Nutricap Com. de Produtos Alimentícios Ltda.</t>
  </si>
  <si>
    <t>NE.00594372 - serviço de coffee break p/ o Curso de Verão nos dias 06, 07, 08, 09 e 10/02/2023 - Auditório Abrahão de Moraes - RC 38445 - DC 14163.</t>
  </si>
  <si>
    <t>Colaborador eventual</t>
  </si>
  <si>
    <t>Pagamentos de ajuda de custos a Colaborador Eventual nas atividaes da Comissão de Pesquisa Universitária : Wellington Luiz dos Santos, Dindara Silva Galvão, Silas Michael Batista Guedes, Gustavo Chagas de Morais, Maria Monalisa de Melo Paulino, Leonardo Silva Novais e Jacquelina Teixeira Santos no valor de R$ 4.200,00</t>
  </si>
  <si>
    <t>Realização de palestra no Curso de Verão 2023 dia 09/03/2023 - NE 606915/2023 - Processo: 23.1.13.43.3</t>
  </si>
  <si>
    <t>Iran Mamedes de Amorim</t>
  </si>
  <si>
    <t>Despesas realizadas com a visita do Prof. Johannes Wessels (Reitor da Universidade de Münster - Alemanha) no dia 06/02/2023 - Discussão de cooperação internacional.</t>
  </si>
  <si>
    <t>Serviços de chaveiro (reparos de fechaduras, troca de miolo e cópias) decorrentes à diversas pendências nas instalações do IFUSP, que se fizeram necessários devido a retomada de manutenção ativa com caráter preventivo no que tange a segurança das instalações.</t>
  </si>
  <si>
    <t>Alysson Cardoso Ferreira</t>
  </si>
  <si>
    <t>Aquisição de material de higiene pessoal, papel higienico e papel toalha RC 51042 DC 17618</t>
  </si>
  <si>
    <t>Nutricap Com. de Produtos Alimentícios Ltda</t>
  </si>
  <si>
    <t>NE 00618387/2023 - Serviço eventual de buffet - Coffee break para as reuniões do CTA e Congregação.</t>
  </si>
  <si>
    <t>REMANEJAMENTO 50087946 / 2023 - Referente ao oficio PRIP/015/24012023 - 36 TICKETS de categoria especial e 04 tickets de categoria visitante - Evento Raios Cósmicos nas Escolas - Segunda Oficina - fale conosco 238244.</t>
  </si>
  <si>
    <t>Seattle Tecnologia e Com. de Prod. Eletr. Ltda.</t>
  </si>
  <si>
    <t>NE.00721447 - aquisição de microondas para a copa do Edif. Basilio Jafet - RC 41764 - DC 15054.</t>
  </si>
  <si>
    <t>Aquisição de serviço de chaveiro para portas da Biblioteca</t>
  </si>
  <si>
    <t>AAA-CONC</t>
  </si>
  <si>
    <t>Remanejamento N° 2023 50092508 - Reembolso de despesas, referente às viagens do Prof.Glaucius Oliva , docente do IFSC, para participar da banca Professor Titular aqui no IFUSP.</t>
  </si>
  <si>
    <t>NE.00735863 - Contrato 61/2022-RUSP - Prestação de Serviços de Impressão e Reprografia Corporativa - Exercício 2023 - DC 153641/2022.</t>
  </si>
  <si>
    <t>Envio de 102 pôsteres de divulgação do evento São Paulo Advanced School on Multi-Messenger Astrophysics (https://www.institutoprincipia.org/mma-school), a pedido do Prof. Luis Raul Weber Abramo (coordenador)</t>
  </si>
  <si>
    <t>Empenho de Diárias Nacionais - NE 2796207 e Diárias Internacionais - NE 2797114 Exercício 2023 - Contrapartida GC 4033</t>
  </si>
  <si>
    <t>Solicitação: 249/2023 Setor: Diretoria Instituto de Física Solicitante: 5008157-1 Veronica Espinosa Pintos Lopes Valor da Bolsa: 808,00 Previsão Orçamentária: 4.848,00 + 1.584,00 (auxílio transporte) Duração: 6 meses Jornada: 20 Horas Doc. Mov. Verba: 202300766173 Processo: 23.1.80.43.2 Aluno: 11384952 - Raissa Dias de Carvalho Data de Cadastro: 20/03/2023 13:35 - Remanejamento N° 2023 50152527</t>
  </si>
  <si>
    <t>Nutricap Com. de Produtos Alimentícios</t>
  </si>
  <si>
    <t>Empenho para serviço eventual e buffet - RC 60866 DC 21470</t>
  </si>
  <si>
    <t>NE.00766076 - Reforço da NE.00263350 - Contrato de Serviços de impressão e reprografia corporativa - Exercício 2023.</t>
  </si>
  <si>
    <t>Solicito o reembolso de R$220,00 referente a compra de 02 GLP de 13Kg junto a distribuidora RELUZ para uso nas copas do IFUSP.</t>
  </si>
  <si>
    <t>Pgto Diária N° 202300001 - Rafael Medeiros da Silva - 6302453 - Destino: São Carlos/SP-Brasil - Saída Prevista: 10/02/2023 - 08:00 Término Prevista: 10/02/2023 - 18:00 Diárias Nacionais: Completas: 0 - Simples: 1 - Finalidade da Diária: Levar o Diretor Manfredo para USP de São Carlos.</t>
  </si>
  <si>
    <t>Valor transferido aos departamentos conforme aprovado na reunião CTA em sua 355º Sessão Ordinária</t>
  </si>
  <si>
    <t>Referente aos alojados no CEPEUSP que estiveram no Curso de Verão 2023 - Remanejamento N° 2023 50107548</t>
  </si>
  <si>
    <t>Ajustes de lançamentos referente as despesas realizadas no Grupo do Tesouro do processo de adiantamento nº : 23.1.10.43.4, mas lançados nos RI dos professores - GOs 16481, 16517, 16526, 16511, 16565 e 16583 - Contrapartida Diretoria - RI ADM GC 4044</t>
  </si>
  <si>
    <t>Referente ao cálculo de rateio do pool de gráficas relativo ao mês de janeiro de 2023 - Remanejamento N° 2023 50111340</t>
  </si>
  <si>
    <t>Compra emergencial de componentes eletrônicos destinados à preparação dos experimentos para os cursos dos Laboratórios Didáticos.</t>
  </si>
  <si>
    <t>MARIA LUISA PESTILLA TIPPI</t>
  </si>
  <si>
    <t>Banners ARTE E CIÊNCIA e ACOLHIMENTO, junto ao IFUSP.</t>
  </si>
  <si>
    <t>Reembolso compra de itens para higienização e sinalização para uso imediato do setor de apoio ao usuário.</t>
  </si>
  <si>
    <t>Compra de insumos emergenciais à confecção de experimentos para os Laboratórios de Demonstrações.</t>
  </si>
  <si>
    <t>Transposição para Informática Remanejamento 50117969 / 2023</t>
  </si>
  <si>
    <t>Reforço de Empenho Referente ao 4º Termo de Aditamento do Contrato de prestação de serviço de fornecimento de nitrogênio líquido e locação de tanques Exercício 2023 - DC 304/2021 - NE 254202/2023 e NE 253826/2023</t>
  </si>
  <si>
    <t>Editora Livraria da Fisica Ltda.</t>
  </si>
  <si>
    <t>NE.01039780 - serviço de impressão de livros comemorativo "50 anos do Acelerador Pelletron" - RC 83696 - DC 35420.</t>
  </si>
  <si>
    <t>Serviço de reconhecimento de firma do Sr. Diretor do IF., para adequar as novas normas de estacionamentos (Zona Azul), junto à Estapar Estacionamentos/Reitoria da USP.</t>
  </si>
  <si>
    <t>Solicitação: 365/2023 Setor: Setor de Suporte ao Usuário Solicitante: 5479786-1 Hercules Ramos Veloso de Freitas Valor da Bolsa: 1.212,00 Previsão Orçamentária: 14.544,00 + 3.168,00 (auxílio transporte) Duração: 12 meses Jornada: 30 Horas Doc. Mov. Verba: 202301103879 Processo: 23.1.115.43.0 Aluno: 10350299 - Victoria Mayumi Freitas Suguimoto Data de Cadastro: 31/03/2023 17:24 - Remanejamento N° 2023 50180806</t>
  </si>
  <si>
    <t>CANCELADO: Solicitação: 366/2023 Setor: Setor de Suporte ao Usuário Solicitante: 5479786-1 Hercules Ramos Veloso de Freitas Valor da Bolsa: 1.212,00 Previsão Orçamentária: 14.544,00 + 3.168,00 (auxílio transporte) Duração: 12 meses Jornada: 30 Horas Doc. Mov. Verba: Processo: Aluno: Data de Cadastro: 07/03/2023 18:06</t>
  </si>
  <si>
    <t>CANCELADO: Solicitação: 367/2023 Setor: Setor de Suporte ao Usuário Solicitante: 5479786-1 Hercules Ramos Veloso de Freitas Valor da Bolsa: 808,00 Previsão Orçamentária: 9.696,00 + 3.168,00 (auxílio transporte) Duração: 12 meses Jornada: 20 Horas Doc. Mov. Verba: Processo: Aluno: Data de Cadastro: 07/03/2023 18:09</t>
  </si>
  <si>
    <t>SolicitaçãSolicitação: 368/2023 Setor: Setor de Suporte ao Usuário Solicitante: 5479786-1 Hercules Ramos Veloso de Freitas Valor da Bolsa: 808,00 Previsão Orçamentária: 4.848,00 + 1.584,00 (auxílio transporte) - Remanejamento N° 2023 50229708 - Duração: 6 meses Jornada: 20 Horas Doc. Mov. Verba: 202301103917 Processo: 23.1.175.43.3 Aluno: 11544748 - Júlia de Moura Reinaldo Data de Cadastro: 19/04/2023 17:27</t>
  </si>
  <si>
    <t>Solicitação: 369/2023 Setor: Setor de Suporte ao Usuário Solicitante: 5479786-1 Hercules Ramos Veloso de Freitas Valor da Bolsa: 808,00 Previsão Orçamentária: 9.696,00 + 3.168,00 (auxílio transporte) Duração: 12 meses Jornada: 20 Horas Doc. Mov. Verba: 202301103925 Processo: 23.1.114.43.4 Aluno: 11846129 - Gabriel Santos Sant'Anna Data de Cadastro: 14/04/2023 11:06 - Remanejamento N° 2023 50214603</t>
  </si>
  <si>
    <t>Solicitação: 370/2023 Setor: Setor de Suporte ao Usuário Solicitante: 5479786-1 Hercules Ramos Veloso de Freitas Valor da Bolsa: 808,00 Previsão Orçamentária: 4.848,00 + 1.584,00 (auxílio transporte) - Remanejamento N° 2023 50195781 - Duração: 6 meses Jornada: 20 Horas - Doc. Mov. Verba: 202301103933 Processo: 23.1.113.43.8 - Aluno: 14604076 - Rafael Cunto Filho - Data de Cadastro: 06/04/2023 16:07</t>
  </si>
  <si>
    <t>Envio de poster para a Universidade da Pensilvânia, Estados Unidos. (Nº.Objeto: RR230636476br)</t>
  </si>
  <si>
    <t>Envio de uma CARTA REGISTRADA /AR (CR/AR) para Companhia de engenharia de Tráfego - CET R:Sumidouro.740 - Pinheiros - SP Cep: 05428-900 - (Nº. Objeto: BR597079305br)</t>
  </si>
  <si>
    <t>Ajustes de lançamentos referente as despesas realizadas no Grupo do Tesouro do processo de adiantamento nº : 23.1.50.43.6, mas lançados nos RI dos professores - GOs 16603, 16573, 16610 e 16627 - Contrapartida Diretoria - RI ADM GC 4049</t>
  </si>
  <si>
    <t>RCS COM MÁQUINAS MAT E SERVIÇOS DE COPIAS LTDA ME</t>
  </si>
  <si>
    <t>Pagamento de faixa de sinalização de segurança para BICICLETÁRIO.</t>
  </si>
  <si>
    <t>Compra de 10 pacotes em grãos de café para Diretoria</t>
  </si>
  <si>
    <t>David Bärg Filho</t>
  </si>
  <si>
    <t>Aquisição emergencial de teclado sem fio e cabo DISPLAYPORT para HDMI, para uso nas salas do Lab. Didático.</t>
  </si>
  <si>
    <t>IQ</t>
  </si>
  <si>
    <t>Remanejamento 50144389 / 2023 referente à requisição de material 202300071663 .</t>
  </si>
  <si>
    <t>Sedex 10</t>
  </si>
  <si>
    <t>Documentos para FINEP - Rio Janeiro - (Nº.Objeto: OV342399825br)</t>
  </si>
  <si>
    <t>Meru Viagens EIRELI</t>
  </si>
  <si>
    <t>NE.01234485 - Contrato de Agenciamento de passagens aéreas - Exercício 2022 - Ref a Fatura 9382 de 05/09/2022 - Profs. Miguel Abbate e Leandro de Paula.</t>
  </si>
  <si>
    <t>Transferência para o Grupo 057 - Remanejamento N° 2023 50155763 - Contrapartida RI Diretoria GC 4053 - Recibo Tesouraria 32/2023</t>
  </si>
  <si>
    <t>Participação na Comissão Julgadora da Defesa de Doutorado Junto a Comissão de Pós - Graduação</t>
  </si>
  <si>
    <t>Participação na Comissão Juçgadora do Concurso par Prof. Junto ao DEP de 03 a 05 de abril de 2023</t>
  </si>
  <si>
    <t>Participação na Comissão Julgadora do Concurso par Prof. Junto ao DEP de 03 a 05 de abril de 2023</t>
  </si>
  <si>
    <t>Marcelo Moreno Lucena</t>
  </si>
  <si>
    <t>Reembolso referente à compra de telhas para a torre de refrigeração do Laboratório Microtron (Uso imediato)</t>
  </si>
  <si>
    <t>Rem. 50164207 - Pagto. de diárias para participar da Comissão Julgadora do Concurso para provimento de um Professor Doutor junto ao Depto. de Física Experimental, Ed. IF-47/22, a ser realizado no período de 03 a 05/04/2023-Prof. Adriano Defini Andricopulo-nº USP 4998918.</t>
  </si>
  <si>
    <t>Solicito envio de correspondência via SEDEX ao Prof. Rafael Matias de Moura da Universidade Estadual de Alagoas - UNEAL / CEP 57500-000. Trata-se de exemplar para qualificação de aluno do PIEC - (Nº.Objeto: OV342405591br)</t>
  </si>
  <si>
    <t>Prof. Mikiya Muramatsu</t>
  </si>
  <si>
    <t>Aquisição de material para ser utilizado no Oficina de Arte e Ciências</t>
  </si>
  <si>
    <t>Compra de biscoitos para uso em concursos de docentes, a serem realizados pela Assistência Acadêmica</t>
  </si>
  <si>
    <t>PRIP</t>
  </si>
  <si>
    <t>Rem. 50171327 - Ref ao Ofício PRPI / 063 / 10032023 (SAS) - aquisição de 676 tickets categoria especial, retirados junto a Seção de tesouraria da PRIP, nos dias 30 de janeiro e 08 de fevereiro de 2.023...</t>
  </si>
  <si>
    <t>Compra de cápsulas de café a serem utilizados em concursos realizados pela Assistência Acadêmica</t>
  </si>
  <si>
    <t>Solicitação de reembolso a Ricardo Ichiwaki pela compra de insumos para os Laboratórios Didáticos</t>
  </si>
  <si>
    <t>Serviço de Buffet Requisições de Compra 151314, 151390, 151403 e 158971 - NE 1556229, 1556210, 1556318 e 1556342 - Processo: 23.1.120.43.4 Anulação da NE 1556210 de R$ 1800,00</t>
  </si>
  <si>
    <t>Sol Comércio de Equipamentos e Serviços EIRELI</t>
  </si>
  <si>
    <t>Aquisição de equipamentos de áudio e vídeo Rc 82789 Dc 43929 - Contrapartida GO 16750 e GC 4065</t>
  </si>
  <si>
    <t>DKSA COMERCIAL LTDA</t>
  </si>
  <si>
    <t>Aquisição de 1 refrigerador para o DFNC RC 120699 DC 52537</t>
  </si>
  <si>
    <t>EXCEL COM. E SERV. DE INF. LTDA</t>
  </si>
  <si>
    <t>compra pen drive e adaptador, para uso emergencial, junto ao CCIFUSP.</t>
  </si>
  <si>
    <t>Solicitação: 521/2023 Setor: Diretoria Instituto de Física Solicitante: 3472142-1 Maria Luísa Pestilla Tippi Valor da Bolsa: 808,00 Previsão Orçamentária: 7.272,00 + 2.376,00 (auxílio transporte) Duração: 9 meses Jornada: 20 Horas Doc. Mov. Verba: 202301569959 Processo: 23.1.181.43.3 Aluno: 10376583 - Larissa Cunha da Silva Data de Cadastro: 19/05/2023 14:33 - Remanejamento N° 2023 50288844</t>
  </si>
  <si>
    <t>ATO</t>
  </si>
  <si>
    <t>Sedex com AR, para a Empresa Engemax, com sede em Presidente Prudente - SP - Trata-se de notificação referente a pendências em contrato de reforma no IFUSP. (OV342333546br)</t>
  </si>
  <si>
    <t>Mauro Mathias (PF)</t>
  </si>
  <si>
    <t>Gastos do psicólogo Mauro Mathias com consumíveis para o Workshop no IFUSP. Reembolso KALUNGA, NF 124979 de 03/04.</t>
  </si>
  <si>
    <t>Solicito envio de correspondência via sedex. Tratam-se de exemplares para bancas. Profa. Thaís Cyrino de Mello Forato (UNIFESP) CEP: 09913030 - (Nº.Objeto:OV263776184br) - Cleide Matheus Rizzatto (IFSP) CEP: 08673-010 - (Nº.Objeto:OV263776215br) - Sergio Henrique Bezerra de Sousa Leal (UFABC) CEP 09210-580 - (Nº.Objeto:OV263776140br)</t>
  </si>
  <si>
    <t>RTMAX Comunicação Visual Eirlli - ME</t>
  </si>
  <si>
    <t>Solicitação do CCIFUSP de adesivos para identificação dos novos laptops.</t>
  </si>
  <si>
    <t>Descrição: Serviço de Buffet Requisições de Compra 178522, 177860, 177917 - NE 1748802, 1749930, 1750122 - Processo: 23.1.120.43.4</t>
  </si>
  <si>
    <t>Ajustes de lançamentos referente as despesas realizadas no Grupo do Tesouro do processo de adiantamento nº : 23.1.82.43.5, mas lançados nos RI dos professores - GOs 16645, 16678, 16709, 16695 e 16741 - Contrapartida Diretoria - RI ADM GC 4075</t>
  </si>
  <si>
    <t>Aquisição de material para ser utilizado no Projeto Orientação Técnica - "Iniciação e Letramento Científico na Educação Báisca" do Arte e Ciência.</t>
  </si>
  <si>
    <t>Supralimp Comércio Produtos Limpeza</t>
  </si>
  <si>
    <t>Aquisição de papéis descartáveis Requisição de Compra109768 DC 45468 - NE 1756200 - Processo: 23.1.95.43.0</t>
  </si>
  <si>
    <t>ATO-MP</t>
  </si>
  <si>
    <t>Joalipa Comercial - ME</t>
  </si>
  <si>
    <t>Aquisição de 1 nível de laser Requisição de Compra 109490 DC 474444 - 1759910 - Processo: 23.1.105.43.5</t>
  </si>
  <si>
    <t>ATF-CONV</t>
  </si>
  <si>
    <t>Aquisição de chaveiro</t>
  </si>
  <si>
    <t>Solicitação de reembolso pela compra de insumos emergenciais aos experimentos dos cursos de Física Experimental dos Laboratórios Didáticos.</t>
  </si>
  <si>
    <t>Ajuda de Custos a Colaboradores Eventuais Rafael Matsuda, Laura Borges, Bruna Ramos, Aline Santos no valor de 400,00</t>
  </si>
  <si>
    <t>NE.01856591 / 01856648 - Ata Registro de Preços - Aquisição e serviço de instalação de aparelho de ar condicionado (Acervo Histórico do IF) - RC 151268 - DC 76886/2023. Proc. 22.1.441.43.4</t>
  </si>
  <si>
    <t>NE.01859337 / 01858063 - Ata Registro de Preços - Aquisição e serviço de instalação de aparelho de ar condicionado p/Sala da Vigilância Edif. Anexo 2 - RC 157860 - DC 76142/2023. Proc. 22.1.441.43.4</t>
  </si>
  <si>
    <t>Aquisição de produtos alimentícios para ser ofertada no Curso de Capacitação de Professores nos dias 19/04, 26/04 de 2023, apresentado pelo Prof. Mikiya Muramatsu.</t>
  </si>
  <si>
    <t>Envio de correspondência SEDEX com AR para discente do PIEC Guilherme Henrique Inocêncio no CEP:13196-556. OF.CPGI PIEC nº A-019/23 - (Nº.Objeto: OV376662121br)</t>
  </si>
  <si>
    <t>Referente ao cálculo de rateio do pool de gráficas relativo ao mês de março de 2023 - Remanejamento N° 2023 50229767</t>
  </si>
  <si>
    <t>Envio de 04 cartas registradas para a aluna Mariana de Amorim Delfin Cep:07174-412 - Rua G3,72 - Res. PQ. Cumbica - (Nº.Objeto: BR597084605 br) cep:07174-412 - Guarulhos, SP - R.Claudio R. Marques, 72 - (Nº.Objeto: BR597084591br) Cep:05458-001 - Alto de Pinheiros, SP (Nº.Objeto: BR597084588) Cep:27288-020 - Volta Redonda, RJ - (Nº.Objeto:BR597084614br )</t>
  </si>
  <si>
    <t>Troca de fechaduras, ajustes em portas e instalação de trincos nas portas 1048, 1052, 1054, 1064, 1072, 118, 119 e 120 da FGE.</t>
  </si>
  <si>
    <t>Solicitação de reembolso pela compra de insumos emergenciais à preparação de experimentos dos Laboratórios Didáticos.</t>
  </si>
  <si>
    <t>Ajustes de lançamentos referente as despesas realizadas no Grupo do Tesouro do processo de adiantamento nº : 23.1.103.43.2, mas lançados nos RI dos professores - GOs 16739, 16741, 16789 e 16783 - Contrapartida Diretoria - RI ADM GC 4048</t>
  </si>
  <si>
    <t>Eduardo Ureshino</t>
  </si>
  <si>
    <t>Compra de duas fechaduras para instalação no DFNC.</t>
  </si>
  <si>
    <t>Solicitação: 692/2023 Setor: Serviço de Graduação Solicitante: 2333180-1 Katia Cilene Beltran Souza Nobre Valor da Bolsa: 1.212,00 Previsão Orçamentária: 10.908,00 + 2.376,00 (auxílio transporte) Duração: 9 meses Jornada: 30 Horas Doc. Mov. Verba: 202302192549 Processo: 22.1.313.43.6 Aluno: 11324221 - Gabriela Pinheiro de Moraes Data de Cadastro: 10/05/2023 05:48 - Remanejamento N° 2023 50256365</t>
  </si>
  <si>
    <t>Serviços eventuais de Buffet. Requisições de Compra 213255, 213301 e 188560 - NE 2191135, 2191640 e 2191810 - Processo: 23.1.122.43.7</t>
  </si>
  <si>
    <t>Diária N° 202300012 - Antonio Carlos Hernandes - 3061449 Unidade - 43 - Instituto de Física Destino: Las Vegas/NV-Estados Unidos da América Convênio: 0 Saida Prevista: 24/04/2023 - 00:01 Término Prevista: 26/04/2023 - 23:59 Diárias Internacionais: 3</t>
  </si>
  <si>
    <t>Maria Angela de Moraes - ME</t>
  </si>
  <si>
    <t>NE.02259767 - Ata Registro de Preço - compra de garrafas d'águas com gás e sem gás - RC 128916 - DC 102003.</t>
  </si>
  <si>
    <t>Serviços eventuais de Buffet (Colóquios do IF-CPq). Requisições de Compra 213328 e 213336 - NE 2350039 e 2350063/2023 - Processo: 23.1.122.43.7 Anexos:</t>
  </si>
  <si>
    <t>Ajustes de lançamentos referente as despesas realizadas no Grupo do Tesouro do processo de adiantamento nº : 23.1.125.43.6, mas lançados nos RI dos professores - GOs 16755, 16791, 16800 e 16830 - Contrapartida Diretoria - RI ADM GC 4093</t>
  </si>
  <si>
    <t>ATA-LIMP</t>
  </si>
  <si>
    <t>Pró Labore ref a participação na comissão julgadora do concurso para provimento de um professor doutor junto ao DFNC - NE 2385339 e 2385355 - Processo 23.1.12.43.7 - Profa Mariela Fernanda e Prof. Luiz Felipe</t>
  </si>
  <si>
    <t>ATF</t>
  </si>
  <si>
    <t>Serviço de buffet para a reunião da congregação do IFUSP a ser realizada dia 25/05/2023 - Requisição 188579 - DC 120508/2023 - NE 2633413 e 2633421 - Complemento GO 16974</t>
  </si>
  <si>
    <t>O2 CR/AR - Destinatário: Mariana de Amorim Delfino rua G3 nº72 - Cep 07174-412 GUARULHOS - (Nº.Objeto:BR597084778 BR ) o outro endereço Destinatário: Mariana de Amorim Delfino Rua Claudio Roberto Marques , 72 Cep 07174-412 - GUARULHOS - (Nº.Objeto: BR597084781 BR)</t>
  </si>
  <si>
    <t>Solicitação: 811/2023 Setor: Serviço Técnico de Comunicação, Pesquisa e Cultura e Extensão Solicitante: 3472142-1 Maria Luísa Pestilla Tippi Valor da Bolsa: 1.320,00 Previsão Orçamentária: 15.840,00 + 3.168,00 (auxílio transporte) Remanejamento N° 2023 50415544 - Duração: 12 meses Jornada: 30 Horas Doc. Mov. Verba: 202302710248 Processo: 23.1.00304.43.8 Aluno: 10693701 - Aghata Achilles de Oliveira Data de Cadastro: 21/07/2023 16:24</t>
  </si>
  <si>
    <t>Envio de 2 correspondências simples: Hermirio de Moura Campos -Cep:06700-222 Renato Costa Neves - cep:13210-705</t>
  </si>
  <si>
    <t>envio de correspondência simples para Aparecido Antonio Francisco - cep:05583-070</t>
  </si>
  <si>
    <t>Envio de Correspondência com aviso de recebimento para o endereço: Rua G3, Nº 72 - CEP 07174-412 – Guarulhos/SP – Brasil - (Nº.Objeto: BR597084795br)</t>
  </si>
  <si>
    <t>Envio de correspondência com aviso de recebimento para o endereço: Rua Cláudio Roberto Marques, Nº 72 CEP 07174-412 – Guarulhos/SP – Brasil - (Nº.Objeto: BR597107275br)</t>
  </si>
  <si>
    <t>Envio de correspondência com aviso de recebimento para o endereço: Av. Diogenes Ribeiro de Lima, Nº 2001 CEP 05458-001 – Guarulhos/SP – Brasil - (Nº.Objeto: BR597084804br)</t>
  </si>
  <si>
    <t>Envio de correspondência com aviso de recebimento para o endereço: Rua João Rodrigues da Silva, S/Nº - Bloco 115D - Apto 203 CEP 27288-020 – Volta Redonda/RJ - Brasil - (Nº.Objeto: BR597107261br)</t>
  </si>
  <si>
    <t>DIR-CPESQ</t>
  </si>
  <si>
    <t>SP Elite Eventos e Turismo EIRELI - ME</t>
  </si>
  <si>
    <t>NE.02756604 - Ata Registro de Preço - Serviços de buffett - Colóquio no Audit. Abrahão de Moraes, dia 01/06/2023 - RC 270712 - DC 127936.</t>
  </si>
  <si>
    <t>NE.02756655 - Ata Registro de Preço - Serviços de buffett - Colóquio no Audit. Abrahão de Moraes, dia 15/06/2023 - RC 271433 - DC 128010.</t>
  </si>
  <si>
    <t>Envio de empréstimo do livro: Via Sedex UFABC - Universidade Federal do ABC - Santo André Bairro Santa Terezinha - SP Cep: 09210-580 - (Nº.Objeto: OV34232576-5br)</t>
  </si>
  <si>
    <t>Fatura 11851 - Compra de passagem aérea para professores que participarão de comissões julgador de concursos para Prof. Dr. junto ao DFMT - RC 5105 - Profs. Antonio G. Souza (CE/SP/CE), Eduardo C. Montenegro (RJ/SP/RJ), Rodrigo B. Capaz (RJ/SP/RJ).</t>
  </si>
  <si>
    <t>Fatura 13114 - Compra de passagem aérea para professores que participarão de comissões julgador de concursos para Prof. Dr. junto ao DFEP - RC 140878 - Profas. Dora Izzo (RJ/SP/RJ), Maria S. S. Pereira (AL/SP/AL), Lucimara S. Roman (PR/SP/PR) - RC 132174 - Prof. Glauco S. F. silva (RJ/SP/RJ).</t>
  </si>
  <si>
    <t>Referente ao cálculo de rateio do pool de gráficas relativo aos meses de Fevereiro e Abril de 2023 - Remanejamentos N° 2023 50321663 e N° 2023 50321680.</t>
  </si>
  <si>
    <t>Paulo Henrique Santos Junior</t>
  </si>
  <si>
    <t>NE.02992839 - compra de caixas de arquivos mortos p/ acervo histórico do IFUSP - RC 142269 - DC 113200.</t>
  </si>
  <si>
    <t>Leonilda Dias da Silva Móveis - ME</t>
  </si>
  <si>
    <t>NE.03480394 - Pregão - aquisições de armários de aço p/ o Acervo Histórico do IFUSP - RC 144571 - DC 113960 - Alterado o valor de R$ 30.907,24.</t>
  </si>
  <si>
    <t>NP Tecnologia e Gestao de Dados Ltda.</t>
  </si>
  <si>
    <t>NE.03032979 - aquisição de assinatura de jornais, periódicos e clipagem (assinatura anual do sistema Banco de Preços) - RC 287062 - DC 134975.</t>
  </si>
  <si>
    <t>NE.03049065 - Ata de Registro de Preços - Serviços de buffet - Colóquio no Auditório Abrahão de Moraes, Dia 22/06/2023 - RC 271468 - DC 140584. Proc. 23.1.120.43.4</t>
  </si>
  <si>
    <t>E.a.de O.Ferreira - Me</t>
  </si>
  <si>
    <t>Aquisição de Persianas RC 105525 DC 138091 NE 3049022</t>
  </si>
  <si>
    <t>NE.03049090 - Ata de Registro de Preços - Serviços de buffett para Reunião do CTA do IFUSP, Dia 22/06/2023 - RC 188595 - DC 140681. Proc. 23.1.120.43.4</t>
  </si>
  <si>
    <t>Referente à 3 diárias completas com pernoite, ao Prof. Cleber Renato Mendonça (IFSC/USP), nº USP 486013 que participará da Comissão Julgadora do Concurso para provimento de um Professor Doutor junto ao Departamento de Física Experimental, Ed. IF-02/23, a ser realizado no período de 10 a 12 de julho de 2023. Remanejamento N° 2023 50339481.</t>
  </si>
  <si>
    <t>Doação de material bibliográfico (livros): 03 pacotes para a PUC Minas - Av: Dom José Gaspar, 500 - prédio 26 - biblioteca - Coração Eucarístico - Belo Horizonte - MG CEP 30535-901; (Nº.Objeto:QC249543250br), (Nº.Objeto: QC249543263br) , (Nº.Objeto: QC249543277br) 01 pacote para UFESP - Rua Carvalho de Mendonça, 144 - Vila Belmiro - Santos - CEP 11070-100; (Nº.Objeto: OV376930945br) 01 pacote para UFRGS - Instituto de Física - Av: Bento Gonçalves, 9500 prédio 43135 - térreo 15051 - Campus do Vale - bairro Agronomia - Porto Alegre - RS - CEP 91501-970 (Nº.Objeto: QC249543285br)</t>
  </si>
  <si>
    <t>Solicito o reembolso de R$216,00 referente a compra de 02 GLP de 13kg junto a distribuidora RELUZ para uso nas copas do IFUSP.</t>
  </si>
  <si>
    <t>Solicitação de reembolso pela compra de insumos emergenciais à preparação de experimentos para os cursos de Física Experimental dos Laboratórios Didáticos.</t>
  </si>
  <si>
    <t>NE.03253290 - Ata de Registro de Preços - Serviços de buffett - Colóquio no Auditório Abrahão de Moraes, Dia 29/06/2023 - RC 271476 - DC 140606. Proc. 23.1.120.43.4</t>
  </si>
  <si>
    <t>NE.03253312 - Ata de Registro de Preços - Serviços de buffett - Congregação do IFUSP, Dia 29/06/2023 - RC 188617 - DC 143125. Proc. 23.1.120.43.4</t>
  </si>
  <si>
    <t>Fatura 14551 - Compra de passagem aérea para professores que participarão de comissões julgador de concursos para Prof. Dr. junto ao DFGE - RC 264690 - Prof. José R. Medeiros (RN/SP/RN) - RC 268335 - Profs. Hiroshi Nunokawa (RJ/SP/RJ) e Miriani G. Pastoriza (RS/SP/RS).</t>
  </si>
  <si>
    <t>PUSP-C</t>
  </si>
  <si>
    <t>Referente a compra de sabonete liquido para IFUSP - REMANEJAMENTO 50352747 / 2023</t>
  </si>
  <si>
    <t>PRODESP - CNPJ 62.577.929/0001-35</t>
  </si>
  <si>
    <t>renovação de certificado digital para o servidor Cristovan Novaes dos Santos - 2470127</t>
  </si>
  <si>
    <t>Compra de cápsulas de café para utilização em concursos de docentes, realizados pelo IFIUSP/Assistência Acadêmica</t>
  </si>
  <si>
    <t>Maria Luisa Pestilla Tippi (Reembolso)</t>
  </si>
  <si>
    <t>Banner do Laboratório de Demonstrações</t>
  </si>
  <si>
    <t>Solicitação de reembolso pela compra de insumos essenciais aos experimentos dos Laboratórios Didáticos.</t>
  </si>
  <si>
    <t>Referente ao cálculo de rateio do pool de gráficas relativo ao mês de maio de 2023 - Remanejamento N° 2023 50369461.</t>
  </si>
  <si>
    <t>Complementação de recurso para estágio do aluno Emanuelle Vieira Santos. Referente à solicitação 821/2022 Complementação de recurso para estágio do aluno Lucas Vazquez Valente. Referente à solicitação 1054/2022 Complementação de recurso para estágio do aluno Esther Souto Santana. Referente à solicitação 1141/2022 Complementação de recurso para estágio do aluno Laura Fragoso Goncalves da Conceição. Referente à solicitação 1553/2022 Complementação de recurso para estágio do aluno Gustavo Prado da Rocha. Referente à solicitação 17/2023 Complementação de recurso para estágio do aluno Raissa Dias de Carvalho. Referente à solicitação 249/2023 Complementação de recurso para estágio do aluno Victoria Mayumi Freitas Suguimoto. Referente à solicitação 365/2023 Complementação de recurso para estágio do aluno Rafael Cunto Filho. Referente à solicitação 370/2023 Complementação de recurso para estágio do aluno Larissa Cunha da Silva. Referente à solicitação 521/2023 Complementação de recurso para estágio do aluno Leonardo Duarte Curralo. Referente à solicitação 691/2023 Complementação de recurso para estágio do aluno Gabriela Pinheiro de Moraes. Referente à solicitação 692/2023 Complementação de recurso para estágio do aluno Renan Azevedo de Carvalho Silva. Referente à solicitação 723/2023 Remanejamentos 50359865, 50359903, 50359920, 50359946, 50361320, 50361460, 50361509, 50361703, 50361762, 50361983, 50362009 e 50362041.</t>
  </si>
  <si>
    <t>Solicitação 625/2023 - Complementação de recurso para estágio do aluno Gabrielly Inacio de Araujo.</t>
  </si>
  <si>
    <t>REMANEJAMENTO 50379360 / 2023 - Ref. ao serviço de instalação de escadas marinheiros com guarda-corpo, conforme DC 145799 - fale conosco 244506 - Contrapartida GO 17137 / GC 4135.</t>
  </si>
  <si>
    <t>Compra de materiais de consumo para oficinas no Evento USP-Escola, julho 17 a 22 de julho de 2023 e nas escolas parceiras do Projeto Arte e Ciência.</t>
  </si>
  <si>
    <t>Cancelado - Reserva 3437294 - Pregão - aquisição de desumidificador de ar p/ ser usado no Acervo da História do IF - RC 142234 - DC 108656 - Cancelado o valor de R$ 7.030,33...</t>
  </si>
  <si>
    <t>Reembolso referente a compra de apagadores e limpador para quadro branco, para uso nas salas de aula do IF.</t>
  </si>
  <si>
    <t>Solicitação de reembolso pela compra de insumos emergenciais aos experimentos dos Laboratórios Digitais.</t>
  </si>
  <si>
    <t>Compra de jogos temáticos para uso nas atividades do Arte e Ciência</t>
  </si>
  <si>
    <t>Solicitação: 1039/2023 Setor: Seção de Apoio Acadêmico Solicitante: 8471456-1 Fabio Hideki Sakuguti Valor da Bolsa: 1.320,00 Previsão Orçamentária: 15.840,00 + 3.168,00 (auxílio transporte) Duração: 12 meses Jornada: 30 Horas Doc. Mov. Verba: 202303577134 Processo: 22.1.00448.43.9 Aluno: 10877007 - Emanuelle Vieira Santos Data de Cadastro: 28/09/2023 09:31 Remanejamento N° 2023 50558345</t>
  </si>
  <si>
    <t>Remanejamento N° 2023 50398380 Referente ao cálculo de rateio do pool de gráficas relativo ao mês de junho de 2023</t>
  </si>
  <si>
    <t>Ajustes de lançamentos referente as despesas realizadas no Grupo do Tesouro do processo de adiantamento nº : 23.1.323.43.2, mas lançados nos RI dos professores - GOs 17059, 17105, 17114, 17130 e 17164 - Contrapartida Diretoria - RI ADM GC 4143</t>
  </si>
  <si>
    <t>Fatura 14852 / 14853 / 14933 - Compra de passagem aérea para professores que participarão de comissões julgador de concursos para Prof. Dr. junto aos DFEP e DFMT - RC 314493 - Profs. Nadja K. Bernardes (PE/SP/PE) e Nelson R. F. Braga (RJ/SP/RJ) - RC 301626 - Prof. Jorge A. Z. Iglesias (Santiago/SP/Santiago) - RC 297548 - Profa. Carmen A. Nunez (Buenos Aires/SP/Buenos Aires).</t>
  </si>
  <si>
    <t>Compra de insumos emergenciais à preparação de experimentos para os Laboratórios Didáticos.</t>
  </si>
  <si>
    <t>José Roberto Santos</t>
  </si>
  <si>
    <t>Confecção de cópias da chave da sala 2028 - EP, sala que será temporariamente usada pelos servidores da biblioteca.</t>
  </si>
  <si>
    <t>Reembolso da compra de pilhas para uso nos controles de equipamentos das salas de aula e auditórios do IFUSP.</t>
  </si>
  <si>
    <t>J. T. Industria e Comércio de Cafés Ltda</t>
  </si>
  <si>
    <t>Aquisição de Material de consumo (café) RC 3068650 DC 155328 NE 3639261</t>
  </si>
  <si>
    <t>Nutricionale Comércio de Alimentos Ltda</t>
  </si>
  <si>
    <t>Aquisição de material de consumo ( açúcar) RC 306865 DC 155328 NE 3639288</t>
  </si>
  <si>
    <t>Imensa Viagens e Turismo Ltda</t>
  </si>
  <si>
    <t>Aquisição de passagem aérea para professor que participará de comissão julgadora de concurso para prof. Doutor junto ao Depto Física Geral do IFUSP - Processo: 23.1.380.43.6 - NE 3814128/2023 - Professor Ítalo Marcos Nunes de Oliveira UFAL e Prof Marco Antonio Chaer Nascimento UFRG</t>
  </si>
  <si>
    <t>Iontof GmbH</t>
  </si>
  <si>
    <t>Serviço de revisão de equipamento importado Quotation Nº 24623:88694-M - Processo: 23.1.378.43.1 NE 3814292/2023</t>
  </si>
  <si>
    <t>Ewerton Luís Damasceno da Silva</t>
  </si>
  <si>
    <t>Aquisição de alcool etílico para limpeza RC 306890 DC 155310 NE 3799099</t>
  </si>
  <si>
    <t>Solicitação: 1076/2023 Setor: Diretoria Instituto de Física Solicitante: 3560046-1 Andre Machado Rodrigues Valor da Bolsa: 1.320,00 Previsão Orçamentária: 15.840,00 + 3.168,00 (auxílio transporte) Duração: 12 meses Jornada: 30 Horas Remanejamento 50535760 / 2023 de recurso para estágio do aluno Luiza Teixeira Sodré de Carvalho</t>
  </si>
  <si>
    <t>Encaminhar 13 pacotes via PAC UNIVERSIDADE CATÓLICA DE SANTOS - UNISANTOS - CEP.: 11015-002 - (Nº.Objeto:OV597532604br) UNIVERSIDADE CATÓLICA DE SANTOS - UNISANTOS - CEP.: 11015-002 - (Nº.Objeto:OV597532839br) UNIVERSIDADE FEDERAL DO PARÁ - BIBLIOTECA DO INSTITUTO DE TECNOLOGIA - CEP.: 66075-110 - (Nº.Objeto:QC405687777br) UNIVERSIDADE FEDERAL DE RORAIMA - CAMPUS DO PARICARANA - CEP: 69310-000 - (Nº.Objeto:QC405687834br) INSTITUTO FEDERAL DE EDUCAÇÃO, CIÊNCIA E TECNOLOGIA DE SÃO PAULO - CAMPUS SÃO JOSÉ DO RIO PRETO - CEP.: 15030-070 - (Nº.Objeto:QC405687750br) UNIVERSIDADE FEDERAL DO RIO GRANDE DO SUL - INSTITUTO DE FÍSICA - CAMPUS DO VALE - CP.: 15051 - CEP.: 91501-970 - (Nº.Objeto:QC405687729br) UNIVERSIDADE FEDERAL DO RIO GRANDE DO SUL - INSTITUTO DE FÍSICA - CAMPUS DO VALE - CP.: 15051 - CEP.: 91501-970 - (Nº.Objeto:QC405687732br) UNIVERSIDADE FEDERAL DO RIO GRANDE DO SUL - INSTITUTO DE FÍSICA - CAMPUS DO VALE - CP.: 15051 - CEP.: 91501-970 - (Nº.Objeto:QC405687817br) UNIVERSIDADE FEDERAL DO RIO GRANDE DO SUL - INSTITUTO DE FÍSICA - CAMPUS DO VALE - CP.: 15051 - CEP.: 91501-970 - (Nº.Objeto:QC405687825br) UNIVERSIDADE FEDERAL DO MATO GROSSO - BIBLIOTECA CENTRAL - CEP.: 78.0060-900 - (Nº.Objeto:QC405687746br) UNIVERSIDADE FEDERAL DO MATO GROSSO - BIBLIOTECA CENTRAL - CEP.: 78.0060-900 - (Nº.Objeto:QC405687763br) UNIVERSIDADE FEDERAL DO MATO GROSSO - BIBLIOTECA CENTRAL - CEP.: 78.0060-900 - (Nº.Objeto:QC405687785br) UNIVERSIDADE FEDERAL DO MATO GROSSO - BIBLIOTECA CENTRAL - CEP.: 78.0060-900 - (Nº.Objeto:QC405687794br)</t>
  </si>
  <si>
    <t>Aquisição de passagem aérea nacional para professor que participará de comissão Julgadora de Concurso para professor doutro ao depto de física experimental do IFUSP. FATURA 15319 - Requisição de Compra 314493 e 332807 - Processo: 23.1.400.43.7</t>
  </si>
  <si>
    <t>Aquisição de passagem aérea internacional para professor que participará de comissão Julgadora de Concurso para professor doutor junto ao depto de física dos materiais e mecânica a ser realizado dia 03 a 07 julho. FATURA 15318 - Requisição de Compra 96224 - Processo: 23.1.400.43.7 - O restante do valor foi pago com outra verba - GO 17206</t>
  </si>
  <si>
    <t>Terrão Comércio e Representações Eireli</t>
  </si>
  <si>
    <t>Aquisição de papel higiênico e toalhad e papel em bobina RC348533 DC 168535 NE 3840528</t>
  </si>
  <si>
    <t>Slim Suprimentos Ltda.</t>
  </si>
  <si>
    <t>NE.03866845 / 03866853 - Ata Registro de Preço - compra de materiais de escritórios - RC 364644 - DC 171285.</t>
  </si>
  <si>
    <t>JT Publicidaade Comunicação e Assessoria Ltda.</t>
  </si>
  <si>
    <t>Solicito a liberação de varba no valor de R$ 420,00 a favor da empresa JT Publicidade Comunicação e Assessoria Ltda., a solicitação se faz em caráter emergencial devido a publicação da Tomada de Preços 01/2023 .</t>
  </si>
  <si>
    <t>Solicitação de serviço de Buffet para XVII EPIEC - Encontro do Programa de Pós Graduação Inter unidades em Ensino de Ciências a ser realizado no IFUSP dia 02/08/2023. NE 3881763</t>
  </si>
  <si>
    <t>Serviço de Buffet para XVII EPIEC-Encontro do Programa de Pós-Graduação Interunidades em Ensino de Ciências, a ser realizado no IFUSP, dia 03/08/2023. NE 3882336</t>
  </si>
  <si>
    <t>Serviço de Buffet para XVII EPIEC-Encontro do Programa de Pós-Graduação Interunidades em Ensino de Ciências, a ser realizado no IFUSP, dia 04/08/2023.</t>
  </si>
  <si>
    <t>NE.03903155 - compra de controle remoto p/ ar condicionado - RC 208251 - DC 171625.</t>
  </si>
  <si>
    <t>Serviço de Buffet para Colóquios a serem realizados no IFUSP nos dias dias 10/08 e 17/08/2023 NE 3914416 e 3914483</t>
  </si>
  <si>
    <t>Compra de passagens aéreas nacionais (FATURA 13530) para professores que participarão de comissão julgadora de concurso para prof. doutor junto ao Depto FNC - Processo: 23.1.400.43.7 - Requisição: 208766</t>
  </si>
  <si>
    <t>FATURA 13530 - Compra de passagens aéreas nacionais para professores que participarão de comissão julgadora de concurso para prof. doutor junto ao Depto FNC - Processo: 23.1.400.43.7 - Requisição: 208766</t>
  </si>
  <si>
    <t>FATURA 13530 - Compra de passagens aéreas nacionais para professores que participarão de comissão julgadora de concurso para prof. doutor junto ao Depto FNC - Processo: 23.1.400.43.7 - Requisição: 208766 e 200633</t>
  </si>
  <si>
    <t>FATURA 14135 - Compra de passagem aérea nacional para Professores Erica Macedo e Miriam Gandelman - Processo: 23.1.400.43.7</t>
  </si>
  <si>
    <t>FATURA 13529 - Compra de passagens aérea internacional Profa Mariela Fernanda del Grosso - Processo: 23.1.400.43.7</t>
  </si>
  <si>
    <t>Solicitação: 1128/2023 Setor: Setor de Suporte ao Usuário Solicitante: 5479786-1 Hercules Ramos Veloso de Freitas Valor da Bolsa: 1.320,00 Previsão Orçamentária: 7.920,00 + 1.584,00 (auxílio transporte) Duração: 6 meses Jornada: 30 Horas Doc. Mov. Verba: 202303939176 Processo: 23.1.00175.43.3 Aluno: 11544748 - Júlia de Moura Reinaldo Data de Cadastro: 06/09/2023 15:08 Remanejamento N° 2023 50558388</t>
  </si>
  <si>
    <t>University of Guelph</t>
  </si>
  <si>
    <t>Software/Licença para o LAMFI - GUPIX - DC 177410 / 2023 - NE 4036528/2023</t>
  </si>
  <si>
    <t>Ajustes de lançamentos referente as despesas realizadas no Grupo do Tesouro do processo de adiantamento nº : 23.1.345.43.6, mas lançados nos RI dos professores - GOs 17161, 17164, 17201, 17195, 17196, 17198 e 17211 - Contrapartida Diretoria - RI ADM GC 4158</t>
  </si>
  <si>
    <t>Compra de 07 mouse pads para uso imediato na Assistência Acadêmica, em Concursos e em Reuniões do IFUSP.</t>
  </si>
  <si>
    <t>Aquisição de Serviço de produção de identificador (Confecção de carimbos) para diretoria</t>
  </si>
  <si>
    <t>Referente Assinatura de periódicos - Renovação da assinatura de periódicos American Journal of Physics - GO 17259 - Contrapartida GC 4161 - Remanejamento 50444145/2023</t>
  </si>
  <si>
    <t>Serviço de buffet no Colóquio da CPq- IF - Auditório Giuseppe Occhialini em 24/08/2023 (Auditório Norte) - RC 367724 - DC 180861 NE 4104213/2023 - Processo 23.1.344.43.0</t>
  </si>
  <si>
    <t>Serviço eventual de buffet para CPG. RC 381751 - DC 181981 - NE 04103870/2023 - Processo: 23.1.344.43.0</t>
  </si>
  <si>
    <t>Serviço de buffet para reunião da Congregação do IFUSP - RC 384440 - DC 182163 - NE 4104370/2023 - Processo 23.1.344.43.0</t>
  </si>
  <si>
    <t>Serviço de buffet para Colóquio da CPq- IF - Auditório Giuseppe Occhialini em 31/08/2023 (Auditório Norte) - RC 367732 - DC 182147 NE 4104515/2023 - Processo 23.1.344.43.0</t>
  </si>
  <si>
    <t>NE.04112313 - Ata Registro de Preço - aquisições de cadeiras giratórias p/ Seção de Compras e Seção de Alunos - RC 149611 / 393920 - DC 183275.</t>
  </si>
  <si>
    <t>Taina Sodre Machado</t>
  </si>
  <si>
    <t>NE.s 04112364 / 04112372 / 04112380 / 04112399 / 04112402 / 04112410 / 04112429 - Ata Registro de Preço - compra de materiais de limpezas - RC 365233 - DC 181558.</t>
  </si>
  <si>
    <t>Envio de quatro correspondência com Aviso de Recebimento para os endereços: 1) Rua G3, Nº 72 CEP 07174-412 – Guarulhos/SP – Brasil - (Nº.Objeto: OV597551170br) 2)Rua Cláudio Roberto Marques, Nº 72 CEP 07174-412 – Guarulhos/SP – Brasil - (Nº.Objeto: OV597551299br) 3) Av. Diogenes Ribeiro de Lima, Nº 2001 CEP 05458-001 – São Paulo/SP – Brasil - (Nº.Objeto: OV597551308br) 4) Rua João Rodrigues da Silva, S/Nº - Bloco 115D - Apto 203 CEP 27288-020 – Volta Redonda/RJ - Brasil - (Nº.Objeto: OV597551285 )</t>
  </si>
  <si>
    <t>Valdir Antônio Modesto</t>
  </si>
  <si>
    <t>Impressão de cópias de dissertação sobre o impacto do projeto Arte e Ciências em Escolas Públicas, cópias em espiral e capa dura encadernada para CPGI do IFUSP.</t>
  </si>
  <si>
    <t>Serviço de buffet para reunião do CTA do IFUSP - RC 188676 - DC 184247/2023 - NE 4122599/2023 - Processo 23.1.344.43.0</t>
  </si>
  <si>
    <t>Aquisição de serviço de chaveiro para cópias de chaves</t>
  </si>
  <si>
    <t>AIRPHOENIX SERVIÇOS INTERNACIONAIS LTDA</t>
  </si>
  <si>
    <t>ANULADO FIM DO EXERCÍCIO Contrato de serviços despachante aduaneiro - Exercício 2023 - DC 58322 - RUSP.</t>
  </si>
  <si>
    <t>Solicitação: 1179/2023 Setor: Setor de Diretoria Instituto de Física: 3472142-1 Maria Luísa Pesilla Tippi Valor da Bolsa: 1.320,00 Previsão Orçamentária: 15.840,00 + 3.168,00 (auxílio transporte) Duração: 12 meses Jornada: 30 Horas Doc. Mov. Verba: Processo: 22.1.00497.43.0 Aluno: 12688894 - Esther Souto Santana - Rem. 202304137189</t>
  </si>
  <si>
    <t>Reserva - Estagiário</t>
  </si>
  <si>
    <t>Solicitação: 1191/2023 Setor: Setor de Diretoria Instituto de Física: 5008157-1 Veronica Espinosa Pintos Lopes Valor da Bolsa: 880,00 Previsão Orçamentária: 5.280,00 + 1584,00 (auxílio transporte) Duração: 06 meses Jornada: 20 Horas Doc. Mov. Verba: Processo: 23.1.00080.43.2 Aluno: 11384952 - Raissa Dias de Carvalho - Rem. 202304139319.</t>
  </si>
  <si>
    <t>BQ Climatização LTDA.</t>
  </si>
  <si>
    <t>Serviço emergencial de conserto de dois aparelhos de ar condicionado da sala de servidores do Departamento de Física Matemática. Condicionador de ar Carrier 36000 BTUs, patrimônio 043.017.612 e Condicionador de ar Elgin 30.000BTUs, patrimônio 200.012.093.</t>
  </si>
  <si>
    <t>Aquisição emergencial de Suporte para caixa de Som, canoplas para microfones, adaptadores HDMI, controle remoto para aulas hibridas e pilhas para os controles das salas de aula.</t>
  </si>
  <si>
    <t>Solicitação: 1204/2023 Setor: Serviço de Apoio a Pós-Graduação Inrterunidades: 5019393-1 Thomas Alexandre Ferreira dos Santos - Valor da Bolsa: 1.320,00 Previsão Orçamentária: 15.840,00 + 3.168,00 (auxílio transporte) Duração: 12 meses Jornada: 30 Horas Doc. Mov. Verba: Aluno: Aguardando Indicação - Rem. 202304154903.</t>
  </si>
  <si>
    <t>Compra de 05 pacotes de 1 kilo de açucares, e 05 adoçantes zero cal, para reuniões da Diretoria, valor total da compra R$80,97 (oitenta reais e noventa e sete centavos)</t>
  </si>
  <si>
    <t>iran mamedes de amorim</t>
  </si>
  <si>
    <t>Despesas com autenticação de documentos da nova diretora - Prof. Kaline Rabelo Coutinho</t>
  </si>
  <si>
    <t>Copiadora Encadernadora Universitária Ltda</t>
  </si>
  <si>
    <t>Aquisição de cartões de estoque para almoxarifado. RC 351925 - DC 184417/2023 - NE 04168696/2023 - Proc. 23.1.429.43.5</t>
  </si>
  <si>
    <t>NE.04154873 - Pagamento de taxa de importação p/ serviço de assinatura de periódicos - DC 180233 - American Institute of Physics - Rem. 50461600 - Ajuste da GO 17318 / GC 4166.</t>
  </si>
  <si>
    <t>Enviar três correspondências com aviso de recebimento para: 1) Rua G3, Nº 72 - CEP 07174-412 – Guarulhos/SP – Brasil - (Nº.Objeto: OV617663257br) 2) Rua Cláudio Roberto Marques, Nº 72 - CEP 07174-412 – Guarulhos/SP – Brasil - (Nº.Objeto:OV617663380br) 3) Rua João Rodrigues da Silva, S/Nº - Bloco 115D - Apto 203 - CEP 27288-020 – Volta Redonda/RJ - Brasil - (Nº.Objeto:OV617663265br)</t>
  </si>
  <si>
    <t>Aquisição de serviço de chaveiro para confecção de carimbos</t>
  </si>
  <si>
    <t>Solicitação de reembolso pela compra emergencial de insumos para os Laboratórios Didáticos.</t>
  </si>
  <si>
    <t>Reserva 4419214 - Pregão - serviços de fornecimento e trocas de vidros trincados / quebrados do IFUSP - RC 374720 - DC 191650 - Rem. 50479321 - Ajuste da GO 17341 / GC 4169.</t>
  </si>
  <si>
    <t>FAU - USP</t>
  </si>
  <si>
    <t>Rem. 50482349 - Colaboração com as despesas do SIPAT que será realizado em setembro/2023.</t>
  </si>
  <si>
    <t>PUSP - Capital</t>
  </si>
  <si>
    <t>Rem. 50482365 - Medição do serviço de coleta, transporte, tratamento e destino final de lâmpadas fluorescentes inservíveis - OF. PUSP-C/DVGS/SVRN/053/09.08.2023...</t>
  </si>
  <si>
    <t>Aquisição de serviço de chaveiro para confecção de carimbos diversos</t>
  </si>
  <si>
    <t>Solicito o reembolso de R$200,00 referente a compra de 02 GLP de 13kg junto a distribuidora RELUZ para uso nas copas do IFUSP.</t>
  </si>
  <si>
    <t>NE - 04470104/2023 - Ajuda de custo a Prof. Visitante para colaborar com grupos de pesquisa e ministrar colóquio.</t>
  </si>
  <si>
    <t>PRODESP</t>
  </si>
  <si>
    <t>Renovação de Certificado Digital, junto à Imprensa Oficial do Estado, a favor da servidora Ana Lúcia Rodrigues do Nascimento da Assistência Acadêmica do IFUSP.</t>
  </si>
  <si>
    <t>Wireless LAN Professionals</t>
  </si>
  <si>
    <t>NE.04513482 - pagamento de inscrição para participação no evento "WLPC - Wireless Lan Professional Conference" 2023 em Praga - RC 431104 - DC 202377.</t>
  </si>
  <si>
    <t>Turismo Pavão Ltda</t>
  </si>
  <si>
    <t>Aquisição de Serviço de Locação de Veículos Terrestres RC 434170 DC 202440 NE 4507687</t>
  </si>
  <si>
    <t>Jackeline Didone Bonfim</t>
  </si>
  <si>
    <t>Pagamento de diárias p/ participar como representante do IF no II Seminário sobre Políticas Linguísticas na USP, nos dias 4 e 5 de setembro de 2023, no campus de Ribeirão Preto. Programação disponível em https://sites.usp.br/polinguas/ii-seminario-sobre-politicas-linguisticas-na-usp..</t>
  </si>
  <si>
    <t>Compra de cápsulas de café para concursos de docentes, a serem realizados pela Assistência Acadêmica.</t>
  </si>
  <si>
    <t>Solicito envio de correspondência por (EMS com AR), para WES Global Documentation Centre/ PO box 2008 Stn Main/Newmarket, ON L3Y 0G5/Canada. WES Reference Number: 6156168 - (Nº.Objeto:EB038663070br)</t>
  </si>
  <si>
    <t>NE.04719609 - Ata de Registro de Preços - Serviços de buffet para Colóquio no IFUSP - Dia 14/09/2023 - RC 367740 - DC 207212. Proc. 23.1.344.43.0</t>
  </si>
  <si>
    <t>NE.04719986 - Ata de Registro de Preços - Serviços de buffet para Colóquio no IFUSP - Dia 21/09/2023 - RC 367759 - DC 207220 - Proc. 23.1.344.43.0</t>
  </si>
  <si>
    <t>NE.04720739 - Ata de Registro de Preços - Serviços de buffet para Colóquio no IFUSP - Dia 28/09/2023 - RC 367767 - DC 207239 Proc. 23.1.344.43.0</t>
  </si>
  <si>
    <t>NE.04728896 - Ata Registro de Preço - compra de garrafas de águas minerais - RC 423780 - DC 197918.</t>
  </si>
  <si>
    <t>Aquisição de Glossy Paper para uso imediato na preparação/organização de estudantes que participarão das atividades da Feira USP Profissão do dia 14 até 16 de setembro de 2023.</t>
  </si>
  <si>
    <t>Aquisição de crachás, e materiais diversos a ser utilizado na Feira USP e as Profissões 2023.</t>
  </si>
  <si>
    <t>Enviar correspondência Sedex com envio de recebimento para 3 endereços: 1) Rua G3, Nº 72 CEP 07174-412 – Guarulhos/SP – Brasil - (Nº.Objeto:OV617673988br) 2) Rua Cláudio Roberto Marques, Nº 72 CEP 07174-412 – Guarulhos/SP – Brasil - (Nº.Objeto:OV617673991br) 3) Rua João Rodrigues da Silva, S/Nº - Bloco 115D - Apto 203 CEP 27288-020 – Volta Redonda/RJ - Brasil - (Nº.Objeto:OV617674008br)</t>
  </si>
  <si>
    <t>Serviço de buffet para reunião do CTA do IFUSP - RC 194293 - DC 211511 - NE 4763187/2023 - Processo 23.1.344.43.0</t>
  </si>
  <si>
    <t>Serviço de buffet para reunião da Congregação do IFUSP - RC 194315 - DC 211520 - NE 4763225/2023 - Processo 23.1.344.43.0</t>
  </si>
  <si>
    <t>Reenvio de um documento carta registrada CR/AR Endereço: "ATOM COMERCIO E SERVICOS" - Rua Angelo Rizzi, 371 - Jardim Santa Carolina - Mogi das Cruzes - SP CEP 08770-050 - (Nº. Objeto: BR597109007br)</t>
  </si>
  <si>
    <t>American Institute of Physics - Rem. 50461600 Referente NE.04154873 - Pagamento de taxa de importação p/ serviço de assinatura de periódicos - DC 180233 -</t>
  </si>
  <si>
    <t>Cópias de chaves e troca de fechadura da copa do Adma Jafet.</t>
  </si>
  <si>
    <t>DIR-LDID</t>
  </si>
  <si>
    <t>Joalipa Comercial Ltda - ME</t>
  </si>
  <si>
    <t>Aquisição de kit de roladanas para porta de móveis RC 358253 DC 206089 NE 4971936</t>
  </si>
  <si>
    <t>Distribuidora e Importadora Lux Ltda</t>
  </si>
  <si>
    <t>Aquisiçaõ de cola para madeira RC 358253 DC 206089 NE 4972126</t>
  </si>
  <si>
    <t>Serviço de buffet para evento no IFUSP (Auditório Adma Jafet) - RC 468695 - DC 218320 - NE 5043374/2023 - Processo 23.1.344.43.0 - N.E. Cancelada conf. solicitação juntada no processo. Nota de Anulação 05136844/2023 Valor R$ 2.520,00</t>
  </si>
  <si>
    <t>Plast Golden Comercio de Embalagens e Ferramentas</t>
  </si>
  <si>
    <t>NE.05059084 - compra de chapas de acrílicos p/ o Laboratório de Demonstrações - RC 358458 - DC 212844.</t>
  </si>
  <si>
    <t>Diamante Comércio de Tinta Ltda</t>
  </si>
  <si>
    <t>Aquisição de verniz RC 358253 DC206089 NE 5068083</t>
  </si>
  <si>
    <t>Fatura 16169 - Compra de passagem aérea nacional para profs. Solange B. Fagan (RS/SP/RS) e Hélio Chacham (MG/SP/MG) - participação de Comissão Julgadora de concurso para prof. doutor junto ao Depto. FMT - RC 399367 / 401752.</t>
  </si>
  <si>
    <t>Serviço de buffet para colóquio da CPq do IFUSP - RC 367775 - DC 225512 - NE 5112490/2023 - Processo 23.1.344.43.0</t>
  </si>
  <si>
    <t>Requisição de Almoxarifado solicitado no Período de 12/05/2023 à 13/09/2023</t>
  </si>
  <si>
    <t>Ajustes de lançamentos referente as despesas realizadas no Grupo do Tesouro do processo de adiantamento nº : 23.1.425.43.0, mas lançados nos RI dos professores - GOs 17356, 17345, 17359, 17374, 17378 e 17377 - Contrapartida Diretoria - RI ADM GC 4186</t>
  </si>
  <si>
    <t>Ajustes de lançamentos referente as despesas realizadas no Grupo do Tesouro do processo de adiantamento nº : 23.1.405.43.9, mas lançados nos RI dos professores - GOs 17241, 17248, 17271, 17294, 17325 e 17333 - Contrapartida Diretoria - RI ADM GC 4187</t>
  </si>
  <si>
    <t>ANULADO - Serviço de buffet para evento Licenciatura em Física (Auditório Abraão de Moraes) - RC 477694 - DC 223749 - NE 05140590/2023 - Processo 23.1.344.43.0</t>
  </si>
  <si>
    <t>Serviço de buffet para evento Licenciatura em Física (Auditório Marcello Damy) - RC 477708 - DC 223765 - NE 05140736/2023 - Processo 23.1.344.43.0</t>
  </si>
  <si>
    <t>Serviço de buffet para evento Licenciatura em Física (Auditório Adma Jafet) - RC 477783 - DC 223773 - NE 05140833/2023 - Processo 23.1.344.43.0</t>
  </si>
  <si>
    <t>Serviço de buffet para evento Licenciatura em Física (Auditório Adma Jafet) - RC 477732 - DC 223781 - NE 05140868/2023 - Processo 23.1.344.43.0</t>
  </si>
  <si>
    <t>Serviço de buffet para evento Licenciatura em Física (Auditório Adma Jafet) - RC 477740 - DC 223803 - NE 05140949/2023 - Processo 23.1.344.43.0</t>
  </si>
  <si>
    <t>Requisição de Almoxarifado Período de abril à Agosto de 2023.</t>
  </si>
  <si>
    <t>Solicitação 1237/2023 - Remanejamento 50506744 / 2023 de recurso para estágio do aluno Táriky Meirelles Rocha.</t>
  </si>
  <si>
    <t>Requisição de Almoxarifado ( uso Diretoria)</t>
  </si>
  <si>
    <t>Requisição de Almoxarifado Período de 28 de março à 04/10/2023</t>
  </si>
  <si>
    <t>Maria Aparecida Barboza Mota</t>
  </si>
  <si>
    <t>Pagamento de 01 diária para o curso “Instrumentos Jurídicos da Legislação de Ciência Tecnologia e Inovação ( CT&amp; ) no Brasil” - dia 16/10/2023 - Campinas - SP.</t>
  </si>
  <si>
    <t>Serviço de buffet para colóquio no Auditório Giuseppe Occhialini - RC 367791 - DC 228309 - NE 05355473/2023 - Processo 23.1.344.43.0 - NE Cancelada conf. e-mail de 19/10/2023 da CPqIF - Nota de Anulação 5877127/2023</t>
  </si>
  <si>
    <t>Serviço de buffet para colóquio no Auditório Giuseppe Occhialini - RC 367805 - DC 228317 - NE 05355562/2023 - Processo 23.1.344.43.0. NE Cancelada conf. e-mail de 17/10/2023 da CPqIF - Nota de Anulação 5876589/2023</t>
  </si>
  <si>
    <t>Ajustes de lançamentos referente as despesas realizadas no Grupo do Tesouro do processo de adiantamento nº : 23.1.477.43.0, mas lançados nos RI dos professores - GOs 17404, 17413, 17397, 17419 e 17439- Contrapartida Diretoria - RI ADM GC 4204</t>
  </si>
  <si>
    <t>Serviço de buffet para reunião do CTA do IFUSP - RC 194323 - DC 229690/2023 - NE 05355244/2023 - Processo 23.1.344.43.0</t>
  </si>
  <si>
    <t>Claudionei Matias dos Santos</t>
  </si>
  <si>
    <t>Pagamento de diária p/ Científica. Didática sim. em São José dos Campos - SP - dia 04/10/2023.</t>
  </si>
  <si>
    <t>Fatura 16416 - Compra de passagem aérea internacional para "WLPC – Wireless Lan Professional Conference – 2023”, em Praga – República Tcheca - funcionário David Filho - de 23 a 29/10/2023.</t>
  </si>
  <si>
    <t>Fatura 16822 - Compra de passagem aérea nacional para Profa. Luciana V. Rizzo - Manaus - AM - de 24 a 27/09/2023.</t>
  </si>
  <si>
    <t>Envio CR de ART ao endereço da Empresa Doctbusters Engenharia, Rua Cônego Valadão, 720 - Guarulhos/SP - Cep:07040-000 - que é pertinente ao serviço de limpeza de dutos do Edifício Oscar Sala, realizada no mês de agosto/2023.- (Nº.Objeto: Br 595318166br)</t>
  </si>
  <si>
    <t>Sedex Internacional. (EMS) Envio de Histórico Escolar do ex-aluno Luis Alejandro Borbonet para a Univiversidade George Mason. A/C Jennifer E. Bazaz Gettys, Office: 1456, Exploratory Hall; College of Science; George Mason University; 10431 Rivanna River Way - EUA - (Nº.Objeto:EB157634754br)</t>
  </si>
  <si>
    <t>Envio (Sedex) de filtros para amostragem de material particulado. Destinatário: Gilberto Fillmann, PhD - Universidade Federal do Rio Grande Instituto de Oceanografia Lab. de Microcontaminantes Orgânicos e Ecotoxicologia Aquática (CONECO) Av. Itália km 8 - Carreiros Rio Grande - RS - Brasil 96203-900 - (Nº.Objeto: OV446495286br)</t>
  </si>
  <si>
    <t>Envio (Sedex) de material para manter a rede AERONET-IFUSP em funcionamento no Acre. Destinatário: Dr. Alejandro Fonseca Duarte Universidade Federal do Acre (UFAC) BR 364, Distrito Industrial. Rio Branco - AC. CEP: 69.920-900 - (Nº. Objeto: OV446495272br)</t>
  </si>
  <si>
    <t>Contratação do serviço de coleta de resíduos químicos - DC 227531</t>
  </si>
  <si>
    <t>Serviço de buffet para o evento SIICUSP no Auditório Abrahão de Moraes - RC 479301 - DC 239963/2023 - Processo 23.1.539.43.5</t>
  </si>
  <si>
    <t>Serviço de buffet para o evento SIICUSP 2023 no Auditório Abrahão de Moraes - RC 504420 - DC 240040/2023 - Processo 23.1.539.43.5</t>
  </si>
  <si>
    <t>Serviço de buffet para o evento SIICUSP 2023 no Auditório Abrahão de Moraes - RC 504462 - DC 240120 - NE 05427636/2023 - Processo 23.1.539.43.5</t>
  </si>
  <si>
    <t>Serviço de buffet para o evento SIICUSP 2023 no Auditório Abrahão de Moraes - RC 504438 - DC 240066/2023 - Processo 23.1.539.43.5</t>
  </si>
  <si>
    <t>Serviço de buffet para o evento SIICUSP 2023 no Auditório Abrahão de Moraes - RC 504446 - DC 240082/2023 - Processo 23.1.539.43.5</t>
  </si>
  <si>
    <t>Serviço de buffet para o evento SIICUSP 2023 no Auditório Abrahão de Moraes - RC 504454 - DC 240104/2023 - Processo 23.1.539.43.5</t>
  </si>
  <si>
    <t>Sedex internacional (EMS) para envio da ata da defesa de tese em dupla titulação (IFUSP - Universidade de Stuttgart) do aluno Rodolfo Reis Soldati, orientando do Prof. Dr. Gabriel Teixeira Landi, para assinatura por parte do orientador no documento físico, uma vez que no momento ele encontra-se nos Estados Unidos. Trata-se de exigência da Universidade de Stuttgart, para fins de expedição do diploma de doutorado em dupla titulação. ENDEREÇO: Gabriel Teixeira Landi 267 Oxford Street, Apartment 205 Rochester 14607, New York, USA - (Nº.Objeto:EB157634768br)</t>
  </si>
  <si>
    <t>Anulada - Fatura 16822 - Compra de passagem aérea nacional para Profa. Luciana V. Rizzo - de São Paulo para Manaus - AM - de 24 a 27/09/2023 - RC 410484 - em duplicidade..</t>
  </si>
  <si>
    <t>Envio de três Sedex com aviso de recebimento para os endereços: 1) Rua G3, Nº 72 - CEP 07174-412 – Guarulhos/SP – Brasil - (Nº.Objeto:OV446496879br) 2) Rua Cláudio Roberto Marques, Nº 72 - CEP 07174-412 – Guarulhos/SP – Brasil - (Nº.Objeto:OV446496896br) 3) Rua João Rodrigues da Silva, S/Nº - Bloco 115D - Apto 203 - CEP 27288-020 – Volta Redonda/RJ - Brasil - (Nº.Objeto:OV446496882br)</t>
  </si>
  <si>
    <t>Serviço de buffet para o evento de acolhimento e integração no IFUSP - RC 511680 - DC 241470/2023 - NE 05679899 - R$ 525,00 - Processo 23.1.539.43.5 - NE anulada conf. solicitação em 30/10/2023. Nota de Anulação 5727982</t>
  </si>
  <si>
    <t>Serviço de lanche para o evento de acolhimento e integração com a equipe de limpeza do IFUSP EM 31/10/2023 no Edif. Principal - DC 255063 - NE 5741462/2022</t>
  </si>
  <si>
    <t>Serviço de buffet para Colóquio da CPq- IF - Auditório Abrahão de Moraes em 16/11/2023 - RC 367872 - DC 246323 NE 5773593/2023 - Processo 23.1.539.43.5 -NE Cancelada conf. e-mail de 13/11/2023 da CPqIF - Nota de Anulação 5989936/2023</t>
  </si>
  <si>
    <t>Serviço de buffet para Colóquio da CPq- IF - Auditório Abrahão de Moraes em 23/11/2023 - RC 367880 - DC 246340 - NE 5773828/2023 - Processo 23.1.539.43.5</t>
  </si>
  <si>
    <t>Referente ao cálculo de rateio do pool de gráficas relativo ao mês de setembro de 2023 - Remanejamento N° 2023 50623864</t>
  </si>
  <si>
    <t>Pagamento de diária p/ Levar o professor José Luiz Lopes e equipamentos para USP Ribeirão Preto - dia 24/10/2023.</t>
  </si>
  <si>
    <t>David Barg Filho</t>
  </si>
  <si>
    <t>Pagamento de diárias p/ Participação no evento WLPC (Wireless Lan Professional Conference) - Praga - Republica Tchega - 25 a 26/10/2023.</t>
  </si>
  <si>
    <t>Serviço de buffet para Colóquio da CPq- IF - Auditório Abrahão de Moraes em 09/11/2023 - RC 367864 - DC 246315 NE 5773283/2023 - Processo 23.1.539.43.5</t>
  </si>
  <si>
    <t>Serviço de buffet para Colóquio da CPq- IF - Auditório Abrahão de Moraes em 30/11/2023 - RC 367899 - DC 246358 - NE 5774000/2023 - Processo 23.1.539.43.5</t>
  </si>
  <si>
    <t>Serviço de buffet para evento da Diretoria do IFUSP em 22/11/2023 - RC 531575 - DC 255160 - NE 5774131/2023 - Processo 23.1.539.43.5</t>
  </si>
  <si>
    <t>Unidade Solicitante: 43 - Instituto de Física Solicitação: 1643/2023 Setor: Serviço de Graduação Solicitante: 2333180-1 Katia Cilene Beltran Souza Nobre Valor da Bolsa: 1.320,00 Previsão Orçamentária: 1.320,00 + 264,00 (auxílio transporte) e Remanejamento N° 2023 50688761 Duração: 1 meses Jornada: 30 Horas Doc. Mov. Verba: 202305893793 Processo: 22.1.00323.43.1 Aluno: 11771210 - Leonardo Duarte Curralo Data de Cadastro: 29/11/2023 09:27</t>
  </si>
  <si>
    <t>Solicitação: 1644/2023 Setor: Serviço de Graduação Solicitante: 2333180-1 Katia Cilene Beltran Souza Nobre Valor da Bolsa: 1.320,00 Previsão Orçamentária: 1.320,00 + 264,00 (auxílio transporte) Duração: 1 meses Jornada: 30 Horas Doc. Mov. Verba: Processo: Aluno: Data de Cadastro: 09/11/2023 11:25</t>
  </si>
  <si>
    <t>Serviço de buffet para reunião da Congregação do IFUSP em 30/11/2023 - RC 194404 - DC 262167/2023 - NE 05895125/2023 - Processo 23.1.539.43.5</t>
  </si>
  <si>
    <t>Serviço de buffet para reunião da Congregação do IFUSP em 14/12/2023 - RC 194412 - DC 262183/2023 - NE 05896172/2023 - Processo 23.1.539.43.5. Cancelado conf. solicitação e-mail de 04/12/2023 - Nota de Anulação: 06432463</t>
  </si>
  <si>
    <t>Serviço de buffet para o evento Acolhimento e Integração do IFUSP em 14/11/2023 - RC 542356 - DC 261730/2023 - NE 5894226/2023 - Processo 23.1.539.43.5</t>
  </si>
  <si>
    <t>Serviço de buffet para reunião do CTA do IFUSP em 23/11/2023 - RC 194382 - DC 262116/2023 - NE 05894595/2023 - Processo 23.1.539.43.5</t>
  </si>
  <si>
    <t>Referente aos meses de julho (R$ 2.204,15) e agosto (R$ 1.971,13) referente aos pagamentos do pool de gráficas - Remanejamento N° 2023 50648522.</t>
  </si>
  <si>
    <t>Diária N° 202300059 - Maria Aparecida Barboza Mota - 3568573 Unidade - 43 - Instituto de Física - Destino: Campinas/SP-Brasil Convênio: 0 - Saida Prevista: 16/11/2023 - 06:30 Término Prevista: 16/11/2023 - 19:00 Diárias Nacionais: Completas: 0 - Simples: 1 - Finalidade da Diária: Encontro técnico - TCE_SP - Controle e Regime de nulidades</t>
  </si>
  <si>
    <t>Envio de correspondência referente defesa de Tese de Kelma Cristina de Freitas aos Professores Natália Pirani Ghilardi Lopes - CEP:09606070; Ana Paula de Oliveira Corti - CEP: 01109010; Guadalupe Edilma Licona de Macedo - CEP:45206190; Luciane Fernandes de Goes Bazetti - CEP: 04269-001. OV373208574 br OV373208588 br OV373208591 br OV373208605 br</t>
  </si>
  <si>
    <t>Referente ao cálculo de rateio do pool de gráficas relativo ao mês de outubro de 2023 Remanejamento N° 2023 50674205.</t>
  </si>
  <si>
    <t>Compras de biscoitos e cápsulas de café, para utilização e processos seletivos e concursos de docentes, realizados pela Assistência Acadêmica.</t>
  </si>
  <si>
    <t>Serviço de buffet para reunião do CTA do IFUSP em 07/12/2023 - RC 574797 - DC 283873/2023 - NE 06434865/2023 - Processo 23.1.539.43.5</t>
  </si>
  <si>
    <t>Serviço de buffet para reunião da Congregação do IFUSP em 14/12/2023 - RC 574835 - DC 283881/2023 - NE 06435039/2023 - Processo 23.1.539.43.5</t>
  </si>
  <si>
    <t>Transposição para grupo de informática para comprar licença de software - Remanejamentos 50713405 e 50713448 - GC 4227</t>
  </si>
  <si>
    <t>Ajustes de lançamentos referente as despesas realizadas no Grupo do Tesouro do processo de adiantamento nº : 23.1.566.43.2, mas lançados nos RI dos professores - GOs 17587, 17581, 17583, 17601, 17631, 17662, 17654 e 17667 - Contrapartida Diretoria - RI ADM GC 4228</t>
  </si>
  <si>
    <t>Pagamento a Auxílio prof. visitante ref. a participações na comissão julgadora do concurso para provimento de um professor junto ao DFEP - Professores - Dora Izzo - Lucimara Stols - Maria Socorro Seixas Pereira</t>
  </si>
  <si>
    <t>Pagamento a Auxílio prof. visitante ref. a participações na comissão julgadora do concurso para provimento de um professor junto ao DFGE - Professores - Miriani Griselda Pastoriza s José De Medeiros</t>
  </si>
  <si>
    <t>Pagamento a Auxílio prof. visitante ref. a participações na comissão julgadora do concurso para provimento de um professor junto ao DFMT - Professores - Hélio Chacham, José Pedro Rino, Maurice de Koning e Solange Fagan</t>
  </si>
  <si>
    <t>Pagamento referente a Pró - Labore ref. a participações na comissão julgadora do concurso para provimento de um professor junto ao DFGE - Professores - Miriani Pastoriza e José Renan de Medeiros</t>
  </si>
  <si>
    <t>Pagamento referente a Pró - Labore ref. a participações na comissão julgadora do concurso para provimento de um professor junto ao DFAP - Professora - Sandra Helena Pulcinelli</t>
  </si>
  <si>
    <t>Pagamento referente a Pró - Labore ref. a apresentação de seminário do Laboratório de Física Médica -Professor - Max da Silva Ferreira</t>
  </si>
  <si>
    <t>Pagamento referente a Pró - Labore ref. a participações na comissão julgadora do concurso para provimento de um professor junto ao DFMT - Professores -Hélio Chacham, José Pedro Rino, Maurice de Koning e Solange Fagan</t>
  </si>
  <si>
    <t>Pagamento referente a Pró - Labore ref. a participações na comissão julgadora do concurso para provimento de um professor junto ao DFMA - Professores - Carlos Henrique Monken e Marcos César de Oliveira</t>
  </si>
  <si>
    <t>Pagamento referente a Pró - Labore ref. a participações na comissãoAvaliadora dos Relatórios de Acompanhamento das Atividades Docentes de 2018 a 2022 - Professores - Martha Simões Ribeiro, Nelson Studart e Tobias Frederico</t>
  </si>
  <si>
    <t>Diretoria - RORÇ EQUIP DIVERSOS E INFORMÁTICA</t>
  </si>
  <si>
    <t>Reserva 300514 ANULADO - serviço de informação com manutenção e criação em Drupal 7 - RC 554883 - DC 264176 / 2022.</t>
  </si>
  <si>
    <t>NE 00454414 / 00454422/2023 - Compra de insumos de informática diversos - RC 25947 - DC 11725</t>
  </si>
  <si>
    <t>Compacta Comércio e Serviços Ltda.</t>
  </si>
  <si>
    <t>NE 00590750/2023 - Ata de Registro de Preços - Compra de 01 microcomputador para o CEPA - RC 361785 - DC 14660/2023 - Proc. 22.1.466.43.7</t>
  </si>
  <si>
    <t>Wescley Teixeira Carvalho</t>
  </si>
  <si>
    <t>NE.01421757 - Pregão - serviços de manutenção e criação de Drupal 7 - RC 45832 - DC 21658</t>
  </si>
  <si>
    <t>A.C. De Almeida Informática e Tecnologia Ltda</t>
  </si>
  <si>
    <t>Aquisição de insumos de informática RC 84080 DC 34091</t>
  </si>
  <si>
    <t>Compacta Comercio e Servicos Ltda.</t>
  </si>
  <si>
    <t>NE.01021392 - Ata Registro de Preço - aquisições de microcomputadores para o Setor de Comunicação - RC 83378 - DC 34164.</t>
  </si>
  <si>
    <t>NE.01114510 - Ata Registro de Preço - aquisições de microcomputadores - RC 92997 - DC 35810.</t>
  </si>
  <si>
    <t>Seal Telecom Comércio de Telecomunicações Ltda</t>
  </si>
  <si>
    <t>NE 1131180, 1131163 e 1131155 - Ata registro de preços - compra de caixa de som e receptor para microfone sem fio - RC 89996 DC 37910</t>
  </si>
  <si>
    <t>Rem. 50158860 - Solicitação de Software STI n.os 82467 / 82468 / 82469 / 82493 - "Windows 11 Pro Upgrade (64bit - Português)" e "Office Standard - 2021 LTSC (64 bits)" - Ajuste da GO 16712 / GC 4057.</t>
  </si>
  <si>
    <t>NEE 01487006/2023 - Aquisição de fonte de alimentação p/computadores. (DFAP) - RC 116950/2023 - DC 45123/2023 - Proc. 23.1.48.43.1</t>
  </si>
  <si>
    <t>NEE 01486425/2023 - Compra de câmera de video p/atividade híbrida (DFEP) - RC 137060/2023 - DC 56044/2023 - Proc. 23.1.48.43.1</t>
  </si>
  <si>
    <t>Compacta Comércio e Serviços LTDA</t>
  </si>
  <si>
    <t>Aquisição de microcomputadores RC 137125 DC 56036</t>
  </si>
  <si>
    <t>Solicitação 82798 - solicitante Ellen Binotto - Equipamento d25nf1p7f8jc - Software Office for Mac Standard - 2021 LTSC - Remanejamento N° 2023 50170827. Obs. Professor Antônio Figueredo Martins depositou da sua verba FAPESP para RI -Diretoria</t>
  </si>
  <si>
    <t>Referente as Solicitações nº 83335, 83336 e 83337 - Solicitante Hercules Ramos Veloso de Freitas - Software Office Pro Plus - 2021 LTSC (64 bits) - Remanejamento 2023 50195803.</t>
  </si>
  <si>
    <t>Solicitações: nº 83335, 83336 e 83337 - Hercules Ramos Veloso de Freitas e Solicitação 83571 e Francisco Shibayama Cancio. Remanejamento N° 2023 50214948</t>
  </si>
  <si>
    <t>Solicitação Nº 83781 - Solicitante Juliana Maria Peçanha Sgubin - Software Office for Mac Standard - 2021 - Remanejamento N° 2023 50222908</t>
  </si>
  <si>
    <t>NE.02092676 - Ata Registro de Preço - aquisições de notebooks p/ sala 3020 - Ala 2 - RC 136870 - DC 94000.</t>
  </si>
  <si>
    <t>Wall ST Comercial Ltda.</t>
  </si>
  <si>
    <t>NE.02110925 - Ata Registro de Preço - compra de 65 adaptadores p/ rede sem fio (wireless) - RC 199546 - DC 93160.</t>
  </si>
  <si>
    <t>Telcabos Telecomunicacoes e Inform. Ltda.</t>
  </si>
  <si>
    <t>NE.02161848 - aquisição de conversores de mídia p/ autonomia do sistema de som do auditório Abrahão de Moraes - RC 200293 - DC 95864.</t>
  </si>
  <si>
    <t>Bela Beli Store Ltda.</t>
  </si>
  <si>
    <t>NE.02192417 - Ata Registro de Preço - aquisições de tablets 14,6" - RC 218532 - DC 99916.</t>
  </si>
  <si>
    <t>NEE 2211284 - Ata Registro de Preços - Compra de webcam para DFAP - RC 202130 - DC 93012/2023 - Proc. 23.1.48.43.1</t>
  </si>
  <si>
    <t>NE.02259465 / 02259473 - Ata Registro de Preço - compra de materiais de informática (cabo par trançado, conector, caixa de sobrepor e patch panel) - RC 208030 - DC 98030.</t>
  </si>
  <si>
    <t>Queller Informatica &amp; Comercio Ltda - ME</t>
  </si>
  <si>
    <t>NE.02259708 - aquisição de 02 impressoras térmicas p/ portarias do IFUSP - RC 155409 - DC 99479.</t>
  </si>
  <si>
    <t>NEE 02400613/2023 - Aquisição de materiais de informática diversos. RC 228350/2023 - DC 104936/2023 - Proc. 23.1.48.43.1</t>
  </si>
  <si>
    <t>Ziva Tecnologia e Solucoes Ltda.</t>
  </si>
  <si>
    <t>NE.02425063 - Ata Registro de Preço - aquisições de câmeras de circuito fechado p/ o Auditório Abrahão de Moraes - RC 229151 - DC 107056.</t>
  </si>
  <si>
    <t>NE.02424857 - Ata Registro de Preço - aquisições de câmeras de circuito fechado p/ vigilância - RC 229852 - DC 104677.</t>
  </si>
  <si>
    <t>NE.02486844 - Ata Registro de Preço - aquisição de 01 notebook - Aditamento da DC 94000 - RC 137222 - DC 103735.</t>
  </si>
  <si>
    <t>NE.03033410/ 03033401 - Ata Registro de Preços - Aquisição e serviço de instalação de aparelho de ar condicionado (DFMA) - RC 281749 - DC 132506/2023. Proc. 22.1.441.43.4</t>
  </si>
  <si>
    <t>NEE 03032774/2023 - Ata Registrode Preços - Compra de monitor de video (DFNC) - RC 267100/2023 - DC 133766/2023 - Proc. 23.1.249.43.7</t>
  </si>
  <si>
    <t>NEE 03032928/2023 - Ata Registro de Preços - Compra de 2 monitores de video (DFAP) - RC 284535/2023 - DC 133839/2023 - Proc. 23.1.249.43.7</t>
  </si>
  <si>
    <t>ATOM Com. e Servs. Ltda. e A.C. de Almeida Inf.</t>
  </si>
  <si>
    <t>NE.03644613 / 03644621 - Pregão - Compra de equipamentos de informática (Impressoras e Tablets). RC 296851; 304021 e 305168/2023. DC - 146116/2023 Proc. 23.1.336.43.7 - Alterado o valor de R$ 11.283,00.</t>
  </si>
  <si>
    <t>Planeta Mix Comercio e Serv. Empresariais Ltda.</t>
  </si>
  <si>
    <t>NE.03362812 / 03362820 - compra de pen drive, kit de ferramentas e apresentador wireless - RC 117132 - DC 144725.</t>
  </si>
  <si>
    <t>EAS Solucoes e Servicos EIRELI</t>
  </si>
  <si>
    <t>NE.03395680 - Pregão - Aquisição de 02 TV'S 65 polegadas - RC 257163 - DC 130716</t>
  </si>
  <si>
    <t>STI - USP</t>
  </si>
  <si>
    <t>Rem. 50414904 - aquisição de 01 notebook da marca Lenovo e14 - Ajuste da GO 17192 / GC 4145...</t>
  </si>
  <si>
    <t>Fenix Comercio Utensilios Ltda.</t>
  </si>
  <si>
    <t>NE.03813539 - compra de cartuchos de toner p/ impressora - RC 323514 - DC 160844.</t>
  </si>
  <si>
    <t>NE.03866977 - aquisição de armário de aço p/ guardar notebook no cursos de Licenciatura p/ Profa. Cristina Leite - RC 284330 - DC 166885.</t>
  </si>
  <si>
    <t>Seattle Tecnologia e Com. de Prod. Eletr. - EIRELI</t>
  </si>
  <si>
    <t>04611085 - Pregão - aquisição de monitor de vídeo de 43" - RC 338635 - DC 171030 - Ajustado na GO 17231 / GC 4153 - Ajustado o valor de R$ 3.604,25.</t>
  </si>
  <si>
    <t>A.C. de Almeida Informatica e Tecnologia Ltda.</t>
  </si>
  <si>
    <t>NE.03915765 - Ata Registro de Preço - compra de disco rígido, fonte de alimentação e mouse - RC 311036 - DC 169264 - Ajuste na GO 17240 / GC 4157.</t>
  </si>
  <si>
    <t>Referente ao Ofício STI 0108/2023 - Aquisição de 36 (trinta e seis) notebooks Remanejamento N° 2023 50446920</t>
  </si>
  <si>
    <t>Rem. 50477280 - Solicitação de Software STI n.o 86704 - Windows 11 Pro Upgrade (64bit - Português) - fale conosco 246746 - Ajustado na GO 17339 / GC 4168.</t>
  </si>
  <si>
    <t>NE.05058835 / 05058843 - Ata Registro de Preço - aquisições de pen drive, mouse e teclado - RC 460350 - DC 213573.</t>
  </si>
  <si>
    <t>Ajuste</t>
  </si>
  <si>
    <t>Art Integra Ltda</t>
  </si>
  <si>
    <t>Aquisição de 04 projetores de multimídia p/ auditórios do Edifício Principal - RC 470797 - DC 221487.- NE 6023490/2023 - Processo: 23.1.530.43.8</t>
  </si>
  <si>
    <t>Support Comercial e Serviços Ltda - Me</t>
  </si>
  <si>
    <t>Aquisição de fita para rotulador RC 460600 DC 225199 NE 5440721</t>
  </si>
  <si>
    <t>Referente Aquisição de memória RAM de 16GB RC 399120 DC 218699 NE 5441019 - Contrapartida GO 17531 e GC 4206</t>
  </si>
  <si>
    <t>Aquisição de memória RAM de 8GB RC 399120 DC 218699 NE 5440934 - Contrapartida GO 17530 e GC 4207</t>
  </si>
  <si>
    <t>NEE 05722930 e 5722948/2023 - Aquisição de insumos de informática diversos. RC 503016/2023 - DC 243391/2023 - Proc. 23.1.48.43.1</t>
  </si>
  <si>
    <t>NE.06297752 - compra de cabos HDMI p/ uso nos Auditórios e salas de aulas - RC 511833 - DC 265344.</t>
  </si>
  <si>
    <t>FO</t>
  </si>
  <si>
    <t>Remanejamento N° 2023 50681520 Referente aquisição 2 aparelhos de ar condicionado de 36.000 btus através da Ata de Registro de Preços da Faculdade de Odontologia</t>
  </si>
  <si>
    <t>Ziva Tecnologia e Soluções Ltda</t>
  </si>
  <si>
    <t>Licenças de software - NE 6525232/2023 - Processo: 23.1.596.43.9</t>
  </si>
  <si>
    <t>Seal Telecom Comércio e Serviços de Telecomunicaçã</t>
  </si>
  <si>
    <t>Licença de software - NE 6524899/2023</t>
  </si>
  <si>
    <t>Diretoria - Segurança</t>
  </si>
  <si>
    <t>União Forte Contra Incêndio Ltda</t>
  </si>
  <si>
    <t>Prestação de serviço de recarga de extintores - 1º Termo de Aditivo do Contrato</t>
  </si>
  <si>
    <t>Hudson Roberto Magalhaes - ME</t>
  </si>
  <si>
    <t>NE.02659862 - compra de baterias p/ sistema de monitoramento por alarme das portarias do IF - RC 219504 - DC 108516.</t>
  </si>
  <si>
    <t>NE.02796592 - compra de fechadura eletrônica para Laboratório de Eletrônica, sala 1046 - Ed. Principal - RC 173008 - DC 118813 - Ajustado na GO 17021 / GC 4109.</t>
  </si>
  <si>
    <t>Projeta Civil Engenharia Ltda.</t>
  </si>
  <si>
    <t>NE.05058320 - Tomada de Preço - abertura de corredor (rota de fuga) - corredor impar do Edif. Principal Ala I - térreo - RC 265727 - DC 146361.</t>
  </si>
  <si>
    <t>Amanda Colantonio Cultura Arte e Eventos e Serviço</t>
  </si>
  <si>
    <t>NE.03839309 - Pregão - serviço de instalação de escadas marinheiros com guarda-corpo - RC 270763 - DC 145799 - Alteração do valor de R$ 60.046,16.</t>
  </si>
  <si>
    <t>CRH Equipamentos de SegurançaLtda - EPP</t>
  </si>
  <si>
    <t>Aquisição de equipamentos para segurança RC 286520 - Reserva 4444480 DC 176821 - Proc. 23.1.412.43.5</t>
  </si>
  <si>
    <t>Reserva 4746657 ANULADA - Pregão FRACASSADO - fornecimento de iluminação de emergência - Edifícios Principal - RC 386427 - DC 208960.</t>
  </si>
  <si>
    <t>RD - CPG Interunidades</t>
  </si>
  <si>
    <t>Empenho 1114579 - Compra direta - Serviço de apoio operacional em informática - RC 72953 DC 39034</t>
  </si>
  <si>
    <t>RORÇ - DFGE - Depto. Física Geral</t>
  </si>
  <si>
    <t>Aquisição de pincéis para quadro branco</t>
  </si>
  <si>
    <t>LAMS Comercial e Representacoes Ltda.</t>
  </si>
  <si>
    <t>NE.00302410 - Pregão - aquisição de equipamentos de estabilização e proteção de energia, bateria de chumbo ácida - RC 527215 / 551868 - DC 266950/2022.</t>
  </si>
  <si>
    <t>Usina Ind Com Imp Prod de Informatica Ltda</t>
  </si>
  <si>
    <t>Compra de componentes de eletrônica para o Laboratório de Eletrônica do DFGE. Peças especificas</t>
  </si>
  <si>
    <t>WINPACK COMERCIO DE EMBALAGENS E PAPELARIA LTDA</t>
  </si>
  <si>
    <t>Aquisição de Giz Liquido Branco 05.545, para uso no Departamento de Fisica Geral, material para ser utilizado na sala de seminarios e reunioes</t>
  </si>
  <si>
    <t>correios</t>
  </si>
  <si>
    <t>Sedex com aviso de recebimento do prof. Élcio Abdalla para Parnaíba - PB - PROF AMILCAR QUEIROZ CEP :58434-500 - (Nº.Objeto: OV189235055br)</t>
  </si>
  <si>
    <t>Aquisição e instalação de ar condicionado RC 78145 DC 29942</t>
  </si>
  <si>
    <t>NE 1263400 - Compra direta - compra de projetor de multimídia - RC 29934 DC 25360</t>
  </si>
  <si>
    <t>José Valdir Spadacini</t>
  </si>
  <si>
    <t>Aquisição de produtos alimentícios para as Reuniões do Departamento de Física Geral, realizadas mensalmente com a presença dos membros do departamento.</t>
  </si>
  <si>
    <t>Aquisição de componentes eletrônicos para o Departamento de Física Geral.</t>
  </si>
  <si>
    <t>NE.02796592 - compra de fechadura eletrônica para Laboratório de Eletrônica, sala 1046 - Ed. Principal - RC 173008 - DC 118813 - Empresa Joalipa Comercial Ltda - ME.</t>
  </si>
  <si>
    <t>Sedex do Evandro para Universidade de Brasília A/C de Gabriel Muniz CEP 70910-900 - (Nº.Objeto: OV597519639br)</t>
  </si>
  <si>
    <t>NE.03915765 - Ata Registro de Preço - compra de disco rígido, fonte de alimentação e mouse - RC 311036 - DC 169264 - A.C. de Almeida Informática e Tecnologia Ltda.</t>
  </si>
  <si>
    <t>Reembolso de um suporte para TV, que será utilizado no DFGE para transmissão dos eventos do Departamento.</t>
  </si>
  <si>
    <t>Prioritário a pedido do Prof. Élcio para China Zhang Yin - Diretor Yangzhrou University 88 University Ave (S) Yangzhou Jiangsu - (Nº.Objeto:RR026647242br)</t>
  </si>
  <si>
    <t>VERA BILZA DUARTE ALENCAR</t>
  </si>
  <si>
    <t>Aquisição de garrafas térmicas RC 360894 DC 181132 NE 4513679</t>
  </si>
  <si>
    <t>NE.04611476 - compra de claviculário tipo armário - RC 372485 - DC 181507.</t>
  </si>
  <si>
    <t>Sedex para o Prof. Gabriel S.Vignoli Muniz, a pedido do Sr.Evandro Brasilia/DF - cep: 71050-131 (Nº.Objeto:OV617678092br)</t>
  </si>
  <si>
    <t>Serviço de buffet para o Workshop do DFGE nos dias 05 e 06/12/2023 - RC 533870 - DC 260334/2023 - NE 05895710/2023 - Processo 23.1.539.43.5</t>
  </si>
  <si>
    <t>RORÇ - DFEP - Depto. Física Experimental</t>
  </si>
  <si>
    <t>NE.00383452 / 00383460 - Ata Registro de Preço - aquisição e serviço de instalação de aparelho de ar condicionador p/ Lab. LQMEC - RC 620630 - DC 5733.</t>
  </si>
  <si>
    <t>A pedido do prof. Antônio Figueiredo, segue caixa, via SEDEX, R. Pioneira Victalina Delfante de Castanha, 715 cep87060-666 para prof. Danilo Degan Luders, Maringá, Paraná - (Nº.Objeto: OV263719315br)</t>
  </si>
  <si>
    <t>Envio deo Relatório científico do Profº. Antonio Martins Figueiredo Neto via Sedex para FAPESP - Endereço: R. Pio XI, 1500 - Alto da Lapa, São Paulo - SP, 05468-901 - (Nº.Objeto: OV376662135br)</t>
  </si>
  <si>
    <t>Reserva 2109480 - Pregão - aquisição de televisor de 85" para sala de seminários do Ed. Basilio Jafet - RC 125585 - DC 56559 - (sendo 50% FAP e 50% FEP do valor de R$ 12.164,29). Anulação da Reserva nº 2625356/2023 - Motivo: Pregão Fracassado. Proc. 23.1.109.43.0</t>
  </si>
  <si>
    <t>Referente a aquisição e instalação de aparelho de ar condicionado (DFEP). RC 212283 - DC 98170/2023 - NEs 2425098 e 245080 - Contrapartida GO 16932 e GC 4098</t>
  </si>
  <si>
    <t>Referente a Recuperação de piso de 20 mts da sala 203 - Raspagem de taco e aplicação de Synteko tipo cascolar - Processo:23.1.291.43.3 - NE 3341262/2023 - Despesa GO 17139 - Contrapartida GC 4136</t>
  </si>
  <si>
    <t>Envio de Sedex para a Fapesp Rua Pio XI, 1500 - Alto da Lapa São Paulo - SP - Brasil CEP: 05468-901 - (Nº.Objeto: OV597539854br)</t>
  </si>
  <si>
    <t>Envio documentação à via Sedex - FAPESP, R. Pio XI, 1500 - Alto da Lapa - CEP 05468-901 - São Paulo/SP - a pedido do prof. Antônio Figueiredo - (Nº.Objeto:OV617665641br)</t>
  </si>
  <si>
    <t>Compra em caráter emergencial, de cabos e espelhos para instalação imediata de projetores em 3 salas de seminários compartilhadas entre FAP/FEP.</t>
  </si>
  <si>
    <t>Persianas Veda Luz Ltda - Me</t>
  </si>
  <si>
    <t>Aquisição de persianas e serviços de manutenção RC's 35929/201451 DC 169248 NE4513032/4513040</t>
  </si>
  <si>
    <t>Requisição de Almoxarifado , requisição retiradas no almoxarifado no Período de 12/05/2023 à 01/09/2023.</t>
  </si>
  <si>
    <t>Queller Informática e Comércio Ltda</t>
  </si>
  <si>
    <t>Pagamento da DANFE 1977, referente compra, em caráter emergencial, de 2 placas de vídeo para aplicação imediata nos computadores de duas secretarias da FEP.</t>
  </si>
  <si>
    <t>Diretoria - Treinamento Servidores</t>
  </si>
  <si>
    <t>Referente ao curso de TRANSPORTE COLETIVO DE PASSAGEIROS obrigatório pela Universidade de São Paulo</t>
  </si>
  <si>
    <t>Renato Antonio de Aquino - MEI CNPJ 38.373.696/000</t>
  </si>
  <si>
    <t>Pagamento de curso de inglês para a funcionária Cecília Cristina Blanco Novello, pelo período de fevereiro a junho de 2023.</t>
  </si>
  <si>
    <t>CARH</t>
  </si>
  <si>
    <t>Serviço Nacional de Aprendizagem Nacional Senai</t>
  </si>
  <si>
    <t>Curso: Instalação de Sistemas para Microgeração Fotovoltaica Conectados a Rede, para o funcionário Anizete Silva Santos</t>
  </si>
  <si>
    <t>Cel-Lep Ensino de Idiomas S/A</t>
  </si>
  <si>
    <t>Curso : Inglês Básico 2 para o funcionário Wellington Aparecido Servelo, Início e Término do Curso: 20/03/2023 à 12/07/2023.</t>
  </si>
  <si>
    <t>Instituto Monitor Ltda</t>
  </si>
  <si>
    <t>Serviço Operacional de Curso e Treinamento Requisição de Compra 113218 DC 82100 - NE 17596000 - Processo: 23.1.128.43.5</t>
  </si>
  <si>
    <t>Continuação do curso de Montagem de Sistemas foto Voltáico, para o funcionário Anizete Silva Santos</t>
  </si>
  <si>
    <t>FAU</t>
  </si>
  <si>
    <t>Referente ao curso de capacitação sobre a Nova Lei das Licitações que ocorrerá nos dias 29, 30 e 31 de maio de 2023 - Remanejamento N° 202350250820</t>
  </si>
  <si>
    <t>CEL-LEP ENSINO DE IDIOMAS S/A</t>
  </si>
  <si>
    <t>Pagamento do curso Inglês Módulo L4L3 com início em 02/11/2023 à 01/02/2024</t>
  </si>
  <si>
    <t>EngeHall Elétrica Brasil LTDA</t>
  </si>
  <si>
    <t>Curso de Comandos Elétricos - Carga horária de 60 horas , para o funcionário Anizete Silva Santos .</t>
  </si>
  <si>
    <t>Escola SENAI “ Nadir Dias de Figueiredo”</t>
  </si>
  <si>
    <t>Aquisição de dois cursos de Segurança em Instalações e Serviços em Eletricidade - NR10 para dois funcionários da área de manutenção. Esse curso é requisito para que possam exercer a sua função.</t>
  </si>
  <si>
    <t>Instituto Monitor</t>
  </si>
  <si>
    <t>Aquisição de um curso de Segurança em Instalações e Serviços em Eletricidade - NR10 (Reciclagem) para um servidor da equipe de manutenção ( Sr.Luiz Carlos da Silva ) . Esse curso é requisito para que o servidor possa executar o seu serviço.</t>
  </si>
  <si>
    <t>RORÇ - DFMA - Depto. Física Matemática</t>
  </si>
  <si>
    <t>Jocimar Magoga Eletronicos Ltda.</t>
  </si>
  <si>
    <t>NE.00302959 - Pregão - aquisição de projetor de multimídia p/ sala de seminários do DFMA - RC 575163 - DC 271482/2022.</t>
  </si>
  <si>
    <t>Simone Toyoko Shinomiya</t>
  </si>
  <si>
    <t>Solicito reembolso do valor de R$ 138,98 (cento e trinta e oito reais e noventa e oito centavos), para Simone Toyoko Shinomiya, nº USP 2444698, referente a compra de adaptadores e cadeado conforme cupom fiscal eletrônico 000.045.521, para uso no Departamento de Física Matemática.</t>
  </si>
  <si>
    <t>Solicito liberação de verba para envio de uma correspondência via SEDEX de Roberto Dobal Bandijão para FAPESP, Rua Pio Xi, 1500, Alto da Lapa. - (Nº.Objeto: OV263773174br)</t>
  </si>
  <si>
    <t>NE.02979352 - aquisição de micro-ondas de 20 litros - RC 160160 - DC 108591.</t>
  </si>
  <si>
    <t>NE.02991565 - compra de adaptador sem fio wireless p/ projetor - RC 143532 - DC 113137.</t>
  </si>
  <si>
    <t>NE.03361611 - serviço de lavagem de cortinas de tecido e forro da sala de seminário Jayme Tiommo - RC 79621 - DC 137427.</t>
  </si>
  <si>
    <t>NE.03867051 - serviço de desinstalação de aparelho de ar condicionado na sala 3113 - RC 281625 - DC 171684.</t>
  </si>
  <si>
    <t>NE.05059033 - aquisição e instalação de 03 quadros escolares verdes p/ Depto. FMA - RC 261764 - DC 172770.</t>
  </si>
  <si>
    <t>NE - 05682989/2023 - Ajuda de custo a Prof. Visitante Louis Legrand - (Unesp) para ministrar colóquio junto ao DFMA - Proc. 23.1.00013.43.3</t>
  </si>
  <si>
    <t>NE - 05879090/2023 - Ajuda de custo a Prof(a). Visitante Caroline Macedo Guandalin - (University of Edinburgh) - para ministrar colóquio junto ao DFMA - Proc. 23.1.00013.43.3</t>
  </si>
  <si>
    <t>CONVÊNIO - Grupo 179 - Jose Fernando Diniz Chubaci</t>
  </si>
  <si>
    <t>Bolsa Pesquisador</t>
  </si>
  <si>
    <t>Bolsa de mestrado para o estudante de mestrado Gilson Schaberle Goveia - Processo: 23.1.69.43.9 - NE 1846359/2023</t>
  </si>
  <si>
    <t>Bolsa Pequisador (Pós-Doc)</t>
  </si>
  <si>
    <t>Bolsa de Pós-Doc para a pesquisadora Dra. Marina Sparvoli de Medeiros pós-doutoranda - Processo: 23.1.69.43.9 - NE 1846316/2023 - Office of Naval Research - Global (ONR-G)</t>
  </si>
  <si>
    <t>Professor Antônio Ferreira da Silva 07 a 13/05/2023 - Apresentação de seminário e participações de reuniões de trabalho - NE 2252673/2023</t>
  </si>
  <si>
    <t>Participação do congresso Brazilian Physics Society Autumn meeting a ser realizado na Cida de Ouro Preto MG 21 a 25/05/2023 - NE 02254390/2023 - Processo: 23.1.00238.43.5</t>
  </si>
  <si>
    <t>Despacho aduaneiro referente a importação DC 157823/2023 - NE 2632298/2023 - Processo: 21.1.404.43.0</t>
  </si>
  <si>
    <t>Aquisição de passagem para Cancún para apresentação de trabalho 31 International Materials Research Congress de 13 a 19 de agosto 2023 - Processo: 23.1.400.43.7 - FATURA 14134</t>
  </si>
  <si>
    <t>Fatura 15656 - Compra de passagem aérea internacional para prof. José F. D Chubaci - participação e apresentação de trabalho "20th Intenational Conference on Solid State Dosimetry" e ministrar mini curso na "7th Summer School" - período de 12 a 23/09/2033 - Cidade de Pisa e Viareggio - Itália - RC 346034.</t>
  </si>
  <si>
    <t>Auxílio Aluno</t>
  </si>
  <si>
    <t>Participação em treinamento e desenvolvimento de trabalho e pesquisa na Universidade de Oslo - Noruega no período de 01/09 a 30/11/2023 - NE 04154172/2023 - Processo: 23.1.00382.43.9</t>
  </si>
  <si>
    <t>Cancelado - Reserva 5073435 - aquisição de sistema de suporte e manipulação de substratos c/ capacidade de aquecimento e rotação p/ Lab. de Cristais Iônicos - RC 221266 - DC 217862 - importação - Cancelado o valor de R$ 456.000,00.</t>
  </si>
  <si>
    <t>Fatura 15869 - Compra de passagem aérea internacional para aluno de mestrado Daniel G. Fidelis (SP/Noruega/SP) - estágio de pós-graduação na Universidade de Oslo - Noruega - de 01/09 a 30/11/2023 - RC 372566.</t>
  </si>
  <si>
    <t>RI - Marcia Carvalho de A. Fantini</t>
  </si>
  <si>
    <t>SERGIO ALEXANDRE DA SILVA (2435235)</t>
  </si>
  <si>
    <t>Material utilizado no Laboratório de Cristalografia/DFAP, solicitado pela Profª Drª Márcia Fantini e conforme Nota Fiscal 57030 da Leroy Merlin.</t>
  </si>
  <si>
    <t>Sérgio Alexandre da Silva</t>
  </si>
  <si>
    <t>Reembolso das Notas Fiscais: N.F.:010.678-24/5/23 - Comp.Metal Com.Aços e Metais Ltda.- mat.de consumo (latão e aço e inox) N.F. Serviços - 002720-23/5/23- Conserto de bomba d´água acoplada ao equipamento Patrimônio DIR/FAP -043-018308.</t>
  </si>
  <si>
    <t>Reembolso pela aquisição de material de consumo, em caráter de urgência, para uso no Lab.de Cristalografia do DFAP.</t>
  </si>
  <si>
    <t>Reembolso pela compra de material de consumo, em caráter emergencial, para reparos, manutenção e segurança no Lab. de Cristalografia do DFAP.</t>
  </si>
  <si>
    <t>SÉRGIO ALEXANDRE DA SILVA</t>
  </si>
  <si>
    <t>Aquisição de itens de consumo para o Laboratório de Cristalografia/DFAP, conforme Nota Fiscal 6309 da Z-Par Parafusos e Ferramentas Ltda ME</t>
  </si>
  <si>
    <t>RD Básico - CPG</t>
  </si>
  <si>
    <t>Escola de Engenharia de Lorena</t>
  </si>
  <si>
    <t>Referente a diária do Prof. Luiz Tadeu Fernandes Eleno, professor da EEL USP, para participar na banca de defesa de doutorado do aluno Bruno Bueno I. Nascimento, orientando da Profa. Lucy V. C. Assali, no dia 16/02/2023. Remanejamento N° 2023 50107505</t>
  </si>
  <si>
    <t>Fatura 16169 - Compra de passagem aérea nacional para Prof. Marcio Varella (SP/DF/SP) - participação de Seminário de Meio Termo da CAPES (área de Astronimia / Física) - de 02 a 03/10/2023 - RC 417624.</t>
  </si>
  <si>
    <t>Monitores Bolsistas Especiais 2013 NE 1282080/2023</t>
  </si>
  <si>
    <t>TAXA - Prefeitura SP</t>
  </si>
  <si>
    <t>Prefeitura do Municipio de Sao Paulo</t>
  </si>
  <si>
    <t>NE.01435740 - Pagamento de Taxa de Resíduos Sólidos de Saúde - TRSS - Exercício 2.023.</t>
  </si>
  <si>
    <t>RI - Cecilia Salvadori</t>
  </si>
  <si>
    <t>JA Machado CNPJ 41.738.847/0001-55</t>
  </si>
  <si>
    <t>Pagamento de recarga de cilindro de gás nitrogênio de grau industrial, para uso no Laboratório de Filmes Finos do depto. de Física Aplicada do IF.</t>
  </si>
  <si>
    <t>RI - PROFIS - Maria Regina D. Kawamura</t>
  </si>
  <si>
    <t>FENIX COMERCIAL ESTUDANTIL LTDA.</t>
  </si>
  <si>
    <t>Solicito a liberação do valor de R$ 2000,00 (dois mil reais), para pagamento de serviços a pessoa jurídica: FENIX COMERCIAL ESTUDANTIL LTDA CNPJ 59.176.826/0001-59 Justificativa: O montante solicitado refere-se a serviços de reprodução e encadernação de materiais relativos à utilização e ao funcionamento do PROFIS.</t>
  </si>
  <si>
    <t>Transferência de saldo da RI - PROFIS - M. Regina D. Kawamrura Para RI - PROFIS - Cristina Leite conforme email do dia 07/08/2023 pelo Sr. Marco Rice - Motivo: Aposentadoria</t>
  </si>
  <si>
    <t>Diretoria - Manutenção Predial</t>
  </si>
  <si>
    <t>Compra de material capacitor para as máquinas de ar condicionado dos auditórios (R$ 224,33), reparo de válvula HYDRA para sanitários Ala II térreo e 2 andar (R$ 1561,00). material para reparo de telhado (R$ 1081,30)</t>
  </si>
  <si>
    <t>Davop Comercial Ltda</t>
  </si>
  <si>
    <t>Aquisição de lona plástica preta para proteção de moveis, piso em casos de trabalhos em reformas e vazamentos de telhados. Utilização geral para atendimento de solicitações de serviços.</t>
  </si>
  <si>
    <t>Elevadores Zenit Eireli</t>
  </si>
  <si>
    <t>Contrato de manutenção preventiva e corretiva de elevadores - Exercício 2023</t>
  </si>
  <si>
    <t>ALGV Com. Eletr. e Serv. Adm. Ltda - ME</t>
  </si>
  <si>
    <t>Contrato de serviço de transporte de carga não especializada Exercício 2023 - DC 18211/2022 NE 263473</t>
  </si>
  <si>
    <t>1 Nova São José Resíduos Eireli - ME</t>
  </si>
  <si>
    <t>Contrato de serviço de locação para transporte de carga Exercício 2023 DC 18246</t>
  </si>
  <si>
    <t>Viks Elevadores Ltda</t>
  </si>
  <si>
    <t>Contrato de manutenção de elevadores preventiva e corretiva Exercício 2023 - NE 264097/2023 - Processo: 22.1.104.43.8</t>
  </si>
  <si>
    <t>Itopro Instalação e Manutenção de Ar Condicionado</t>
  </si>
  <si>
    <t>Contrato de Serviços de Manutenção de aparelhos de ar condicionado Exercício 2023 DC 84330/2022 - Processo 22.1.227.43.2 - NE 276753 / 2023</t>
  </si>
  <si>
    <t>TK Elevadores Basil Ltda</t>
  </si>
  <si>
    <t>Contrato de manutenção de elevadores Exercício 2023 - Processo: 20.1.35.43.4</t>
  </si>
  <si>
    <t>Elevadores Atlas Schindler Ltda</t>
  </si>
  <si>
    <t>Contrato de manutenção de elevadores preventiva e corretiva NE 264020/2023 - Processo: 21.1.420.43.6</t>
  </si>
  <si>
    <t>Ibec Engenharia Ltda</t>
  </si>
  <si>
    <t>Serviço terceirizado de manutenção e conservação de jardins - Processo: 22.1.421.43.3 - NE 358032 / 2023 e 357559 / 2023</t>
  </si>
  <si>
    <t>NE.00384327 - serviço de desinstalação de aparelho de ar condicionado no Ed. Principal Ala I - sala 3155 - RC 221922 - DC 2769.</t>
  </si>
  <si>
    <t>Thermotime Serviços de Engenharia LDTA</t>
  </si>
  <si>
    <t>Conserto dos seguintes aparelhos de ar condicionado do DFGE, Prof. Adriano. A manutenção se faz necessário para não danificar os aparelhos de pesquisa que tem alto custo (segundo informações do Prof. Adriano) Sala 1051: 043.020119 Sala 1051A: 043.020117 Sala 1051B: 043.020120 Sala 1051C: 043.020106 e 043.020107</t>
  </si>
  <si>
    <t>Compra de material elétrico para continuação do serviço de instalação de lâmpadas UVC Oscar Sala e sala de aula do Didático, veda calha e fita aluminizada para Van der Graaf, argamassa BJF, PVC marron para o balão de Hélio, parafuso e bucha uso geral.</t>
  </si>
  <si>
    <t>Lampião de Gás Comercial Elétrica Ltda</t>
  </si>
  <si>
    <t>Compra de refletor e lâmpadas emergencial para iluminação externa.</t>
  </si>
  <si>
    <t>Compra de LED indicador para interruptor "lâmpada UVC Nemitala"</t>
  </si>
  <si>
    <t>Karen Mendonca Oliveira - EIRELI</t>
  </si>
  <si>
    <t>NE.00723350 / 00723369 - serviço de colocação de vidro e película de proteção solar em janela no Edif. Alessandro Volta - Bloco C - RC 571699 - DC 2670 - ajuste da GO 16578 / GC 4031.</t>
  </si>
  <si>
    <t>ALGV Com. Eletr. e Serv. ADm. Ltda - ME</t>
  </si>
  <si>
    <t>Contratação de serviços eventuais de apoio administrativo no transporte de mudança de matérias administrativo e didático - RC 25742 - DC 24070.- NE 1419140 / 2023</t>
  </si>
  <si>
    <t>Minetto Eletro Refrigeração Ltda</t>
  </si>
  <si>
    <t>Contrato de serviço de manutenção em equipamento Condicionador de Ar Exercício 2023 - NE 765185 / 2023 - Processo: 22.1.75.43.8</t>
  </si>
  <si>
    <t>Thermontime Serviços de Engenharia Ltda</t>
  </si>
  <si>
    <t>Serviço emergencial de desinstalação de uma aparelho de ar condicionado de numero de patrimônio: 43.014.458, quebrado para instalação de um novo aparelho de ar condicionado de numero de patrimônio200.068.838. Sala n° 13 (sala do Rack do Centro de Computação do Instituto de Física da USP) do Edifício Anexo 1 do 1ª pavimento.:</t>
  </si>
  <si>
    <t>Gilson Neves Rodrigues</t>
  </si>
  <si>
    <t>Reparo emergencial do piso do Gerador do Edifício Hepic !</t>
  </si>
  <si>
    <t>NE.01498547 - Pregão -serviço de limpeza de reservatórios e caixas d'águas do IFUSP - RC 27435 - DC 31270 - Alteração no valor de R$ 29.208,85.</t>
  </si>
  <si>
    <t>Adilson Batista Machado</t>
  </si>
  <si>
    <t>Utilização para conclusão de serviços em andamento de Manutenção Predial. Quatro fitas isolantes (eletricistas); quatro sifão de pia de copo (hidráulica); quatro luvas de 1/2" x 3/4" rosca cola (hidráulica); três flexível blindado de 30 cm de 1/2" (hidráulica).</t>
  </si>
  <si>
    <t>G. Contec Construção e Terceirização Ltda</t>
  </si>
  <si>
    <t>ANULADO Serviço de manutenção preventiva para limpeza de equipamentos de purificador de água e bebedouros do IFUSP - RC 26188 - DC 33877. - NE 1603090/2023 - Processo: 23.1.00084.43.8</t>
  </si>
  <si>
    <t>Rem. 50126569 - Serviços de coleta, transporte, tratamento e destino final de lâmpadas fluorescentes inservíveis, conforme OF.DVGS/SVRN/29/PUSP-C/28.02.2023.</t>
  </si>
  <si>
    <t>Serralheria marquelon Ltda - Me</t>
  </si>
  <si>
    <t>Serviço produção em serralheria RC 83106 DC 38283</t>
  </si>
  <si>
    <t>Apui Arquitetura e Paisagismo S/S Ltda.</t>
  </si>
  <si>
    <t>NE.02371028 - Contratação de projeto executivo para reforma de Laboratório de Pesquisa no Edifício HEPIC - RC 603876/2022 - DC 24797 - Reserva 1098026 - Convite - Contrapartida GO 16654 e GC 4047 - Alteração de valor de R$ 119.940,00.</t>
  </si>
  <si>
    <t>Compra de material lona plástica, material hidráulico, argamassa para uso geral (R$ 668,86) e corrente + cadeado para a vigilância trancar as portas de emergência no desligamento da cabine.</t>
  </si>
  <si>
    <t>Compra de canaleta (aud. Norte) luminárias (HEPIC) (R$539,99)</t>
  </si>
  <si>
    <t>Casa Pedroso Materiais para Construção Ltda. - EPP</t>
  </si>
  <si>
    <t>Troca emergencial da fechadura da porta n° 232, do Edifício Basílio Jafet.</t>
  </si>
  <si>
    <t>Serviços emergenciais da troca do revestimento da linha frigorígena do aparelho de ar condicionado n° patrimônio: 200.005.659 - Elgin - Hi-Wall de 12.000 btu´s. Laboratório de Filmes Finos - Professora Cecilia Salvatori do Edifício Basílio Jafet - Subsolo.</t>
  </si>
  <si>
    <t>Lampião de Gás Comercio Elétrica Ltda</t>
  </si>
  <si>
    <t>Compra de material elétrico para adequação da sala 1030 do Laboratório Didático.</t>
  </si>
  <si>
    <t>NE.01117136 - serviço de desinstalação e remoção de 02 ares condicionados - RC 25793 - DC 40466.</t>
  </si>
  <si>
    <t>Serviços emergenciais de manutenção corretiva dos aparelhos de ares condicionados. Sala n° 213 do Conjunto Alessandro Volta Bloco "C", aparelho de ar condicionado n° de patrimônio: 043.000.032 / Modelo Midea de 9.000 btu´s e da sala n° 3147 do Edifício Principal Ala 1, aparelho de ar condicionado n° de patrimônio: 043.009.103 / Modelo: Carrier Split Piso Teto de 18.000 btu´s.</t>
  </si>
  <si>
    <t>Clenex Comercio e Servicos - EIRELI</t>
  </si>
  <si>
    <t>NE.01252084 / 01252092 - Ata Registro de Preço - serviço de adequação dos bocais e compra de manta asfáltica para o Edifício Principal - RC 109334 - DC 47355.</t>
  </si>
  <si>
    <t>Serviços emergenciais no aparelho de ar condicionado da sala de vigilância n° 2013/B - Numero de Patrimônio: ,43.009.458 - Springer Hi-Wall de 18.000 btu´s. Troca de capacitores e isolamento da linha frigorigena danificada.</t>
  </si>
  <si>
    <t>Compra de material hidráulico (torneira, válvula de mictório, acabamentos) uso na AlaI, Química, LabDid; massa pronta para acabamento geral, ponteiras para parafusadeira (R1133,21) filtro de água para o Show de física (R$ 19,20); disjuntor para o ar condicionado do SAMPA (R$ 102,03); Fechadura eletrônica e disjuntores para o SAMPA (R$ 650,60); mangueira para ligação de água para o CEFISMA (R$258,20); Material elétrico para o auditório Mario Schenberg e Sul, lâmpadas para o elevador da Ala II</t>
  </si>
  <si>
    <t>KAREN MENDONÇA de OLIVEIRA EIRELI</t>
  </si>
  <si>
    <t>Aquisição de serviço de vidraçaria RC 78587 DC 64489</t>
  </si>
  <si>
    <t>Ice Refrigeração SS Ltda ME</t>
  </si>
  <si>
    <t>Desinstalação emergencial de um aparelho de ar condicionado de 12.000 btu´s da sala n° 116 do Conjunto Alessandro Volta Bloco "C". Numero de Patrimônio: 043.015.585</t>
  </si>
  <si>
    <t>Verônica Espinosa</t>
  </si>
  <si>
    <t>Cópias de projetos do Instituto de Física.</t>
  </si>
  <si>
    <t>2º TAC do contrato de locação de caçamba - Processo: 21.1.27.43.2</t>
  </si>
  <si>
    <t>Aquisição emergencial para atendimento de solicitações de serviços junto a manutenção predial. Lâmpadas T8 de 20 Watts (100 unidades); joelho marrom de 90° x 3/4" (10 unidades); Luva marrom 3/4" (10 unidades); Tee marrom 3/4" (10 unidades) e uma bisnaga de vedação PU 360gramas.</t>
  </si>
  <si>
    <t>Aquisição de material para conclusão emergencial de solicitações junto a manutenção predial. Engate flexivél para lavatórios, Caixa acoplada de vaso sanitário e bebedouros (4 unidades); Fita isolante para eletricistas (4 unidades); Anel de borracha para tubulação de esgoto de 40 e 50 mm (20 unidades); Cap de esgoto de 40 mm (4 unidades); Plug de ø 1/2" (10 unidades); Junção em "Y" esgoto de 50mm (4 unidades); Joelho 90° esgoto de 50mm (4 unidades); Fita veda rosca (2 unidades); Espelho para interruptor de uma tecla branco (4 unidades); Plug macho (1 unidade); Plug fêmea (1 unidade) Cap marrom ø 3/4" (4 unidades); Aplicador de silicone (1 unidade).</t>
  </si>
  <si>
    <t>Aquisição de um modulo (bloco) de luminária de luz de emergência para instalação experimental do corredor do 1ª pavimento do Edifício Principal Ala Central.</t>
  </si>
  <si>
    <t>AMR Arquitetura e Construção Ltda</t>
  </si>
  <si>
    <t>Aquisição e montagem de elementos de divisórias RC 101775 DC 89643</t>
  </si>
  <si>
    <t>Troca de peças emergenciais do Elevador Social do Edifício Principal Ala Central - Numero de Patrimônio: 043.018856</t>
  </si>
  <si>
    <t>Versattil Comércio de Material Elétrico Ltda</t>
  </si>
  <si>
    <t>Reserva 2090894 - Pregão - aquisições de tubos galvanizados, canaletas e materiais elétricos - RC 26196 - DC 52731. Efetuado reforço da reserva (nº 2645586) no valor de R$ 3.580,08 devido a alteração no total da compra conf. ata do pregão fls. 71 do Proc. 23.1.106.43.1 - NEE 2645624, 2645632 e 2645640.</t>
  </si>
  <si>
    <t>Cancelado - Reserva 2092153 - Pregão - aquisições de aparelhos de ar condicionado portátil - RC 47940 - DC 40474 - Cancelado o valor de R$ 14.099,00.</t>
  </si>
  <si>
    <t>Miriam Suzana Moretti</t>
  </si>
  <si>
    <t>Aquisição de Lâmpadas e aparelhos de iluminação - NE 2092960/2023 - Processo: 23.1.186.43.5</t>
  </si>
  <si>
    <t>LAMPIAO DE GAS COMERCIAL ELETRICA LTDA</t>
  </si>
  <si>
    <t>Compra de material para instalação de iluminação de emergência, para testes no EP, antiga Ala 2.</t>
  </si>
  <si>
    <t>Thermontime Serviços de Tecnologia Ltda</t>
  </si>
  <si>
    <t>Troca emergencial de capacitor do ar condicionado da sala n° 125 (Laboratório de Filmes Finos) do Edifício Basílio Jafet. Numero de patrimônio: 43.000.083</t>
  </si>
  <si>
    <t>AMR Arquitetura e Construcoes Ltda.</t>
  </si>
  <si>
    <t>NE.02351353 - Ata Registro de Preço - serviço de instalação de drywall na sala 109 - Edif. HEPIC e caçamba estacionária - RC 212364 - DC 103450.</t>
  </si>
  <si>
    <t>Magalport Comercio de Portões Automáticos</t>
  </si>
  <si>
    <t>Manutenção de porta corta fogo do Edifício Hépic.</t>
  </si>
  <si>
    <t>Compra de peças emergenciais para os Self Contained da Biblioteca e Auditório Abrahão de Moraes. quatro correias A-32 e Três Correias A-33.</t>
  </si>
  <si>
    <t>WT Peliculas e Engenharia Ltda.</t>
  </si>
  <si>
    <t>NE.02763287 - Pregão - fornecimento e instalação de película fumê nas janelas do Edifícios Ala 2 e Central - RC 30690 - DC 106173 - Alteração do valor de R$ 21.052,50.</t>
  </si>
  <si>
    <t>E. de Oliveira Instalacoes e Manutencoes - EIRELI</t>
  </si>
  <si>
    <t>NE.02384910 / 02384928 / 02384936 - aquisição de forro e serviço de demolição, instalação de forro e aluguel de caçamba - RC 206402 - DC 103336.</t>
  </si>
  <si>
    <t>( R$ 101,40 ) parafusos e porcas, compra de fechaduras de divisórias para o edifício Oscar Sala (R$ 544,00); compra de manta e primer (R$ 1.192,53), para principalmente atender o CAV-F, de forma emergencial, para conter vazamentos.</t>
  </si>
  <si>
    <t>Lampião de Gás Comercial Elétrica LTDA</t>
  </si>
  <si>
    <t>Compra de lâmpadas emergencial para troca em vários lugares do IF, material elétrico para instalação de ar condicionado.</t>
  </si>
  <si>
    <t>Alfredo Giorgio Scatena Ltda-ME</t>
  </si>
  <si>
    <t>Manutenção e restauração de dois motores de ventilador das condensadoras das salas: *Sala de Estudos n° 1001 - Edifício Principal Ala 2 - Térreo - Numero de patrimônio: 43.024.124; *Sala do Data Center - C.C.I.F / Edifício Van Der Graff - Laboratório SAMPA - Numero de patrimônio: 43.000.125</t>
  </si>
  <si>
    <t>AMR Arquitetura e Construção</t>
  </si>
  <si>
    <t>Instalação de porta / reaproveitamento - Instalação de porta, para nova sala da xerox ao lado da Tesouraria - Edifício Principal Ala 1 - 3ª pavimento</t>
  </si>
  <si>
    <t>VIKS Elevadores Ltda</t>
  </si>
  <si>
    <t>Troca do reparo do motor da porta do elevador social do Edifício Principal Ala Central. Numero de Patrimônio: 043.018856</t>
  </si>
  <si>
    <t>Exterminexx Controle de Pragas Ltda.</t>
  </si>
  <si>
    <t>NE.02978291 - Pregão - contrato de serviços de dedetização e desratização dos prédios do IFUSP - RC 247427 - DC 113331</t>
  </si>
  <si>
    <t>Ductbusters Engenharia Ltda.</t>
  </si>
  <si>
    <t>NE.03362863 - Pregão - serviços de manutenção, limpeza e higienização da rede de dutos do sistema de ar condicionado e ventilação - Ed. Oscar Salla e Pelletron - RC 179944 - DC 107390 - Alteração de valor de R$ 103.016,66.</t>
  </si>
  <si>
    <t>Anisete Maria da Silva</t>
  </si>
  <si>
    <t>NE.02978798 - Pregão - compra de cabos elétricos - RC 134363 - DC 106734 - Alterado o valor de R$ 18.355,36.</t>
  </si>
  <si>
    <t>Fundicao Irmao Olivetti Ind. e Com. Ltda.</t>
  </si>
  <si>
    <t>NE.02486500 - compra de grelhas retangular para os Edifícios Principal e Lanchonete da Física - RC 223340 - DC 56672.</t>
  </si>
  <si>
    <t>ITOPRO Instal. e Manut. de Ar Condic. Ltda - ME</t>
  </si>
  <si>
    <t>NE.02486682 - serviço de desinstalação de aparelho de ar condicionado na sala 2.013 - Sala de Vigilância - RC 161930 - DC 116810.</t>
  </si>
  <si>
    <t>Compra de parafusos para montar as mesas do espaço destinado a sala de estudos no Anexo 2</t>
  </si>
  <si>
    <t>Eletronew Comercio de Materiais Eletricos Ltda.</t>
  </si>
  <si>
    <t>NE.03395540 / 03395559 / 03395567 - Pregão - aquisições de materiais elétricos (interruptor, tomadas, soquetes, fitas isolantes, conectores e buchas) - RC 139292 - DC 119917 - Alteração do valor de R$ 6.450,32.</t>
  </si>
  <si>
    <t>Compra de parafusos para utilizar na entrada do IF para lixeiras e placas</t>
  </si>
  <si>
    <t>NE.02797955 - Ata Registro de Preço - compras de lâmpadas e luminárias - RC 276214 - DC 130031.</t>
  </si>
  <si>
    <t>1º Aditivo de contrato serviço de manutenção em equipamento Condicionador de Ar - DC 41924/2022 - NE 765185/2023</t>
  </si>
  <si>
    <t>1º Aditivo do contrato de manutenção de elevadores 2023 - Processo: 22.1.104.43.8 - NE 264097/2023</t>
  </si>
  <si>
    <t>1º Aditivo do contrato de manutenção de aparelho de Ar Condicionado - NE 276753/2023 - Processo: 22.1.227.43.2</t>
  </si>
  <si>
    <t>Aquisição de Fornecimento e Instalação de folhas de porta RC 221827 DC 134819 NE 3012757</t>
  </si>
  <si>
    <t>Pregão CANCELADO - Reserva 3032880 - contrato de serviços de podas de árvores do IFUSP - RC 179995 - DC 136080.</t>
  </si>
  <si>
    <t>Novapersi Comércio e Manutenção de Persianas Ltda</t>
  </si>
  <si>
    <t>NEO 03031158/2023. Aquisição e instalação de persianas, salas 3123, 3125 e 3129-A do Edifício Principal. RC 174969 - DC 86075</t>
  </si>
  <si>
    <t>Conjunto de tomadas, espelhos cegos, kit de caixa acoplada, tubo de ligação de bacia, lona preta e fita isolante (R$ 1.144,17); disjuntor bipolar para ar condicionado, barramento e suporte de barramento caixa de passagem, condulete contatora elétrica da biblioteca, tomadas para condulete sala 2017, sala do conselho e Mario Capelo (1.381,93); Fecho eletromagnético para CCIFUSP (R$ 145,00); Fechadura tubular p Oscar Sala e fechadura pado para FGE (R$ 855,00); lona para o Abrahão de Morais, graxa, WD, luva uso geral, Dobradiça sanitário feminino Ala 2 térreo (R$ 44,00)</t>
  </si>
  <si>
    <t>E. de Oliveira Instalações e Manutenções Eireli</t>
  </si>
  <si>
    <t>NE.352088 - aquisição de Serviço de manutenção ou conservção de pintura - RC 308370 DC 143567 -</t>
  </si>
  <si>
    <t>NE.05058339 - Tomada de Preço - abertura de corredor (rota de fuga) - corredor impar do Edif. Principal Ala I - térreo - RC 265727 - DC 146361 - Alterado o valor de R$ 58.867,32.</t>
  </si>
  <si>
    <t>Bianco reparo laje FMA (R$ 114,90), rolamento para lixadeira Makita (R$42,89), reparo de válvula HYDRA FMA e MSC (R$ 620,00), lona para Biblioteca (R$ 859,70)</t>
  </si>
  <si>
    <t>GFLA COMERCIO E MONTAGEM DE CALHAS EIRELI-ME</t>
  </si>
  <si>
    <t>Reparo em calha lado sul do laboratório de Química</t>
  </si>
  <si>
    <t>Resina Ecológica Com. e Serviços Eirelli</t>
  </si>
  <si>
    <t>Recuperação de piso de 20 mts da sala 203 - Raspagem de taco e aplicação de Synteko tipo cascolar - Processo:23.1.291.43.3 - NE 3341262/2023 - Contrapartida GO 17140 e GC 4136</t>
  </si>
  <si>
    <t>Vikis Elevadores Ltda</t>
  </si>
  <si>
    <t>Serviço de manutenção de Plataforma Hidráulilca RC 323735 DC 118554 NE 3456787</t>
  </si>
  <si>
    <t>Quarto termo de aditivo do contrato de manutenção de elevadores - Processo: 20.1.35.43.4</t>
  </si>
  <si>
    <t>Gealfe Comercial e Construtora Ltda.</t>
  </si>
  <si>
    <t>NE.03478470 - serviço emergencial de engenharia - Edifício Principal - Ala I - andar térreo - RC 296061 - DC 150032.</t>
  </si>
  <si>
    <t>Compra de lonas para a Biblioteca cobrir o acervo, fita aluminizada para a calha da Química, material elétrico para uso geral</t>
  </si>
  <si>
    <t>Serviço de Instalação e Montagem de estrutura, serviço de locação e transporte de carga RC 325487 DC 157282 NE 3562781/35627653562773</t>
  </si>
  <si>
    <t>Aquisição de instalação e serviço de forro e placa de gesso RC 325940 DC 157304 NE 3564245/3564253/3564261</t>
  </si>
  <si>
    <t>Viks Elevadores Ltda.</t>
  </si>
  <si>
    <t>NE.03841397 - Pregão - Serviço de manutenção de elevadores - RC 285434 - DC 137486.</t>
  </si>
  <si>
    <t>NE.s 03902752 / 03902760 - Ata Registro de Preço - serviços de divisórias e compra de placas de gessos p/ Edifício Principal - Ala I - salas da Administração - RC 361041 - DC 172460.</t>
  </si>
  <si>
    <t>COPELI INDUSTRIA E COMERCIO DE MATERIAL ELETRICO</t>
  </si>
  <si>
    <t>Aquisição de 19 unidades de luminárias aletadas de embutir para 02 lâmpadas LED. Para realização de serviços de infraestrutura elétrica nas salas administrativas do 2.º andar, Ala I, resultantes de cálculo luminotécnico elaborado para o local, no qual foi observado que a iluminância estava fora dos parâmetros definidos pela legislação de saúde ocupacional.</t>
  </si>
  <si>
    <t>Lona plástica medindo 4 metros de largura por 50 metros de comprimento. Utilização para proteção dos arquivos deslizantes da Biblioteca e Estantes de madeira. Conjunto Abrahão de Moraes Bloco A</t>
  </si>
  <si>
    <t>Compra de matérias para conclusão de serviços solicitados a manutenção predial. Cap ø 3/4 - 2 unidades; Cap ø 1/2" - 2 unidades; Fechadura externa de 40 mm - 2 unidades; Filtro de linha - 1 unidade; Adaptador pino chato 2p + t - 4 unidades; Arco de serra - 1 unidade; Lamina de serra - 2 unidades; Espuma expansiva 460g - 1 unidade; Disco diamantado universal para serra mármore Makita - 1 unidade; Lâmpada T5 de 10 W - 6 unidades.</t>
  </si>
  <si>
    <t>Serviços de abertura e colocação de porta com batente na nova sala da Assistência Técnica Administrativa, Edifício Principal Ala 1 do 3ª pavimento. Sala n° 3145 / B. A urgência na contratação deste serviço, foi decorrente da necessidade da troca de parede divisória da sala , acima mencionada, que estava muito danificada e, sua substituição, foi contratada por RP. No decorrer da reforma optou-se pela inversão da porta para o corredor. Como toda reforma envolve pinturas e acabamentos, à contratação rápida deste serviços foi necessária, para assim, evitar trabalhos em duplicidade e economia de recursos públicos.</t>
  </si>
  <si>
    <t>Primeiro termo de aditivo do contrato 4001236/2023 - Processo: 21.1.420.43.6</t>
  </si>
  <si>
    <t>Alair Sichocki ME</t>
  </si>
  <si>
    <t>Serviço de manutenção de jardinagem - Processo: 23.1.356.43.8 - Reserva 4034916/2023 - DC 155867/2023 - NE 5182714/2023</t>
  </si>
  <si>
    <t>Ajuste Saldo</t>
  </si>
  <si>
    <t>Leroy material de uso geral (isolante, luvas, silicone, cola azulejo) R$404,91; Bergamini (espuma expansiva) R$144,50; Leroy ( hidráulica conserto de vazamento no cavalete do Grêmio) R$ 192,71; ZPAR (buchas de uso geral) R$ 400,00; Copeli, material para infraestrutura - R$ 911,64</t>
  </si>
  <si>
    <t>Botelho Construcao, Terceir. de Mao de Obra e Vend</t>
  </si>
  <si>
    <t>NE.05428675 - Pregão - serviços de fornecimento e trocas de vidros trincados / quebrados do IFUSP - RC 374720 - DC 191650 - Rem. 50479321 - Alterado o valor de R$ 7.739,71.</t>
  </si>
  <si>
    <t>Reserva 4746665 ANULADA - Pregão FRACASSADA - fornecimento de iluminação de emergência - Edifícios Principal - RC 386427 - DC 208960.</t>
  </si>
  <si>
    <t>Aquisição de peças para manutenção corretiva de ares condicionados das salas n° 202 (n° patrimônio: 43.020.803) e 203 (n° patrimônio: 43.43.020.805) do Edifício Bloco de Serviços; Auditório Cesar Lattes , Anexo 1 do 2ª pavimento, n° patrimônio: 43.013.833 e sala n° 3037, Edifício Principal Ala 2 do 3ª pavimento, n° de patrimônio: 043.016.947. Capacitor 05MFD 380/400/450 com terminal 2 unidade; Placa eletrônica principal Carrier 2 unidades e Placa display receptora uma unidade.</t>
  </si>
  <si>
    <t>Compra de material elétrico para infraestrutura destinado a fornecer energia ao CEFISMA (R$ 568,16); Cabo flexível 2,5mm² para utilização na reforma das salas administrativas da Ala 1 (R$ 1.179,20); Acessórios elétricos para acabamento na reforma das salas administrativas Ala 1 (R$205,70)</t>
  </si>
  <si>
    <t>Carla Dal Maso Nunes Roxo EPP</t>
  </si>
  <si>
    <t>Aquisição de Gás Argônio RC 465017 DC 219768 NE 5198556</t>
  </si>
  <si>
    <t>Compra de material para conter vazamentos em coberturas pelo excesso de chuvas: manta asfáltica, primer, P.U., maçarico (R$ 1472,36)</t>
  </si>
  <si>
    <t>NE.05897446 - Pregão - instalação e fornecimento de folhas de portas, semi solidas e com ferragens - RC 427123 - DC 221355 - Alterado o valor de R$ 8.598,00.</t>
  </si>
  <si>
    <t>Dante Machi ME</t>
  </si>
  <si>
    <t>Conserto emergencial da porta de entrada da Ala Central (lado da Biblioteca), porta não fecha e compromete a segurança.</t>
  </si>
  <si>
    <t>Compra de pneus e câmeras paras os carrinho de duas e quatro rodas (r$ 600,00). Compra de material hidráulico para AVF, FMA, TOKAMAK, veda calha para uso geral nos telhados do IF (R$ 1074,92). Compra de placas de forro para uso no IF, com as chuvas muitas placas foram danificadas pelos vazamentos no IF (R$ 1337,74)</t>
  </si>
  <si>
    <t>JASQ Climatização Ltda.</t>
  </si>
  <si>
    <t>Conserto de aparelhos de ar condicionado em caráter emergencial, números de patrimônio 043.020.687, 043.020.683 e 043.020.820, junto ao Departamento de Física Matemática.</t>
  </si>
  <si>
    <t>Projeta Civil Engenharia</t>
  </si>
  <si>
    <t>Serviço de recuperação de instalação hidrossanitária - ED. Van Der Graaff - NE 5753436/2023 - Processo: 23.1.565.43.6</t>
  </si>
  <si>
    <t>NE.05896024 - serviço de desinstalação e instalação de ar condicionado na sala 3143 - Edif. Ala Principal - RC 452209 - DC 255438.</t>
  </si>
  <si>
    <t>Ninetto Eletro Refrigeração Ltda</t>
  </si>
  <si>
    <t>Manutenção corretiva do aparelho de ar condicionado da sala do Data Center do Edifício Van der Graff - Laboratório Sampa - n° de patrimônio: 200.086.184</t>
  </si>
  <si>
    <t>JASQ Climatização Ltda</t>
  </si>
  <si>
    <t>Manutenção/Conserto de aparelhos de ar condicionado em caráter emergencial, reposição de peças, números de patrimônios, 043.020.687, 043.020.683 e 043.020.820, junto ao Departamento de Física Matemática.</t>
  </si>
  <si>
    <t>Lampião de Gás Comercial Elétrica</t>
  </si>
  <si>
    <t>Compra de soquete de lâmpada e driver para painel LED 48W</t>
  </si>
  <si>
    <t>Reservas 6239469 / 6239493 ANULADA - Pregão - aquisições de compensados de madeira e serviço de corte e pés para armários para o Laboratório de Demonstrações - RC 538430 - DC 270461.</t>
  </si>
  <si>
    <t>Rem. 50679967 - Ref. ao serviços de coleta, transporte, tratamento e destino final de lâmpadas fluorescentes inservíveis, conforme OF. PUSP-C/DVGS/SVRN/79...</t>
  </si>
  <si>
    <t>Manutenção/Conserto de aparelho de ar condicionado em caráter emergencial, número de patrimônio 043.020.818, junto ao Departamento de Física Matemática.</t>
  </si>
  <si>
    <t>Uso do setor de infraestrutura predial e Assistência Técnica Operacional, na utilização de impressão de projetos Civil. Compra de sulfite A3 - 2 unidades.</t>
  </si>
  <si>
    <t>Utilização emergencial para atendimento de demandas de serviços pedidos ao setor de Manutenção Predial. (Kit caixa acoplada; mão francesa invertida; interruptor paralelo e simples)</t>
  </si>
  <si>
    <t>Utilização emergencial para atendimento de solicitações de serviços junto a Manutenção Predial. (Luva esquerda de 50mm esgoto; anel de vedação; cano de esgoto de 50mm)</t>
  </si>
  <si>
    <t>Manutenção do motor monofásico de Exaustor com hélice do aparelho de ar condicionado - Carrier TR 20, de numero de patrimônio: 043.009.319. Ar condicionado do Auditório Abrahão de Moraes.</t>
  </si>
  <si>
    <t>A2G Comercial Ltda.</t>
  </si>
  <si>
    <t>NE.06389371 - compra de ventiladores de parede para as portarias do IFUSP - RC 555539 - DC 273711.</t>
  </si>
  <si>
    <t>Alexandre de Oliveira Vieira</t>
  </si>
  <si>
    <t>Reembolso por aquisição de disjuntor Bipolar de 20 A, para troca emergencial no Edifício Principal. Empresa: 3F - Três EFES - Cupom fiscal 023097 - 04/12/2023 - R$40,00</t>
  </si>
  <si>
    <t>Manutenção corretiva do ar condicionado da sala do data center do laboratório SAMPA, do Edifício Van der Graff de numero de patrimônio: 200.086.184</t>
  </si>
  <si>
    <t>Troca de placa de comando do ar condicionado da sala n° 125 do Edifício Basílio Jafet (Alunos de Pós Graduação). Aparelho Springer Mundial Janela de 15.000 btus de n° de patrimônio: 013.019.038</t>
  </si>
  <si>
    <t>RD - Cristiano Luis Pinto Oliveira</t>
  </si>
  <si>
    <t>Devolução remanescente referente ao REMANEJAMENTO 50278543 / 2021 - Edital de Apoio à Manutenção preventiva e corretiva de equipamentos Multiusuários cadastrados no USPMULTI - 2021. Portaria PRP 820/21</t>
  </si>
  <si>
    <t>Valor devolvido pela SEC Figueiredo referente saldo remanescente das despesas aduaneiras de importação Referente ao Programa Edital USP MULTI 2021 - Prof. Cristiano Oliveira - Remanejamento N° 2023 50088306</t>
  </si>
  <si>
    <t>Remanejamento 50088306 / 2023 - Referente a anulação parcial do empenho 1000733 / 2023</t>
  </si>
  <si>
    <t>RI - Paulo Eduardo Artaxo Neto</t>
  </si>
  <si>
    <t>Devolução do saldo remanescente do Remanejamento 202350637660, pois só foram adquiridos somente 2 monitores. Remanejamento N° 2023 50641064.</t>
  </si>
  <si>
    <t>Compacta Comércio e Serviços Ltda</t>
  </si>
  <si>
    <t>Aquisição de 2 monitores de vídeo para computador - NE 5888307/2023 - Processo: 23.1.249.43.7</t>
  </si>
  <si>
    <t>Diretoria - Biblioteca</t>
  </si>
  <si>
    <t>Led Encadernadora Comercio e Servicos Ltda - ME</t>
  </si>
  <si>
    <t>NE.02469923 - serviços de encadernações de materiais bibliográficos - RC 214600 - DC 100043.</t>
  </si>
  <si>
    <t>Wtec Móveis e Equipamentos Tecnicos Ltda - EPP</t>
  </si>
  <si>
    <t>NE.02470255 / 02470263 - aquisição de bibliocantos para apoio de livros e carrinhos de transportes - RC 234333 / 234481 - DC 106653.</t>
  </si>
  <si>
    <t>American Institute of Physics</t>
  </si>
  <si>
    <t>Assinatura de periódicos - Renovação da assinatura de periódicos American Journal of Physics</t>
  </si>
  <si>
    <t>ABCD</t>
  </si>
  <si>
    <t>Grupo 173 - Preservação e Conservação de Materiais Saldo remanescente do remanejamento 2023 50452407 - Remanejamento N° 2023 50452601.</t>
  </si>
  <si>
    <t>Led Encadernadora Comércio e Serviços LTDA - ME</t>
  </si>
  <si>
    <t>Aquisição de recipientes e materiais para acondicionamento e embalagens papelão - NE 4112348/2023 - Processo: 23.1.401.43.3 - Grupo 173 - Preservação e Conservação de Materiais</t>
  </si>
  <si>
    <t>Banco do Brasil</t>
  </si>
  <si>
    <t>NE.04154873 - Pagamento de taxa de importação p/ serviço de assinatura de periódicos - DC 180233 - American Institute of Physics - Rem. 50461600.</t>
  </si>
  <si>
    <t>CONVÊNIO - PROAP OBTV - CPG Interunidades</t>
  </si>
  <si>
    <t>CONTRATO DE AGENCIAMENTO DE PASSAGENS AÉREAS - EXERCÍCIO 2023 - Convênio PROAP 817757/2015 - Convênio 38860 - NEE 263732/2023 - Proc. 22.1.164.43.0 - Anulação da NE em 15/05/2023 VALOR R$ 18.415,00 conf. instruções, devido ao encerramento do convênio - Nota de Anulação de Empenho nº 02425039/2023</t>
  </si>
  <si>
    <t>Auxílio Diário Aluno</t>
  </si>
  <si>
    <t>Filipe Silva de Oliveira. Participar do XXI Encontro Nacional de Ensino de Química 2023, de 01 a 03/03/2023 em Uberlândia - MG Proc. 23.1.00067.43.6</t>
  </si>
  <si>
    <t>Auxilio financeiro a estudante Lucas Yoshinobu Sagawa para participação no V Encontro Regional de Ensino de Biologia (EREBIO) a ser realizado em Cuiabá, Mato Grosso do Sul no Período 22 a 24/03/2023. Processo: 23.1.99.43.5 - NE 1279756/2023</t>
  </si>
  <si>
    <t>Aluno(a) da CPGI</t>
  </si>
  <si>
    <t>Auxílio Financeiro ao aluno Daniel Trugillo Martins Fontes para participar do IV SIPEC - Simpósio de Pesquisa em Educação para a Ciência, a ser realizado em Maringá - PR, no período de 13 a 14/03/2023. Proc. 23.1.124.43.0 - NEE 01569940/2023</t>
  </si>
  <si>
    <t>PRPG</t>
  </si>
  <si>
    <t>Encerramento Convênio CAPES PROAP 2015 - Devolução de Recurso - Programa de Pós Graduação interunidades de ensino em ciências (Física, Química e Biologia) - Remanejamento N° 2023 50264821</t>
  </si>
  <si>
    <t>RI - Criogenia FMT</t>
  </si>
  <si>
    <t>Soares e Farias Ltda.</t>
  </si>
  <si>
    <t>NE.00303017 - Pregão - Fornecimento e instalação de um portão de ferro automatizado p/ o Lab. de Criogenia - RC 474340 - DC 263250/2022.</t>
  </si>
  <si>
    <t>Zion Refrigeracao Ltda.</t>
  </si>
  <si>
    <t>NE.02660313 - serviço de manutenção corretiva no equipamento de resfriamento de água (Chiller) no Lab. de Criogenia - RC 232772 - DC 106130.</t>
  </si>
  <si>
    <t>RD - Caetano Rodrigues Miranda</t>
  </si>
  <si>
    <t>NE.00645236 - Ata Registro de Preço - aquisição de notebook - RC 53231 - DC 18541.</t>
  </si>
  <si>
    <t>Costruzioni Apparecchiature Elettroniche Nucleari</t>
  </si>
  <si>
    <t>Kit de emulação que será usado em disciplinas de laboratório do IFUSP - Processo 23.1.39.43.2 - Reserva 870027/2023 - Processo: 23.1.39.43.2 - NE 1018405/2023</t>
  </si>
  <si>
    <t>NE.01437408 - Pagamento de taxa de importação de equipamento - DC 17510.</t>
  </si>
  <si>
    <t>Aquisiçã de 2 monitores de Vídeo RC 343604 DC 163789 NE 3631104</t>
  </si>
  <si>
    <t>NE 3913061 - Aquisição de Televisão de Led 55 polegadas RC 342519 DC 169671</t>
  </si>
  <si>
    <t>NE.04192244 - compra de 02 suportes p/ televisor de 85" - RC 342608 - DC 169990.</t>
  </si>
  <si>
    <t>Bela Beli Store Ltda</t>
  </si>
  <si>
    <t>Aquisição de Tablet - Ata Registro de Preço RC 445563 DC 208901 NE 4744956</t>
  </si>
  <si>
    <t>Aquisição de notebook - Ata Registro de Preço 30/2023 RC 445717 DC 208804 Ne 4745316</t>
  </si>
  <si>
    <t>F.L . Santos Comércio e Serviços Tecnológicos</t>
  </si>
  <si>
    <t>Aquisição de impressora multifuncional. RC 503610 - DC 262205/2023 - Proc. 23.1.577.43.4</t>
  </si>
  <si>
    <t>Diretoria - Transporte</t>
  </si>
  <si>
    <t>Trivale Instituicao de Pagamento Ltda.</t>
  </si>
  <si>
    <t>NE.00285329 - Serviços de gerenciamento do abastecimento de combustíveis em veículos e equipamentos - Exercício 2023 - DC 217/2022 - RUSP.</t>
  </si>
  <si>
    <t>Associacao dos Taxis PRIME</t>
  </si>
  <si>
    <t>NE00285060 - Transporte por táxi - Exercício 2023.</t>
  </si>
  <si>
    <t>CET - SP</t>
  </si>
  <si>
    <t>NE.02633073 ANULADO - NAE. 2023 02645268 - Ref. a multa de trânsito por estacionar em zona azul - Veículo Placa EEF 3918 -</t>
  </si>
  <si>
    <t>CET</t>
  </si>
  <si>
    <t>Código: 202300002456 - Tipo: MULTA - Descrição: #1540; Placa: EEF-3918; AIT: SIB86126002; Vencimento: 08/08/2023; Órgão Autuador: CET - COMPANHIA DE ENGENHARIA DE TRAFEGO; Condutor: Rafael Medeiros da Silva</t>
  </si>
  <si>
    <t>NE.05140582 - Reforço da NE00285060 - Transporte por táxi - Exercício 2023.</t>
  </si>
  <si>
    <t>Multa por transitar em local / horário não permitido pela regulamentação (rodízio) - Veículo placa EEF 3918 - Astra - Condutor: Rafael Medeiros da Silva - dia 20/07/2023...</t>
  </si>
  <si>
    <t>RI - Fluídos complexos FEP</t>
  </si>
  <si>
    <t>Centuria Ferragegens e Parafusos Eireli</t>
  </si>
  <si>
    <t>Aquisição de mobiliários e materias de consumo para o Laboratório GFCx - RC 1754 DC 22271</t>
  </si>
  <si>
    <t>Aquisição de insumos de informática RC 75103 Dc 34245</t>
  </si>
  <si>
    <t>Referente Sol Comércio de Equipamentos e Serviços EIRELI, aquisição de equipamentos de áudio e vídeo Rc 82789 Dc 43929 - Contrapartida GO 16747 e GC 4065</t>
  </si>
  <si>
    <t>Luciene Oliveira Machado</t>
  </si>
  <si>
    <t>Reembolso a aluna de pós doc., Luciene Oliveira Machado, pelo serviço de encadernação da tese. Essas teses ficarão na biblioteca do Grupo GFCx.do IFUSP.</t>
  </si>
  <si>
    <t>Juliana Maria Peçanha Sgubin</t>
  </si>
  <si>
    <t>Reembolso referente a cópias de chave para laboratórios do Grupo de Fluidos Complexos</t>
  </si>
  <si>
    <t>NE.03866985 - aquisição de armário de aço p/ o Laboratório sala 1004 - RC 288131 - DC 166885.</t>
  </si>
  <si>
    <t>NE.04611077 - Pregão - aquisição de monitor de vídeo de 34" - RC 319401 - DC 171030 - Ajustado o valor de R$ 4.025,26.</t>
  </si>
  <si>
    <t>Aquiside utensílios para escritório RC 286520 DC 176821</t>
  </si>
  <si>
    <t>Aquisição de quadros de avisos RC 208715 DC 169132 NE 4395820</t>
  </si>
  <si>
    <t>NE.05059017 - compra de quadro branco não magnético p/ Laboratório GFCx Van der Graff - RC 238916 - DC 172770.</t>
  </si>
  <si>
    <t>Diretoria - Terceirizados Segurança e Limpeza</t>
  </si>
  <si>
    <t>Viva Servicos Ltda.</t>
  </si>
  <si>
    <t>NE.00275455 / 00276427 - Contrato N.o 14/2022 - RUSP - Serviços de limpeza, asseio e conservação predial - DC 121209/2021.</t>
  </si>
  <si>
    <t>Albatroz Segurança e Vigilância Ltda.</t>
  </si>
  <si>
    <t>NE.00277253 - Contrato n.o 07/2020 - RUSP - Contrato de Serviços de Vigilância e Segurança Patrimonial - Exercício 2.023.</t>
  </si>
  <si>
    <t>NE.00756267 - Reforço da NE.00276427 - Contrato n.o 14/2022 - RUSP - serviços de limpeza, asseio e conservação predial - DC 121209/2021.</t>
  </si>
  <si>
    <t>NE.01574170 - Reforço da NE.00277253 - Contrato n.o 07/2020 - RUSP - Contrato de Serviços de Vigilância e Segurança Patrimonial - Exercício 2.023.</t>
  </si>
  <si>
    <t>NE.01603120 - Reforço da NE.00276427 - Contrato n.o 14/2022 - RUSP - serviços de limpeza, asseio e conservação predial - DC 121209/2021.</t>
  </si>
  <si>
    <t>Albatroz Segurança e Vigilância Ltda</t>
  </si>
  <si>
    <t>Execução de Serviços de Segurança e Vigilância Patrimonial , sobre a Prorrogação Contratual a partir de 29/04/2023 NE 1880905</t>
  </si>
  <si>
    <t>REMANEJAMENTO 50295042 / 2023 entre grupos para cobrir necessidade de recursos a fim atender demandas diversas do grupo básico da Unidade. Aut. CODAGE - GC 4108</t>
  </si>
  <si>
    <t>RI - Vera B. Henriques</t>
  </si>
  <si>
    <t>Saldo do exercício anterior</t>
  </si>
  <si>
    <t>Saldo remanescente 2022 - Grupo 057 Projetos Especiais</t>
  </si>
  <si>
    <t>RI - Santander - Fernando S. Navarra</t>
  </si>
  <si>
    <t>Ajustes</t>
  </si>
  <si>
    <t>REMANEJAMENTO 50226342 / 2023 - SANTANDER</t>
  </si>
  <si>
    <t>RD - CCEx</t>
  </si>
  <si>
    <t>NE.00594380 - serviço de coffee break p/ o Curso de Verão nos dias 06, 07, 08, 09 e 10/02/2023 - Auditório Abrahão de Moraes - RC 38445 - DC 14163 - (043.057 - Projetos Especiais).</t>
  </si>
  <si>
    <t>NE.00594399 - serviço de coffee break p/ o Curso de Verão nos dias 06, 07, 08, 09 e 10/02/2023 - Auditório Abrahão de Moraes - RC 38445 - DC 14163 - (043.303 - Programa USP e as Profissões).</t>
  </si>
  <si>
    <t>Rafael Altro Ferreira Produções</t>
  </si>
  <si>
    <t>Serviço para apresentação musical RC 215541 DC 121091 NE 2795936</t>
  </si>
  <si>
    <t>Diretoria - Recuperação dos passeios e escadas internas</t>
  </si>
  <si>
    <t>REMANEJAMENTO 50328765 / 2023 - Referente a licitação para contratação de empresa especializada em recuperação de passeios, escadarias, corrimãos e lombofaixas realizada pela PUSP-C (Fale Conosco 243777) - Grupo 57 - Projetos Especiais.</t>
  </si>
  <si>
    <t>CONVÊNIO - PROAP PRÓ MANUT - Antonio D. Santos</t>
  </si>
  <si>
    <t>Encerramento do Convênio PROAP 817757/2015 (38860) - Remanejamento diversos realizados dia 21/06/2023 - Grupo 801 - CAPES Proap 2015 PRPG - 38860 - 817757 - OBTV</t>
  </si>
  <si>
    <t>CONVÊNIO - PROAP PRÓ MANUT - Maria Teresa Moura Lamy</t>
  </si>
  <si>
    <t>CONVÊNIO - PROAP PRÓ MANUT - Manfredo H. Tabacniks</t>
  </si>
  <si>
    <t>Diretoria - RI Manutenção Predial</t>
  </si>
  <si>
    <t>Transposição para Básica - Remanejamentos N° 2023 50222703 e N° 2023 50222681</t>
  </si>
  <si>
    <t>Rodolfo Gomes Almeida</t>
  </si>
  <si>
    <t>Reembolso referente a aplicação de película protetora na porta do Serviço de Zeladoria.</t>
  </si>
  <si>
    <t>Sol Comércio de Equipamentos e Serviços</t>
  </si>
  <si>
    <t>Manutenção emergencial de equipamento de ar condicionado da sala n° 2055 (Data Center), troca de capacitor e reposição de gás , Edifício Principal Ala 1 do 2ª pavimento. Numero de patrimônio: 043.020.152</t>
  </si>
  <si>
    <t>Troca de controle remoto quebrado, do ar condicionado York / Springer Hi-Wall n° de patrimônio: 043.012.189 - Edifício Hepic</t>
  </si>
  <si>
    <t>ITAPRO Instalação e Manutenção de Ar Condicionado</t>
  </si>
  <si>
    <t>Instalação de ar condicionado, reparo em bomba de dreno e limpeza química geral do aparelho - Laboratório SAMPA - Edifício Van Der Graff - Numero de patrimônio: 043.016.452</t>
  </si>
  <si>
    <t>Troca de bomba de Dreno do aparelho de ar condicionado da sala n° 2013/B, sala da vigilância - Edifício Anexo 2 do 2ª pavimento. Numero de patrimônio: 043.009.458</t>
  </si>
  <si>
    <t>Compra de material elétrico (Abrahão, UVC, iluminação de emergência, Diretoria, cabos ADM e 2017), hidráulico (LMCAL, QUÍMICA, Oficina BJ), dobradiça sanitário feminino Ala 2</t>
  </si>
  <si>
    <t>GFLA COMERCIO E MONTAGEM DE CALHAS</t>
  </si>
  <si>
    <t>Confecção de cumeeira em chapa 26 para o telhado central do Anexo da Ala 2</t>
  </si>
  <si>
    <t>Mirian Suzana Moretti</t>
  </si>
  <si>
    <t>Aquisição de lâmpads Tubular LEDS RC 442424 DC 221169 NE 5340697</t>
  </si>
  <si>
    <t>Diretoria - RI EQUIP DIVERSOS E INFORMÁTICA</t>
  </si>
  <si>
    <t>R &amp; A Comércio de Equ. Telefonicos Ltda</t>
  </si>
  <si>
    <t>Aquisição de fone VoIP sem fio - NE 2657290 / 2023 - Processo: 23.1.276.43.4</t>
  </si>
  <si>
    <t>Aquisição de microcomputador RC 232543 DC 114710 NE 2652205</t>
  </si>
  <si>
    <t>Aquisição de Tablet RC 264020 DC 129661 NE 2875883</t>
  </si>
  <si>
    <t>Transposição para Manutenção Predial para empenho do Pregão Eletrônica para contratação de serviço de jardinagem - DC 155867/2023 - Remanejamento nº 2023 50449660</t>
  </si>
  <si>
    <t>RORÇ - OUTRAS UNIDADES</t>
  </si>
  <si>
    <t>Aquisição de Serviços de Buffet Registro de Preços RP N° 2022/274547 RC 407394 / 407459 / 407505 / 407513 / 407530 407548 / 407556 / 407564 DC 191499 / 191545 / 191553 / 191596 / 191685 / 191715 / 191731 / 191758 NE 4381470 /4381373 / 4381241 4381128 / 4381020 / 4380830 / 4380768 / 4380598 de 06/09/2023 a 09/09/2023 os períodos manhã e tarde. Remanejamento 50471347 - IME</t>
  </si>
  <si>
    <t>RINF - OUTRAS UNIDADES Equip Divers Inform</t>
  </si>
  <si>
    <t>INOVA USP</t>
  </si>
  <si>
    <t>Compacta Comércio e Serviços Ltda - NE. 00421389/2023 - Ata Registro de Preços - Aquisição de notebooks - RC 7434 - DC 9186. Remanejamento 202350048240</t>
  </si>
  <si>
    <t>Compacta Comércio e Serviços Ltda. NE. 00421613/2023 - Ata Registro de Preços - Aquisição de microcomputadores - RC 25939 - DC 9127/2023. Remanejamento 202350048282</t>
  </si>
  <si>
    <t>NE.02110925 - Ata Registro de Preço - compra de 01 adaptador p/ rede sem fio (wireless) - RC 198698 - DC 93160 - Rem. 50170703 - Wall ST Comercial Ltda.</t>
  </si>
  <si>
    <t>A.C. de Almeida Informática e Tecnologia Ltda - NEE 2211853 - Ata Registro de Preços - Compra de suprimentos de informática - RC 198710 - DC 92121 - Remanej. 50170703/2023 IME - USP - Proc. 23.1.48.43.1</t>
  </si>
  <si>
    <t>A.C. de Almeida Informática e Tecnologia Ltda - NEE 2212051 - Ata Registro de Preços - Compra de suprimentos de informática (WebCams) - RC 205155 - DC 94191 - Remanej. 50210683/2023 - FAU - USP - Proc. 23.1.48.43.1</t>
  </si>
  <si>
    <t>Prado Comércio de Eletrônicos e Serviços de Insta - Aquisição e instalação de aparelho Ar Condicionado - Processo: 22.1.441.43.4 - NE 2673822/2023 e 2673830/2023</t>
  </si>
  <si>
    <t>Compacta Comércio e Serviços Ltda. NE. 03032669/2023 - Ata Registro de Preços - Aquisição de microcomputadores - RC 293186 - DC 133880/2023. Remanejamento 202350314926 - FAU</t>
  </si>
  <si>
    <t>EP</t>
  </si>
  <si>
    <t>R e A Comércio de Equipamentos Telefônicos Ltda - Aquisição de fone VoIP sem fio - NE 3253037/ 2023 - Processo: 23.1.276.43.4</t>
  </si>
  <si>
    <t>CTISC</t>
  </si>
  <si>
    <t>NE.04611689 - Ata Registro de Preço - compra de disco rígido SSD 2,5" e webcam USB - RC 430418 - DC 201583 - A.C. de Almeida Informatica e Tecnologia Ltda.</t>
  </si>
  <si>
    <t>FD</t>
  </si>
  <si>
    <t>Aquisição de monitores de vídeo RC 457006 DC 212194 Ata Registro de Preço 08/2023 - Remanejamento 50511420 - FD - Compacta Comércio e Serviços Ltda</t>
  </si>
  <si>
    <t>Compacta Comércio e Serviços LTDA - Aquisição de 4 notbook RC 457030 DC 212070 REM: 50511420/FD RP 30/2023Ne 5007327</t>
  </si>
  <si>
    <t>NE.05058789 / 05058797 - Ata Registro de Preço - aquisições de disco rígido, pen drive, disco SSD e web Cam - RC 456921 - DC 212283 - A.C. de Almeida Informática e Tecnologia Ltda.</t>
  </si>
  <si>
    <t>NE.05610112 - Ata Registro de Preço - aquisições de 02 notebooks - RC 496435 - DC 233019 - (Rem. 50565783 - FAU) - Compacta Comércio e Serviços Ltda.</t>
  </si>
  <si>
    <t>Telcabos Telecomunicações e Informática Ltda - Aquisição de conectores, patch cord - DC 282346/2023 - NE 6402505/2023</t>
  </si>
  <si>
    <t>RI - Marcelo Gameiro Munhoz</t>
  </si>
  <si>
    <t>POLI</t>
  </si>
  <si>
    <t>Recibo 157/2022 - Remanejamento 2023 50049467 para o Professor Wilhelmus van Noije referente a 50% do Recibo 157/2022 da venda de 630 Sampa ASIC (Chips) para Hayashi-Repic CO. LTD - (Japan)</t>
  </si>
  <si>
    <t>Referente a Taxa Administrativa do Recibo 157/2022 da venda de 630 Sampa ASIC (Chips) para Hayashi-Repic CO. LTD - (Japan) - Contrapartida GC 3912.</t>
  </si>
  <si>
    <t>Recibo 02/2023 Referente a venda de 375 Sampa ASIC (Chips) Transferência de 10% taxa administrativa diretoria</t>
  </si>
  <si>
    <t>Recibo 02/2023 Referente a venda de 375 Sampa ASIC (Chips) Transferência de 50% para o Prof. Wilhemus van Noije Remanejamento N° 2023 50061165</t>
  </si>
  <si>
    <t>Marco Aurélio Lisboa Leite</t>
  </si>
  <si>
    <t>Aquisição de componentes eletrônicos para pesquisa no laboratório HEPIC</t>
  </si>
  <si>
    <t>Ricardo Menegasso</t>
  </si>
  <si>
    <t>Embalagens para organizar componentes eletrônicos usados em pesquisa no laboratório HEPIC</t>
  </si>
  <si>
    <t>Suporte para monitor de mesa/Uso com monitor para computador no laboratório HEPIC.</t>
  </si>
  <si>
    <t>Compra de Trafo Toroide entrada 110V para manutenção de Transformador do HEPIC</t>
  </si>
  <si>
    <t>Compra de etiquetas para identificação e organização de equipamentos e componentes do laboratório HEPIC</t>
  </si>
  <si>
    <t>Aquisição de cabos elétricos a serem utilizados em instalações diversas no Lab. eletrônica do HEPIC.</t>
  </si>
  <si>
    <t>NE.02371028 - Contratação de projeto executivo para reforma de Laboratório de Pesquisa no Edifício HEPIC - RC 603876/2022 - DC 24797 - Reserva 1098026 - Convite - Contrapartida GO 16658 e GC 4047 - Alteração de valor de R$ 119.940,00 - Empresa Apuí Arquitetura e Paisagismo S/S Ltda.</t>
  </si>
  <si>
    <t>NE.01116237 - Ata Registro de Preço - compra de disco rígido - RC 93900 - DC 39794.</t>
  </si>
  <si>
    <t>Manufatura de estante para livros para a sala 206 do prédio HEPIC/IFUSP</t>
  </si>
  <si>
    <t>Disco de Serra para manufatura e reparo de móveis de madeira de escritório e laboratório.</t>
  </si>
  <si>
    <t>Compra de material elétrico para o laboratório HEPIC.</t>
  </si>
  <si>
    <t>Pasta de Solda a ser usada em pesquisa no Laboratório HEPIC/IFUSP</t>
  </si>
  <si>
    <t>Taxa Administrativa 10% referente ao Recibo 76/2023 - Referente a venda de 350 Sampa Asic (Chips) para Standard Chartered B (Femilab - USA)</t>
  </si>
  <si>
    <t>Referente a 50% do Recibo 76/2023 - Referente a venda de 350 Sampa Asic (Chips) para Standard Chartered B (Femilab - USA) - p/ o Prof. Wilhelmus van Noije - Remanejamento N° 2023 50313180 (Escola Politécnica)</t>
  </si>
  <si>
    <t>Material de pintura, hidraúlica e proteção para manutenção da infraestrutura do laboratório HEPIC/IFUSP</t>
  </si>
  <si>
    <t>Marcel Keiji Kuriyama</t>
  </si>
  <si>
    <t>Peças pneumáticas para uso com equipamento do laboratório HEPIC/IFUSP</t>
  </si>
  <si>
    <t>Compra de materiais diversos para o laboratório HEPIC/IFUSP</t>
  </si>
  <si>
    <t>Compra de componentes eletro/eletrônicos para pesquisa e manutenção do laboratório HEPIC/IFUSP.</t>
  </si>
  <si>
    <t>Rem. 50414904 - aquisição de 01 notebook da marca Lenovo e14...</t>
  </si>
  <si>
    <t>Marco Aurelio Lisboa Leite</t>
  </si>
  <si>
    <t>Reembolso referente a compra de rebites com rosca, para uso imediato no Laboratório Hepic do IF.</t>
  </si>
  <si>
    <t>Compra de vedação com fechamento automático para a porta de entrada da sala limpa HEPIC</t>
  </si>
  <si>
    <t>Aquisição de notebook RC 418019 DC 196571 NE 4494232 - Proc. 23.1.444.43.4</t>
  </si>
  <si>
    <t>Esquadria de vedação tipo guilhotina para porta de entrada do laboratório (sala limpa)</t>
  </si>
  <si>
    <t>E.P. - USP</t>
  </si>
  <si>
    <t>Rem. 50520089 - Referente a 50% do Recibo 130 / 2023 - ref a venda de 1.400 Sampa V4 Chip - Prof. Wilhelmus Van Noije - (Institute of Modern Physics Chinese Academy of Sciences)...</t>
  </si>
  <si>
    <t>Aquisição de memória de 16GB DDR4 a ser utilizado em equipamento de pesquisador lotado Lab. HEPIC do FNC.</t>
  </si>
  <si>
    <t>Compra de material para vedação da porta de laboratório para evitar entrada de sujeira</t>
  </si>
  <si>
    <t>Compra material de consumo para laboratório HEPIC-DFN</t>
  </si>
  <si>
    <t>Compra material para laboratŕio HEPIC</t>
  </si>
  <si>
    <t>Aquisição de 5 (cinco) litros de Álcool Isopropilico PA, para limpeza de peças e componentes eletrônicos.</t>
  </si>
  <si>
    <t>Compra material para montagem eletrônica</t>
  </si>
  <si>
    <t>Material de acabamento para a Sala Limpa do HEPIC</t>
  </si>
  <si>
    <t>Compra material para manutenção laboratório HEPIC</t>
  </si>
  <si>
    <t>Compra material para laboratório HEPIC - sala limpa</t>
  </si>
  <si>
    <t>Parafusos para equipamento de laboratorio HEPIC</t>
  </si>
  <si>
    <t>RI - Santander - Carlos Eduardo Fiore dos Santos</t>
  </si>
  <si>
    <t>Saldo remanescente 2022 - Grupo: 270 - Convênio Santander - Remanejamento N° 2019 50602786 - Convênio 43857- Prog.Santander-USP Mob.Internl.-Mobilidade Docente</t>
  </si>
  <si>
    <t>RI - Santander - Oscar J. P. Eboli</t>
  </si>
  <si>
    <t>Remanejamento N° 2023 50226369 - Devolução referente ao REMANEJAMENTO 50602786 / 2019 - Edital 1146 - 54286 Oscar Jose Pinto Eboli - Prog.Santander-USP Mob.Internl.-Mobilidade Docente AUCANI - Saldo não utilizado</t>
  </si>
  <si>
    <t>RD - Valentina Martelli</t>
  </si>
  <si>
    <t>Mariana Saraiva Leão Lima</t>
  </si>
  <si>
    <t>Bolsista Pós Doc do programa de estímulo à supervisão de pós doutorando pro jovens pesquisadores - Processo: 22.1.744.43.7 - NE 418337 / 2023</t>
  </si>
  <si>
    <t>Valentina Martelli</t>
  </si>
  <si>
    <t>Aquisição de produtos para uso imediato e em caráter emergencial, junto ao Laboratório do Depto. de Física Experimental do IFUSP.</t>
  </si>
  <si>
    <t>Auxilio para Marina Saraiva para participação no CNPEM VI AFM Workshop em Campinas - SP de 02 a 04 de agosto 2023</t>
  </si>
  <si>
    <t>Auxilio financeiro a estudante - Mariana Saraiva Leão Lima para participação em evento científico no CNPEM em Campinas - SP de 21 a 5 de agosto 2023. NE 4163961 - Proc. 23.1.435.43.5</t>
  </si>
  <si>
    <t>Aquisição de produtos, para montagem de experimentos no Lab. LQMEC do depto. de Física Experimental do IF.</t>
  </si>
  <si>
    <t>Diretoria - PPO - Plano Plurianual de Obras</t>
  </si>
  <si>
    <t>REMANEJAMENTO 50295000 / 2023 entre grupos para cobrir necessidade de recursos a fim atender demandas diversas do grupo básico da Unidade. Aut. CODAGE - GC 4107</t>
  </si>
  <si>
    <t>Harus Construções Ltda</t>
  </si>
  <si>
    <t>Quarto Aditivo do contrato serviço de reforma e impermeabilização de cobertura do Conjunto Abrãao de Moraes - Bloco B - DC 205196/2022 - NE 6059738/2023 - Processo: 22.1.529.43.9</t>
  </si>
  <si>
    <t>RI - Tiago Fiorini</t>
  </si>
  <si>
    <t>Tiago Fiorini da Silva</t>
  </si>
  <si>
    <t>Visita técnica de emergência para solução de problemas na unidade de nobreak e estabilização de energia elétrica do acelerador de partículas do LAMFI. Patrimônio: 043.011247.</t>
  </si>
  <si>
    <t>Aquisição de material de material de informática RC 37791 DC 19416</t>
  </si>
  <si>
    <t>Pagamento de serviços de substituição emergencial de baterias no nobreak do LAMFI. O sistema protege o acelerador de partículas em caso de falha no fornecimento de energia, além de estabilizar as condições de fornecimento elétrico para a realização do experimentos científicos. Número de patrimônio: 043011247.</t>
  </si>
  <si>
    <t>Renan Ferreira de Assis</t>
  </si>
  <si>
    <t>Aquisição de materiais/emergencial, para uso imediato no Lab. LAMFI - IF.</t>
  </si>
  <si>
    <t>Compra emergencial de poliacetal para produção de flange de vácuo.</t>
  </si>
  <si>
    <t>Material de consumo para manutenção emergencial, junto ao Laboratório LAMFI do depto. de Física Aplicada do IF..</t>
  </si>
  <si>
    <t>EAS Soluções e Serviços Eireli</t>
  </si>
  <si>
    <t>NE 06238004/2023 - Compra de purificador de água para o laboratório - FNC - RC 491522 - DC 233248/2023 - Proc. 23.1.540.43.3</t>
  </si>
  <si>
    <t>RD Básico - Mikiya Muramatsu</t>
  </si>
  <si>
    <t>Material para oficina de atualização de Professores.</t>
  </si>
  <si>
    <t>Plastificação de material para apresentação de curso no IFT</t>
  </si>
  <si>
    <t>Cópia xerox colorida para eventos com as crianças no Instituto da Criança, HC.</t>
  </si>
  <si>
    <t>Compra de seringas para montar o microscópio de gotas, projeto do Prof. Mikiya Muramatsu.</t>
  </si>
  <si>
    <t>Impressão e 3 cópias da tese de doutorado de Élcio Lopes e encadernação para o acervo da Biblioteca.</t>
  </si>
  <si>
    <t>RD Básico - Ivã Gurgel</t>
  </si>
  <si>
    <t>Editora Livraria da Fisica Ltda</t>
  </si>
  <si>
    <t>Aquisição de 29 exemplares do livro "Por que confiar na Ciência" - RC 357052 - DC 169744. - NE 3912529 - Processo: 23.1.383.43.5</t>
  </si>
  <si>
    <t>Diretoria - Investimentos Estratégicos</t>
  </si>
  <si>
    <t>FSP Comercio e Serviços de Ar Condicionado Ltda.</t>
  </si>
  <si>
    <t>NE.00370059 / 00370067 - Pregão - aquisição e serviços de instalação de aparelhos de ar condicionados nas salas de aulas do Lab. Didático - RC 532456 - DC 258095/2022.</t>
  </si>
  <si>
    <t>Empenho NE 1131171 - Ata Registro de preços - compra de receptor e microfones para microfone sem fio e sistema de microfone sem fio - RC 89996 DC 37910</t>
  </si>
  <si>
    <t>Nilko Tecnologia Ltda</t>
  </si>
  <si>
    <t>Aquisição de armários de aço RC 454056 DC 233122/2022</t>
  </si>
  <si>
    <t>RD - Chubaci Laboratório Didático</t>
  </si>
  <si>
    <t>Dovil Ind. e Com. de Artigos p/ Lab. Ltda - EPP</t>
  </si>
  <si>
    <t>NE.00607172 - compra de tubos de vidro para experiência de viscosidade no Laboratório Didático - RC 13183 - DC 9232.</t>
  </si>
  <si>
    <t>Sanflex Comercio e Servicos Ltda - ME</t>
  </si>
  <si>
    <t>NE.01262721 / 01262730 - Pregão - aquisição de equipamento de conjunto de queda livre com sensores, viscosímetro e plataformas elevatórias - RC 470248 - 470264 / 2022 - DC 27141 - Alteração de valor de R$ 19.798,02.</t>
  </si>
  <si>
    <t>Nova Distribuidora de Veiculos Ltda.</t>
  </si>
  <si>
    <t>NE.01039747 - compra de óleo automotivo para experimento de Viscosidade de Stokes - RC 13256 - DC 27109.</t>
  </si>
  <si>
    <t>Leandro Caldana</t>
  </si>
  <si>
    <t>Aquisição de componentes para circuito integrado RC 490780 DC 232349 NE 5636723</t>
  </si>
  <si>
    <t>New Educar Ltda.</t>
  </si>
  <si>
    <t>NE.06390442 - compra de caixas patola PB 290/100 para experimentos dos Laboratórios Didáticos - RC 503296 - DC 273800.</t>
  </si>
  <si>
    <t>Diretoria - Bolsa Intercâmbio Internacional</t>
  </si>
  <si>
    <t>Bolsistas Intercâmbio Internacional de Graduação</t>
  </si>
  <si>
    <t>NE 366710/2023 - Processo: 22.1.163.43.4 -Bolsistas Intercâmbio Internacional de Graduação - Grupo 246 - Edital AUCANI 1518/2022</t>
  </si>
  <si>
    <t>EDITAL AUCANI 1725/2023 Bolsistas Intercâmbio Internacional de Graduação - NE 2780246/2023 - Processo: 23.1.302.43.3</t>
  </si>
  <si>
    <t>Pgto bolsa Danila Ribeiro Gomes numero usp 3467834 - Grupo 849 - Convênio Santander 2022 - 47834 - (Fonte de Recurso: RECEITA) - Edital Aucani-PRIP 1770/2023 - Prog. Mob. Santander/AUCANI - Internacionalização com Inclusão - Mulheres na Pós-graduação - ref. aprovação 1 bolsas R$ 20.000,00 - REMANEJAMENTO 50633380 / 2023</t>
  </si>
  <si>
    <t>Diretoria - Obras de Recuperação e Riscos</t>
  </si>
  <si>
    <t>Roniclei P. Pardim Serv. Elet. ME</t>
  </si>
  <si>
    <t>Recolocação de tubulação de entrada de energia da Biblioteca - NE 2382780/2023 - Processo: 23.1.254.43.0</t>
  </si>
  <si>
    <t>RD Básico - Neilo Marcos Trindade</t>
  </si>
  <si>
    <t>Neilo Marcos Trindade</t>
  </si>
  <si>
    <t>Pagamento de diárias p/ apresentação de trabalho e Organização do XXI Brazil MRS Meeting (Encontro do SBPMAT) em Maceió - AL. O evento ocorrerá entre 01 a 05/10/2023; e FAPESP irá cobrir 2 diárias, portanto solicito 2 diárias para os demais dias sem cobertura.</t>
  </si>
  <si>
    <t>RD - Luciana Varanda Rizzo GRUPO 515</t>
  </si>
  <si>
    <t>Sigma-Aldrich Brasil Ltda</t>
  </si>
  <si>
    <t>Aquisição de membranas filtrantes p/ uso no Lab. de Física Atmosférica - RC 322380 - DC 173601.- NE 3982926/2023 - Processo: 23.1.404.43.2</t>
  </si>
  <si>
    <t>F.L. Santos Comercio e Servicos Tecnologicos</t>
  </si>
  <si>
    <t>NE.04191850 - aquisição de nobreak - RC 320191 - DC 181477.</t>
  </si>
  <si>
    <t>RD - Nathalia B. Tomazio Grupo 057</t>
  </si>
  <si>
    <t>Vitor Souza Premoli Pinto de Oliveira</t>
  </si>
  <si>
    <t>Participação do aluno de mestrado na Jorge André Swieca Summer School of Quantum and Nonlinear Óptica em Curitiba - PR dia 06 a 11/03/2023</t>
  </si>
  <si>
    <t>Comsol Inc</t>
  </si>
  <si>
    <t>Aquisição de Licença de software - NE 3553065/2023 - Processo: 23.1.359.43.7 - Valor total = R$ 15.080,00 - Obs. o restante do valor foi lançado na GO 17159</t>
  </si>
  <si>
    <t>I.F.S.C.</t>
  </si>
  <si>
    <t>Rem. 50538549 - Referente a 05 amostras de sílica, feito pela Oficina Óptica do Instituto de Física de São Carlos...</t>
  </si>
  <si>
    <t>RD - Neilo Trindade - PIPAE</t>
  </si>
  <si>
    <t>Cation Lab Equitos. e Prods. e LA Stor Com. e Serv</t>
  </si>
  <si>
    <t>NE.01021309 / 01021325 - Aquisição de equipamentos para laboratórios - Projetos PIPAE - Processo:23.1.0038.43.6 - Reserva 595042/2023 - Alterado o valor de R$ 10.307,04.</t>
  </si>
  <si>
    <t>Imporbio Comercial Importadora e Dinalab Comercio</t>
  </si>
  <si>
    <t>NE.01020582 / 01020612 - Aquisição de equipamentos para laboratórios - Projetos PIPAE - Processo:23.1.0038.43.6 - Reserva 594950/2023 - Alterado o valor de R$ 11.224,72.</t>
  </si>
  <si>
    <t>Biohnano Cientifica / Dinalab Comercio / Marte Cie</t>
  </si>
  <si>
    <t>NE.01252378 / 01252386 / 01252394 / 01252408 - Pregão - compra de dessecador, balança eletrônica, prensa, estufa e destilador de água - RC 541684 - 2022 / 59760 - DC 25912 - Alterado o valor de R$ 19.019,54.</t>
  </si>
  <si>
    <t>Nathalia Holanda Binatti</t>
  </si>
  <si>
    <t>NEO 01481059/2023 - Aquisição de quadro não magnético p/DFNC - RC 101031/2023 - DC 42841/2023 - Proc. 23.1.93.43.7</t>
  </si>
  <si>
    <t>Biohnano Cientifica e Hospitalar Ltda</t>
  </si>
  <si>
    <t>Aquisição de forno de mufla e centrifuga - Processo: 23.1.279.43.3 - NE 2617361 / 2023 e 2617353 / 2023</t>
  </si>
  <si>
    <t>Hipperquímica do Brasil Ind. e Com. Ltda</t>
  </si>
  <si>
    <t>Aquisição de equipamentos de laboratório (Agitador magnético e lava-olhos) - DC 146701/23. Proc. 23.1.338.43.0 NE 03338989/03338997.</t>
  </si>
  <si>
    <t>Gmis Comercial de Ferramentas Eireli</t>
  </si>
  <si>
    <t>Aquisição de prensa hidrualica para odontoligia RC 120290 DC 157568 NE 3574968</t>
  </si>
  <si>
    <t>Lutech Científica Indústria e Comércio Ltda</t>
  </si>
  <si>
    <t>Aquisição de capela para exaustão de gases RC 359470 DC 3840978</t>
  </si>
  <si>
    <t>Net Lab Equipamentos p/ Laboratorios EIRELI - ME</t>
  </si>
  <si>
    <t>NE.04126608 - aquisição de vidrarias de laboratórios (balão volumétrico, bastão de vidro, frasco p/ reagente, funil, micropipeta, etc) - RC 381018 - DC 179480.</t>
  </si>
  <si>
    <t>Diretoria - Acréscimo Orc</t>
  </si>
  <si>
    <t>Remanejamento 50294984 / 2023 par Recurso da Básica. para cobrir necessidade de recursos a fim atender demandas diversas do grupo básico da Unidade. Aut. CODAGE GC 4106</t>
  </si>
  <si>
    <t>Diretoria - Projetos Especiais - Graduação</t>
  </si>
  <si>
    <t>Comissão de Cultura e Extensão</t>
  </si>
  <si>
    <t>17° Edição da Feira USP e as Profissões de 14 a 16 de setembro 2023 NE'S 473914 /4739200 /4739332/ 4739715/4739790/4740098/4740136/4740195/4740250/4740349/4740420/4740462/4740497/4740551/4740594/4740624/4740730/4740756/4740772/4740829/4740853/4740918/4740993/4741035/4741060/4741140/4741191/4741256/4741302/4741329/4741345/4741388</t>
  </si>
  <si>
    <t>RI - Neilo Trindade</t>
  </si>
  <si>
    <t>Aquisição tomadas e plugs para uso imediato no Lab. Dosimetria do FNC.</t>
  </si>
  <si>
    <t>Solicito a liberação de verba no valor de R$ 1.093,37( reembolso ) a favor do Prof. Neilo Marcos Trindade, referente à solicitação que se faz necessária, em caráter emergencial, devido a um lapso, de nossa parte, no momento da aquisição da passagem aérea internacional esquecermos de solicitar o embarque das malas pertencentes ao prof., acima mencionado.</t>
  </si>
  <si>
    <t>Reembolso referente aquisição de uma porta e divisória, em caráter emergencial, para o Lab. Dosimetria do FNC.</t>
  </si>
  <si>
    <t>Aquisição de material para instalação de um forno no Lab. Dosimetria - FNC.</t>
  </si>
  <si>
    <t>RD Básico - Antonio Martins F. Neto</t>
  </si>
  <si>
    <t>Antonio Martins Figueiredo Neto</t>
  </si>
  <si>
    <t>Pagamento de diárias pela participação da comissão julgadora do concurso público de títulos e provas para provimento de um cargo de Professor Titular, junto ao Departamento de Física e Ciência dos Materiais do IFSC/USP - de 21 a 23/03/2023.</t>
  </si>
  <si>
    <t>RD - José Luís de Souza Lopes</t>
  </si>
  <si>
    <t>Compra de materiais de consumo para utilização no evento "Física para Todos", promovido pela Comissão de Cultura e Extensão do IFUSP em 20/maio e 24/junho/23. Verba Projetos Especiais - Fomento PRCEU Profº José Luiz de Souza Lopes Nota Fiscal da Kalunga 204563 de 09/maio/23, anexa.</t>
  </si>
  <si>
    <t>DIVERSOS</t>
  </si>
  <si>
    <t>NE.s 02399470 / 02399623 / 02399712 / 02399755 / 02399828 / 02399895 / 02400290 / 02400338 / 02400397 / 02400427 - Participação da Atividade de Extensão "Física para Todos 2023" - dia 20 de maio de 2.023.</t>
  </si>
  <si>
    <t>Ajuda de Custo Colaborador Eventual</t>
  </si>
  <si>
    <t>NEs 0235422022 / 0235422324 / 0235422359 / 0235422464 / 0235422502 / 0235422570 / 0235422634 Física para Todos IFUSP 2023</t>
  </si>
  <si>
    <t>RD - Neilo Trindade - Novos Docentes</t>
  </si>
  <si>
    <t>Vert Com</t>
  </si>
  <si>
    <t>Taxa de inscrição na participação na 20 th Internacional Conference on Solid State Dosimetry, SASD20 - NE 3369299/2023 e 3477989 (Banco do Brasil referente a Tarifa de serviços de transação cambial no valor de R$ 165,66) - Processo: 23.1.348.43.5</t>
  </si>
  <si>
    <t>Pgto Diária N° 202300033 - Destino: Viareggio/-Itália - Saida Prevista: 17/09/2023 - 00:01 Término Prevista: 23/09/2023 - 23:59 Diárias Internacionais: 7 - Finalidade da Diária O docente Prof. Dr. Neilo Marcos Trindade pretende participar da 20th International Conference on Solid State Dosimetry, SSD20, que será realizado no Conference Center Principino in Viareggio, Itália, de 16-23 de setembro, 2023.</t>
  </si>
  <si>
    <t>Aquisição de passagem aérea para Itália para participar da 20th Internacional Conference on Solid State Dosimetry - SSD20 dia 17 a 23 Setembro. FATURA 15318 - Processo: 23.1.400.43.7 - O restante do valor foi pago com outra verba - GO 17205</t>
  </si>
  <si>
    <t>NE.04126616 - aquisição de vidrarias de laboratórios (balão volumétrico, bastão de vidro, frasco p/ reagente, funil, micropipeta, etc) - RC 381018 - DC 179480.</t>
  </si>
  <si>
    <t>Enzo Cesar Rocha Pedrozo</t>
  </si>
  <si>
    <t>NE.04474789 ANULADO - aquisição de banquetas de laboratórios - RC 361319 - DC 177160 - R$ 1.782,00</t>
  </si>
  <si>
    <t>RD Básico - André Pinho Viera</t>
  </si>
  <si>
    <t>Pgto Diária N° 202300026 - Andre de Pinho Vieira - 3047280 - Destino: São Carlos/SP-Brasil - Saída Prevista: 29/05/2023 - 12:00 - Término Prevista: 02/06/2023 - 23:00 Diárias Nacionais: Completas: 4 - Simples: 1</t>
  </si>
  <si>
    <t>RD - Barbara Amaral - PÓS DOC</t>
  </si>
  <si>
    <t>Bolsa Pós Doc</t>
  </si>
  <si>
    <t>Bolsa Pós Doc para Danilo Cius referente a Agosto a Dezembro 2023 - Processo: 23.1.358.43.0 - NE 3480335/2023 - Obs. Em 2024 abrir o empenho referente a Janeiro a Julho 2024</t>
  </si>
  <si>
    <t>RD - Nathalia B. Tomazio Grupo 515</t>
  </si>
  <si>
    <t>Nathália Beretta Tomazio</t>
  </si>
  <si>
    <t>Pagamento de diárias p/ Visita científica ao laboratório do Prof. David Weitz da Harvard University, em Cambridge - EUA - dias 13 a 16/05/2023.</t>
  </si>
  <si>
    <t>NE.02351469 - Ata Registro de Preço - aquisição de 02 microcomputadores - RC 230052 - DC 105380.</t>
  </si>
  <si>
    <t>NE.02370722 - Ata Registro de Preço - aquisição de monitores de vídeos de 21,5" e 27" - RC 222602 - DC 105363.</t>
  </si>
  <si>
    <t>Aquisição de Licença de software - NE 3553057/2023 - Processo: 23.1.359.43.7 - Valor total = R$ 15.080,00 - Obs. o restante do valor foi lançado na GO 17160</t>
  </si>
  <si>
    <t>RD Básico - Gustavo Paganini Canal</t>
  </si>
  <si>
    <t>Gustavo Paganini Canal</t>
  </si>
  <si>
    <t>Pagto. Diária - N°:202300044 - Gustavo Paganini Canal - 7027281 - Destino: São Carlos/SP-Brasil - Saida Prevista: 21/08/2023 - 09:00 Término Prevista: 22/08/2023 - 20:00 Diárias Nacionais: Completas: 1 - Simples: 1 - Remanejamento 50469369</t>
  </si>
  <si>
    <t>Pagto. Diária - N°:202300046 - Gustavo Paganini Canal - 7027281 - Destino: São Carlos/SP-Brasil - Saída Prevista: 14/09/2023 - 14:00 Término Prevista: 15/09/2023 - 18:00 Diárias Nacionais: Completas: 1 - Simples: 0 - Remanejamento 50520020</t>
  </si>
  <si>
    <t>Referente a Taxa Administrativa do Recibo 157/2022 da venda de 630 Sampa ASIC (Chips) para Hayashi-Repic CO. LTD - (Japan) - Contrapartida GO 16494</t>
  </si>
  <si>
    <t>Recibo Tesouraria</t>
  </si>
  <si>
    <t>Valor referente a 10% da soma dos Recibos 03 e 04/2023 de Clarus Technology do Brasil Ltda referente Patente - Processo: 22.1.6101.1.5</t>
  </si>
  <si>
    <t>Recibo 12/2023 - Referente Patente processo nº 22.1.6101.1.5 - 30% - Base cálculo: R$ 3.061,55 - Recebemos de Clarus Techology do Brasil Ltda</t>
  </si>
  <si>
    <t>Recibo 13/2023 - Referente Patente processo nº 22.1.6101.1.5 - 55% - Base cálculo: R$ 3.061,55 - Recebemos de Clarus Techology do Brasil Ltda (45% Dpto FEP e 10% Adm)</t>
  </si>
  <si>
    <t>Créditos Tesouraria</t>
  </si>
  <si>
    <t>Ajustes de lançamentos referente as despesas realizadas no Grupo do Tesouro do processo de adiantamento nº : 23.1.10.43.4, mas lançados nos RI dos professores - GOs 16481, 16517, 16526, 16511, 16565 e 16583 - Contrapartida RORÇ Diretoria - GO 16618</t>
  </si>
  <si>
    <t>Ajustes de lançamentos referente as despesas realizadas no Grupo do Tesouro do processo de adiantamento nº : 23.1.50.43.6, mas lançados nos RI dos professores - GOs 16603, 16573, 16610 e 16627 - Contrapartida Diretoria - RORÇ - GO 16679</t>
  </si>
  <si>
    <t>Recibo 32/2023 - Referente devolução de pagamento indevido da bolsa Projeto PIPAE, ref aos meses de novembro e dezembro 2022. Contrapartidas (GO 16701 e GC 4054)</t>
  </si>
  <si>
    <t>Referente aquisição de licença de Software Office for Mac Standard - 2021 LSTC pago pelo RINF Diretoria - Recibo 41/2023 - Professor Antônio M. Figueiredo Neto</t>
  </si>
  <si>
    <t>Recebemos de Clarus Technology do Brasil Ltda - Patente - Processo nº 22.1.6101.1.5 referente 30% - Base de calculo R$ 1.123,10 - Recibo 42/2023</t>
  </si>
  <si>
    <t>Recebemos de Clarus Technology do Brasil Ltda - Patente - Processo nº 22.1.6101.1.5 referente 10% - Base de calculo R$ 1.123,10 - Recibo 43/2023</t>
  </si>
  <si>
    <t>10% Taxa administrativa do Recibo 46/2023 - Recebemos de Nagabhushana referente serviços prestados de anáslises de fluorescência no Duetta. - Ri Professor Neilo Trindade</t>
  </si>
  <si>
    <t>Referente Sol Comércio de Equipamentos e Serviços EIRELI, aquisição de equipamentos de áudio e vídeo Rc 82789 Dc 43929 - Contrapartida GO 16747 e 16750</t>
  </si>
  <si>
    <t>Editora da Universidade de São Paulo</t>
  </si>
  <si>
    <t>Referente 10% Taxa administrativa Acertos de direitos autorais nacionais ref. 2º Sem. 2022 - REMANEJAMENTO 50169942 / 2023 - GC 4066</t>
  </si>
  <si>
    <t>Referentre 10% taxa administrativa p/ Diretoria - Recibo Tesouraria 51/2023 - Nanotimize Tecnologia Ltda - Serviços Prestados de análise de fluorescência de fármaco no Duetta. GC 4072</t>
  </si>
  <si>
    <t>Ajustes de lançamentos referente as despesas realizadas no Grupo do Tesouro do processo de adiantamento nº : 23.1.82.43.5, mas lançados nos RI dos professores - GOs 16645, 16678, 16709, 16695 e 16741 - Contrapartida Diretoria - RORÇ BÁSICO - GO 16775</t>
  </si>
  <si>
    <t>Referente a cobrança de taxa administrativa 10 % Recibo 57/2023 - GC 4078</t>
  </si>
  <si>
    <t>Taxa administrativa da Diretoria referente ao RECIBO 55/2023 - GC 4080</t>
  </si>
  <si>
    <t>Transposição da RI Manutenção Predial - Remanejamentos N° 2023 50222703 e N° 2023 50222681</t>
  </si>
  <si>
    <t>Recibo 58/2023 - Referente aquisição de 1 licença do Software for Mac Standard - 2021 LTSC - Prof. Antônio Martins Figueiredo Neto</t>
  </si>
  <si>
    <t>Ajustes de lançamentos referente as despesas realizadas no Grupo do Tesouro do processo de adiantamento nº : 23.1.103.43.2, mas lançados nos RI dos professores - GOs 16739, 16741, 16789 e 16783 - Contrapartida Diretoria - RORÇ ADM GO 16841</t>
  </si>
  <si>
    <t>Recebemos de Gilson Schaberle Goveia USP 862872 referente recebimento indevido pelo Sistema Juno - Recibo: 63/2023</t>
  </si>
  <si>
    <t>Ajustes de lançamentos referente as despesas realizadas no Grupo do Tesouro do processo de adiantamento nº : 23.1.125.43.6, mas lançados nos RI dos professores - GOs 16755, 16791, 16800 e 16830 - Contrapartida Diretoria - RORÇ BÁSICO GO 16877</t>
  </si>
  <si>
    <t>AVCB Adequação</t>
  </si>
  <si>
    <t>Remanejamento N° 2023 50282501 -Verba AVCB repasse para Básica</t>
  </si>
  <si>
    <t>Recibo 70/2023 - Bolsa de intercâmbio devolvida pelo Aluno Arthur Xavier Belluci nº 11809260</t>
  </si>
  <si>
    <t>Créditos Rendimentos</t>
  </si>
  <si>
    <t>Rendimentos da Receita - Aplicação</t>
  </si>
  <si>
    <t>Taxa Administrativa 10% referente ao Recibo 76/2023 - Referente a venda de 350 Sampa Asic (Chips) para Standard Chartered B (Femilab - USA) - GC 411 e GO 17022</t>
  </si>
  <si>
    <t>Referente a taxa administrativa 10% recolhido para Diretoria Recibo Tesouraria 78/2023 - Fundação de desenvolvimento da UNICAMP FUNCAMP - Serviços de medidas SAXS, realizadas para o Prof. Edvaldo Sabadini - GC 4115</t>
  </si>
  <si>
    <t>Recibo 81/2023 - Recebemos de Clarus Technology do Brasil Ltda - Patente - Processo: 22.1.6101.1.5 - Valor total 617,71 - O restante esta na GC 4118</t>
  </si>
  <si>
    <t>Taxa Administrativa 10% referente Recibo 89/2023 - Recebido de Nanotimize Tecnologia Ltda - CNPJ 10.581.261/0001-04 - Finalidade: 5h pela análise de fluorescência de fármaco no Duetta - GC 4128</t>
  </si>
  <si>
    <t>Taxa administrativa 10% Recibo 88/2023 - Recebemos Dimy Nanclares Fernandes Sanches - Proj. FAPESP: 2022/08128-5 - Prestação de serviços: Análise de difração de Raios - X. GC 4130</t>
  </si>
  <si>
    <t>HU</t>
  </si>
  <si>
    <t>Taxa Adm 10% - Refere-se, serviços prestados meses de setembro a dezembro/ 2019, de janeiro a março/2020, janeiro a dezembro/2021 e de fevereiro a dezembro/2022. REMANEJAMENTO 50376620 / 2023 - GC 4137</t>
  </si>
  <si>
    <t>Taxa 10% Diretoria referente Recibo Tesouraria 94/2023 - Recebemos Rosângela Itri - Projeto CNPq - Processo: 311831/2021-4 - Serviço prestado: Uso da técnica de espalhamento dinâmico de luz (DSL) do Laboratório de BioMembranas - DFGE - Obs. Cobrado - Contrapartida GC 4139</t>
  </si>
  <si>
    <t>FM</t>
  </si>
  <si>
    <t>Taxa Adm 10% - Referente REMANEJAMENTO 50385947 / 2023 - Conf.OF.ATF.006/2023, estamos providenciando o remanejamento ref. aos serviços prestados nos meses de setembro a dezembro/2019, de janeiro a março/20, de janeiro a dez/2021 e de fev. a dez/22, p/Laboratório de Dosimetria do Dep. de Física Nuclear da USP - Contrapartida GC 4141</t>
  </si>
  <si>
    <t>Ajustes de lançamentos referente as despesas realizadas no Grupo do Tesouro do processo de adiantamento nº : 23.1.103.43.2, mas lançados nos RI dos professores - GOs 16739, 16741, 16789 e 16783 - Contrapartida Diretoria - RORÇ GO 17175</t>
  </si>
  <si>
    <t>Rem. 50414904 - aquisição de 01 notebook da marca Lenovo e14 - Ajuste da GO 17191 / 17192...</t>
  </si>
  <si>
    <t>Cobrança de taxa administrativa de 10% referente ao Serviços prestados pelo laboratório de dosimetria prestados à Faculdade de Odontologia - Remanejamento 50399948/2023 - Contrapartida - GC 4149.</t>
  </si>
  <si>
    <t>Cobrança Taxa Administrativa 10% referendo Serviço de dosimetria - set. a dez/2019, jan. a mar/2020 e fev. a dez/2022 - REMANEJAMENTO 50408980 / 2023 - Obs. - GC 4151</t>
  </si>
  <si>
    <t>Recibo Tesouraria 101/2023 - Clarus Technology do Brasil - Referente a Patente - Processo: nº 22.1.6101.1.5 - O restante do valor esta GC 4154</t>
  </si>
  <si>
    <t>Ajustes de lançamentos referente as despesas realizadas no Grupo do Tesouro do processo de adiantamento nº : 23.1.345.43.6, mas lançados nos RI dos professores - GOs 17161, 17164, 17201, 17195, 17196, 17198 e 17211 - Contrapartida Diretoria - RÓRÇ GO 17257</t>
  </si>
  <si>
    <t>Technology do Brasil Ltda.</t>
  </si>
  <si>
    <t>Recibo Tesouraria 111/2023 - Clarus Technology do Brasil - Referente a Patente - Processo: nº 22.1.6101.1.5 - O restante do valor esta GC 4170.</t>
  </si>
  <si>
    <t>Clarus Technology do Brasil Ltda.</t>
  </si>
  <si>
    <t>Recibo Tesouraria 121/2023 - Clarus Technology do Brasil - Referente a Patente - Processo: nº 22.1.6101.1.5 - O restante do valor esta GC 4172.</t>
  </si>
  <si>
    <t>F.O.B. - USP</t>
  </si>
  <si>
    <t>REM. 50445400 - Referente - Conf.OF.ATF.010/2023 - serviços prestados nos meses de setembro a dezembro/2019, de janeiro a março/20, de janeiro a dez/2021 e de fev. a dez/22, p/ Laboratório de Dosimetria do Dep. de Física Nuclear - Taxa Adm 10% - GC 4174.</t>
  </si>
  <si>
    <t>H.R.A.C.</t>
  </si>
  <si>
    <t>REM. 50450765 - Referente - Conf.OF.ATF.010/2023 - serviços prestados nos meses de setembro a dezembro/2019, de janeiro a março/20, de janeiro a dez/2021 e de fev. a dez/22, p/ Laboratório de Dosimetria do Dep. de Física Nuclear - Taxa Adm 10% - GC 4176.</t>
  </si>
  <si>
    <t>Oricas Import and Export (Beijing)</t>
  </si>
  <si>
    <t>Recibo 130 - Referente a 10% do montante de R$ 241.394,17 - ref a venda de 1.400 Sampa V4 Chips - Prof. Wilhelmus Van Noije - (Institute of Modern Physics Chinese Academy of Sciences)...</t>
  </si>
  <si>
    <t>Ajustes de lançamentos referente as despesas realizadas no Grupo do Tesouro do processo de adiantamento nº : 23.1.425.43.0, mas lançados nos RI dos professores - GOs 17356, 17345, 17359, 17374, 17378 e 17377 - Contrapartida Diretoria - RORÇ GO 17451</t>
  </si>
  <si>
    <t>Ajustes de lançamentos referente as despesas realizadas no Grupo do Tesouro do processo de adiantamento nº : 23.1.405.43.9, mas lançados nos RI dos professores - GOs 17241, 17248, 17271, 17294, 17325 e 17333 - Contrapartida Diretoria - RORÇ ADM GO 17452</t>
  </si>
  <si>
    <t>Ajustes de lançamentos referente as despesas realizadas no Grupo do Tesouro do processo de adiantamento nº : 23.1.477.43.0, mas lançados nos RI dos professores - GOs 17404, 17413, 17397, 17419 e 17439- Contrapartida Diretoria - RI Básico - ADM - GO 17507</t>
  </si>
  <si>
    <t>Recibo Tesouraria nº 151/2023 - referente a devolução da nota fiscal 12386 pago em duplicidade - Processo: 22.1.27.43.2 - Liquidação de Despesa nº 5871862/2023</t>
  </si>
  <si>
    <t>Taxa administrativa de 10% referente Recibo Tesouraria número 155/2023 - Recebemos de IAEA (International Atomic Energy Agency) Prestação de serviço de apoio à pesquisa e colaboração Cientifica intitulado " Development and Application of Ion Beam Techniques for Materiais Irradiation and characterization relevant to Fusion Technology", junto ao Laboratório LAMFI do dpto de Fisica Aplicada do IF-USP</t>
  </si>
  <si>
    <t>Ajustes de lançamentos referente as despesas realizadas no Grupo do Tesouro do processo de adiantamento nº : 23.1.566.43.2, mas lançados nos RI dos professores - GOs 17587, 17581, 17583, 17601, 17631, 17662, 17654 e 17667 - Contrapartida Diretoria - RORÇ DIR ADM GO 17719</t>
  </si>
  <si>
    <t>Referente Cobrança 10% taxa administrativa - GC 4229 - Recibo Tesouraria 161/2023 - Serviços Prestado de análise de amostra por Difração de Raio - X - Laboratório Cristalografia</t>
  </si>
  <si>
    <t>RI - Alain André Quivy</t>
  </si>
  <si>
    <t>Saldo remanescente 2022 no Grupo Básico: 43.000</t>
  </si>
  <si>
    <t>RD Básico - Alexandre Alarcon P. Suaide</t>
  </si>
  <si>
    <t>Saldo remanescente de anos anteriores - Grupo Básico: 43.000 - Contrapartida da Diretoria ao trabalho dos mentores em 2019 e 2021</t>
  </si>
  <si>
    <t>REMANEJAMENTO 50042284 / 2023 - Devolução de Economia Orçamentária 2022 - Saldo remanescente 2019 - GRUPO: 400 - Apoio à Viagens Didáticas e Atividades de Campo - VDG: Graduação: Viagens Didáticas - 2019/1. REMANEJAMENTO 50240540 / 2019</t>
  </si>
  <si>
    <t>Saldo remanescente 2022 - Grupo 057 - Projetos Especiais - Auxílio financeiro do edital p/ distribuição de bolsas de Pós-doc p/ posterior seleção de bolsistas - ano 2022. Outorgada: Prof. Dr. Julio Antonio Larrea Jimenez/ IF - REMANEJAMENTO 50632608 / 2022 - Obs. O restante do valor de R$ 10.175,40 é Reserva técnica registrado na GC 4014</t>
  </si>
  <si>
    <t>Saldo remanescente 2022 - Grupo 057 - Projetos Especiais - Referente Reserva Técnica Referente a GC 4013 para a bolsista Pós Doc Nathália Leal Marinho conforme termo de outorga.</t>
  </si>
  <si>
    <t>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t>
  </si>
  <si>
    <t>ANULAÇÃO DE EMPENHO - Valor referente aproximadamente a 15 dias de janeiro de 2023 que não foi pago (R$ 4.102,48) + a diferença de R$ 1,00 (Um Real) pago a menos por mês, totalizando R$ 11,00 para ser pago em 2024. Esta sobra é para ser utilizado em 2024. Referente a GO 16518</t>
  </si>
  <si>
    <t>RD Básico - Antonio José Roque da Silva</t>
  </si>
  <si>
    <t>Grupo: 43.000 - Saldo remanescente 2022 - Referente a uma diária sem pernoite para o Prof. ANTÔNIO JOSÉ ROQUE DA SILVA do if-usp o qual virá palestrar no dia 30/10/2019 para o Química às 16. REMANEJAMENTO 50729522 / 2019.</t>
  </si>
  <si>
    <t>RI - Antonio Martins F. Neto</t>
  </si>
  <si>
    <t>RD - Cristina Leite</t>
  </si>
  <si>
    <t>PRG</t>
  </si>
  <si>
    <t>Para evento "Licenciatura em Física na USP: 30 anos de histórias, conquistas e desafios" REMANEJAMENTO 50555885 / 2023 - Grupo 404 Projetos Especiais - Grad</t>
  </si>
  <si>
    <t>Remanejamento 50410046/2023 Pagamento de "Bolsa de Pós-doutorado a pesquisadoras (es) negras (os) nos termos da Resolução nº 8241 de 26/05/2022, e conforme Portaria GR 7953 de 24/03/2023 - Aluno: MAX DA SLVA FERREIRA</t>
  </si>
  <si>
    <t>Reserva Técnica referente ao remanejamento 50410046/2023 para o Aluno Max da Silva Ferreira</t>
  </si>
  <si>
    <t>Refere-se, serviços prestados meses de setembro a dezembro/ 2019, de janeiro a março/2020, janeiro a dezembro/2021 e de fevereiro a dezembro/2022. REMANEJAMENTO 50376620 / 2023 - Taxa Adm 10% - GC 4138</t>
  </si>
  <si>
    <t>REMANEJAMENTO 50385947 / 2023 Referente - Conf.OF.ATF.006/2023, estamos providenciando o remanejamento ref. aos serviços prestados nos meses de setembro a dezembro/2019, de janeiro a março/20, de janeiro a dez/2021 e de fev. a dez/22, p/Laboratório de Dosimetria do Dep. de Física Nuclear da U- Taxa Adm 10% - GC 4142</t>
  </si>
  <si>
    <t>Serviços prestados pelo laboratório de dosimetria prestados à Faculdade de Odontologia - Remanejamento 50399948/2023 Obs. Cobrança de taxa administrativa de 10% - GC 4150</t>
  </si>
  <si>
    <t>Serviço de dosimetria - set. a dez/2019, jan. a mar/2020 e fev. a dez/2022 - REMANEJAMENTO 50408980 / 2023 - Obs. Cobrança Taxa Administrativa 10% - GC 4152</t>
  </si>
  <si>
    <t>REM. 50445400 - Referente - Conf.OF.ATF.010/2023 - serviços prestados nos meses de setembro a dezembro/2019, de janeiro a março/20, de janeiro a dez/2021 e de fev. a dez/22, p/ Laboratório de Dosimetria do Dep. de Física Nuclear - Taxa Adm 10% - GC 4175.</t>
  </si>
  <si>
    <t>REM. 50450765 - Referente - Conf.OF.ATF.010/2023 - serviços prestados nos meses de setembro a dezembro/2019, de janeiro a março/20, de janeiro a dez/2021 e de fev. a dez/22, p/ Laboratório de Dosimetria do Dep. de Física Nuclear - Taxa Adm 10% - GC 4177.</t>
  </si>
  <si>
    <t>Crédito registrado conforme aprovado na reunião CTA em sua 355º Sessão Ordinária do dia 16/02/2023</t>
  </si>
  <si>
    <t>RD - Ewout Ter Haar</t>
  </si>
  <si>
    <t>Devolução de Economia Orçamentária 2022. Grupo 404 - Projetos Especiais - Grad - Para conserto do aparelho de Ar Condicionado da sala PRG 0002 - Remanejamento 50178466 / 2020</t>
  </si>
  <si>
    <t>RD Básico - Fernando Silveira Navarra</t>
  </si>
  <si>
    <t>Referente Grupo: 000 Rem. 50117428 - Auxílio Financeiro ao Prof. Fernando Silveira Navarra, referente sua participação na banca de Fabio Henrique Oliani em 21/02/2018</t>
  </si>
  <si>
    <t>Saldo remanescente 2022 - Grupo Básico 43.000</t>
  </si>
  <si>
    <t>Transferência da Diretoria referente a créditos recebidos da troca de verba - GO 16926</t>
  </si>
  <si>
    <t>RI - Gil da Costa Marques</t>
  </si>
  <si>
    <t>RD - Chubaci PIPAE</t>
  </si>
  <si>
    <t>Devolução de Economia Orçamentária 2022. Grupo 57 - Projetos Especiais - REMANEJAMENTO 50294581 / 2021 - Edital de Apoio a Projetos Integrados de Pesquisa em Áreas Estratégicas (PIPAE) - Ano 2021. Portaria PRP 822/21</t>
  </si>
  <si>
    <t>Devolução de Economia Orçamentária 2022. Grupo 57 - Projetos Especiais - REMANEJAMENTO 50300301 / 2021 - Edital de Apoio a Projetos Integrados de Pesquisa em Áreas Estratégicas (PIPAE) - Ano 2021. Portaria PRP 822/21.</t>
  </si>
  <si>
    <t>Referente devolução de pagamento indevido da bolsa Projeto PIPAE, ref aos meses de novembro e dezembro 2022. Depósito de devolução feita pelo Recibo 32/2023 - RI Diretoria GC 4053 - Contrapartida GO 16701</t>
  </si>
  <si>
    <t>Devolução de Economia Orçamentária 2022.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t>
  </si>
  <si>
    <t>Cancelamento NE 384130/2023 - Processo: 21.1.03401.01.7 - Monitores Bolsistas do professor Luis Gregório - Projeto: Ferramentas Computacionais para a Física</t>
  </si>
  <si>
    <t>RD - Luis Raul W. Abramo</t>
  </si>
  <si>
    <t>Devolução de Economia Orçamentária 2022. Grupo: 057 - Projetos Especiais - REMANEJAMENTO 50678561 / 2019 - Auxílio financeiro ao Prof. Luis Raul Weber Abramo, tendo em vista o resultado do Edital PRPG 14/2019 - Prêmio Vídeo Pós-Graduação USP</t>
  </si>
  <si>
    <t>RI - Manfredo H. Tabacniks</t>
  </si>
  <si>
    <t>Saldo remanescente 2022 - Grupo: 43.000</t>
  </si>
  <si>
    <t>Auxílio financeiro para apoio ao XV Workshop em Física Molecular e Espectroscopia (WFME) - GRUPO 057 - Projetos Especiais REMANEJAMENTO 50524904 / 2023</t>
  </si>
  <si>
    <t>Diárias à Profa. Marina Junqueira Caldas comum) período de 21 a 23/03/23. Participação em banca de concurso docente (2 pernoite + l comum) período de 21 a 23/03/23.</t>
  </si>
  <si>
    <t>Recebemos da Sec Figueiredo Ltda o saldo não utilizado referente ao adiantamento de numerário para pagamentos com despesas aduaneira referente a importação. Processo: 22.1.595.43.1</t>
  </si>
  <si>
    <t>Recibo Tesouraria 96/2023 - Sec Figueiredo referente devolução de saldo não gasto recebido pelo adiantamento de numerários para despesas aduaneiras, conforme processo: 21.1.404.43.0</t>
  </si>
  <si>
    <t>Devolução de Economia Orçamentária 2022. Grupo 206 - Infraestrutura de Pesquisa e Biotérios - Auxilio financeiro PRPI. Edital de Apoio a Propostas Estratégicas para Infraestrutura de Pesquisa da USP - 2022. Outorgado(a): Prof.(a) Dr.(a) Nemitala Added / IFUSP. Remanejamento N° 2022 50511789</t>
  </si>
  <si>
    <t>RD - Nilberto Heder Medina</t>
  </si>
  <si>
    <t>Devolução de Economia Orçamentária 2022. Grupo: 605 - Apoio aos Programas de Pós-Graduação</t>
  </si>
  <si>
    <t>RD - Vera Henriques Prog Aprender na Comunidade</t>
  </si>
  <si>
    <t>Devolução de Economia Orçamentária 2022. Grupo: 404 - Projetos Especiais Graduação - 21° Encontro USP Escola - REMANEJAMENTO 50268980 / 2021</t>
  </si>
  <si>
    <t>RI - Otaviano A. M. Helene</t>
  </si>
  <si>
    <t>Saldo remanescente do Exercício 2022 - Grupo Básico 43.000</t>
  </si>
  <si>
    <t>Devolução de Economia Orçamentária 2022. Grupo 057 - Projetos Especiais - Edital Programa USP Sustentabilidade 2022 (USPSusten). Bolsista: Carolina Cristina Fernandes. Supervisor: Paulo Eduardo Artaxo Netto . Período de 01/09/2022 a 31/08/2023. Bolsa R$ 101.750,40 - REMANEJAMENTO 50412403 / 2022 - Complemento GC 3949</t>
  </si>
  <si>
    <t>Devolução de Economia Orçamentária 2022. RESERVA TÉCNICA Grupo 057 - Projetos Especiais - Edital Programa USP Sustentabilidade 2022 (USPSusten). Complemento GC 3948</t>
  </si>
  <si>
    <t>Rem. 50490767 - Edital Programa USP Sustentabilidade 2022 (USPSusten). Bolsista: Carolina Cristina Fernandes. Supervisor: Paulo Eduardo Artaxo Netto . Período de 01/09/2023 a 31/08/2024. Bolsa R$ 101.750,40 e Reserva Técnica R$ 10.175,04. - Grupo 057 - Projetos Especiais</t>
  </si>
  <si>
    <t>Valor para empenhar em 2024 Bolsa 01/01/2024 a 31/08/2024 - Rem. 50490767 - Edital Programa USP Sustentabilidade 2022 (USPSusten). Bolsista: Carolina Cristina Fernandes. Supervisor: Paulo Eduardo Artaxo Netto . Período de 01/09/2023 a 31/08/2024. Bolsa R$ 101.750,40 e Reserva Técnica R$ 10.175,04. - Grupo 057 - Projetos Especiais</t>
  </si>
  <si>
    <t>Reserva Técnica referente Rem. 50490767 - Edital Programa USP Sustentabilidade 2022 (USPSusten). Bolsista: Carolina Cristina Fernandes. Supervisor: Paulo Eduardo Artaxo Netto . Período de 01/09/2023 a 31/08/2024. Bolsa R$ 101.750,40 e Reserva Técnica R$ 10.175,04. - Grupo 057 - Projetos Especiais</t>
  </si>
  <si>
    <t>RD - Silvio R.A. Salinas</t>
  </si>
  <si>
    <t>Devolução de Economia Orçamentária 2022. Grupo: 404 - Projetos Especiais - Grad - Diária para prof. Silvio Roberto de Azevedo Salinas, 30/05/2019 a 31/05/2019, para participar da IX Semana de Estatística UFSCar/USP. REMANEJAMENTO 50353980 / 2019</t>
  </si>
  <si>
    <t>Grupo 057 - Projetos Especiais - Referente 23º Encontro USP Escola Remanejamento 50239983 / 2023</t>
  </si>
  <si>
    <t>Remanejamento 50325340 / 2023 do valor aprovado para projeto de fomento: 2707 - Experimentos de demonstração com Gálio: barômetro, flutuação de metais e outros.</t>
  </si>
  <si>
    <t>RD - Walter Alberto Siqueira Pedra</t>
  </si>
  <si>
    <t>Devolução de Economia Orçamentária 2022. Grupo: 513 - Progr. Inst. de Apoio a Novos Docentes - Edital 2013. Aut. GR - Proc.16.1.12371.1.4</t>
  </si>
  <si>
    <t>Abertura do Exercício 2023</t>
  </si>
  <si>
    <t>Solicitação 295/2022 - Remanejamento 50047367 / 2023 de recurso para estágio do aluno Victoria Mayumi Freitas Suguimoto.</t>
  </si>
  <si>
    <t>Solicitação 613/2021 Remanejamento 50050643 / 2023 de recurso para estágio do aluno Daniel Souza dos Reis.</t>
  </si>
  <si>
    <t>NE.00723350 / 00723369 - serviço de colocação de vidro e película de proteção solar em janela no Edif. Alessandro Volta - Bloco C - RC 571699 - DC 2670 - (Karen Mendonca Oliveira - EIRELI) - ajuste da GO 16577 / 16578.</t>
  </si>
  <si>
    <t>Solicitação 835/2022 - Remanejamento de recurso para estágio do aluno Sthephany de Fatima de Oliveira.</t>
  </si>
  <si>
    <t>Rem. 50158860 - Solicitação de Software STI n.os 82467 / 82468 / 82469 / 82493 - "Windows 11 Pro Upgrade (64bit - Português)" e "Office Standard - 2021 LTSC (64 bits)" - ajuste da GO 16711 / 16712.</t>
  </si>
  <si>
    <t>Solicitação 197/2022 - REMANEJAMENTO 50196389 / 2023 de recurso para estágio do aluno Mariana Madeo Morilhas.</t>
  </si>
  <si>
    <t>Remanejamento 50188521 / 2023 referente à requisição de material 202300106866 .</t>
  </si>
  <si>
    <t>Referente à solicitação 91/2023 (CANCELAMENTO) Remanejamento N° 2023 50236909 de recurso para estágio do aluno Sthephany de Fatima de Oliveira.</t>
  </si>
  <si>
    <t>Remanejamento N° 2023 50236968 de recurso para estágio do aluno Tiago Matheus da Silva. Referente à solicitação 1056/2022 e Remanejamento N° 2023 50236925 de recurso para estágio do aluno Pedro Vicente de Jesus. Referente à solicitação 1055/2022.</t>
  </si>
  <si>
    <t>NE.03814080 - Pregão - aquisições de cadeiras giratórias e poltronas - RC 179340 / 528505 / 560921 / 586050 - DC 94779 - Ajuste das GOs 16885 / 16886 / 16887.</t>
  </si>
  <si>
    <t>Tecno-Flex de Mogi Mirim Ind. Com. Móveis Ltda - Aquisição de mesas, gaveteiros e armários de escritório - RC 549545 / 586050 - DC 106610 - NE 3841931/2023 - Processo: 23.1.255.43.7 - Ajuste das GOs 16888 / 16889.</t>
  </si>
  <si>
    <t>Créditos Almoxarifado</t>
  </si>
  <si>
    <t>Créditos almoxarifado referente intens adquiridos no Almoxarifado de janeiro a 12 de maio de 2023 - Diretoria R$ 60.783,19 - FAP 957,26 - FEP 1.803,51 - FGE 712,82 - FMT 2.027,72 - 3.138,22</t>
  </si>
  <si>
    <t>Referente a aquisição e instalação de aparelho de ar condicionado (DFEP). RC 212283 - DC 98170/2023 - NEs 2425098 e 245080 - Contrapartida GO 16932 e GO 16935</t>
  </si>
  <si>
    <t>Remanejamento 50294984 / 2023 do Recurso Diretoria - Acréscimo Orç. para cobrir necessidade de recursos a fim atender demandas diversas do grupo básico da Unidade. Aut. CODAGE - GO 16997</t>
  </si>
  <si>
    <t>REMANEJAMENTO 50295000 / 2023 entre grupos para cobrir necessidade de recursos a fim atender demandas diversas do grupo básico da Unidade. Aut. CODAGE - GO 17001</t>
  </si>
  <si>
    <t>Remanejamento entre grupos para cobrir necessidade de recursos a fim atender demandas diversas do grupo básico da Unidade. Aut. CODAGE - GO 17002</t>
  </si>
  <si>
    <t>NE.02796592 - compra de fechadura eletrônica para Laboratório de Eletrônica, sala 1046 - Ed. Principal - RC 173008 - DC 118813 - Empresa Joalipa Comercial Ltda - ME - Ajuste da GO 17020 / 17021.</t>
  </si>
  <si>
    <t>Remanejamento 50315728 / 2023 de recurso para estágio do aluno Daniel Souza dos Reis. Referente à solicitação 1187/2022</t>
  </si>
  <si>
    <t>Ref. Taxa Administrativa 10$ do Recibo Tesouraria 85/2023 - GC 4125</t>
  </si>
  <si>
    <t>Ajustes de lançamentos referente as despesas realizadas no Grupo da Receita do processo de adiantamento nº : 23.1.287.43.6, mas lançados nos RORÇ Departamentos - GO 17016 - Contrapartida RORÇ BÁSICO - GO 17125</t>
  </si>
  <si>
    <t>Solicitação 698/2022 - Remanejamento N° 2023 50379289 de recurso para estágio do aluno Leonardo Duarte Curralo.</t>
  </si>
  <si>
    <t>Solicitação 723/2022 - Remanejamento de recurso para estágio do aluno Gabriela Pinheiro de Moraes.</t>
  </si>
  <si>
    <t>Referente a Recuperação de piso de 20 mts da sala 203 - Raspagem de taco e aplicação de Synteko tipo cascolar - Processo:23.1.291.43.3 - NE 3341262/2023 - Despesa GO 17139 - Contrapartida GO 17140</t>
  </si>
  <si>
    <t>04611085 - Pregão - aquisição de monitor de vídeo de 43" - RC 338635 - DC 171030 - Ajustado na GO 17230 / GO 17231 - Ajustado o valor de R$ 3.604,25.</t>
  </si>
  <si>
    <t>NE.03915765 - Ata Registro de Preço - compra de disco rígido, fonte de alimentação e mouse - RC 311036 - DC 169264 - GO 17239 / 17240.</t>
  </si>
  <si>
    <t>Rem. 50477280 - Solicitação de Software STI n.o 86704 - Windows 11 Pro Upgrade (64bit - Português) - fale conosco 246746 - Ajuste da GOs 17338 / 17339.</t>
  </si>
  <si>
    <t>Solicitação 249/2023 Remanejamento 50558981 de recurso para estágio do aluno Raissa Dias de Carvalho.</t>
  </si>
  <si>
    <t>Solicitação 370/2023 - Remanejamento 50559007 de recurso para estágio do aluno Rafael Cunto Filho.</t>
  </si>
  <si>
    <t>Solicitação 1141/2022 Remanejamento 50559082 de recurso para estágio do aluno Esther Souto Santana.</t>
  </si>
  <si>
    <t>Solicitação 1054/2022 Remanejamento 50559104 de recurso para estágio do aluno Lucas Vazquez Valente.</t>
  </si>
  <si>
    <t>Créditos almoxarifado referente itens adquiridos no Almoxarifado de 13/05/2013 á 05/09/2023 - Diretoria R$ 61.596,45 - FAP 995,15 - FEP 2.296,58 - FGE 748,80 - FMA 1.396,89 - FMT 522,80 - FNC 1.688,74</t>
  </si>
  <si>
    <t>Referente Aquisição de memória RAM de 16GB RC 399120 DC 218699 NE 5441019 - Contrapartida GO 17531 e 17532</t>
  </si>
  <si>
    <t>Aquisição de memória RAM de 8GB RC 399120 DC 218699 NE 5440934 - Contrapartida GO 17530 e GO 17534</t>
  </si>
  <si>
    <t>Solicitação 365/2023 Remanejamento 50632103 / 2023 de recurso para estágio do aluno Victoria Mayumi Freitas Suguimoto.</t>
  </si>
  <si>
    <t>Solicitação 368/2023 Remanejamento 50632120 / 2023 de recurso para estágio do aluno Júlia de Moura Reinaldo.</t>
  </si>
  <si>
    <t>Ajustes de lançamentos referente as despesas realizadas no Grupo da Receita do processo de adiantamento nº : 23.1.531.43.4, mas lançados nas GOs 17511 e 17497 - Contrapartida Diretoria - RI GO 17599</t>
  </si>
  <si>
    <t>Estorno do remanejamento nº 50635005/2023 que foi realizado referente ao chamado técnico 88832 (solicitação de software) e posteriormente foi cancelado. REMANEJAMENTO 50693323 / 2023</t>
  </si>
  <si>
    <t>Recolhimento fim do Exercício 2023 dos Departamentos - FAP R$ 31.139,86 GO 17817, FEP R$ 26.979,78 GO 17818, FGE R$ 5.432,89 GO 17819, FMA R$ 13.866,51 GO 17820, FMT R$ 7.163,27 GO 17821 e FNC R$ 33.042,73 GO 17822.</t>
  </si>
  <si>
    <t>Ajuste de saldo</t>
  </si>
  <si>
    <t>Outros Créditos diversos</t>
  </si>
  <si>
    <t>REMANEJAMENTO 50030561 / 2023 - Devolução de Economia Orçamentária 2022</t>
  </si>
  <si>
    <t>Transposição do Grupo Básico Remanejamento 50117969 / 2023</t>
  </si>
  <si>
    <t>Transposição do grupo de básico para comprar licença de software - Remanejamentos 50713405 e 50713448 - GO 17696</t>
  </si>
  <si>
    <t>REMANEJAMENTO 50379360 / 2023 - Ref. ao serviço de instalação de escadas marinheiros com guarda-corpo, conforme DC 145799 - fale conosco 244506 -Contrapartida GO 17137 / 17138.</t>
  </si>
  <si>
    <t>Solicitação 821/2022 Remanejamento 50559040 de recurso para estágio do aluno Emanuelle Vieira Santos.</t>
  </si>
  <si>
    <t>Devolução de Economia Orçamentária 2022. Grupo 605 - Apoio aos Programas de Pós-Graduação - Auxílio financeiro para o PPG Ensino de Ciências - contemplado no Edital PRPG 56/2022 - Apoio a manutenção de Websites dos PPGrad. - REMANEJAMENTO 50529726 / 2022</t>
  </si>
  <si>
    <t>Outros créditos</t>
  </si>
  <si>
    <t>Saldo Remanescente do Exercício 2022 -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t>
  </si>
  <si>
    <t>Saldo remanescente 2022 referente ao Recibo 40 - serviços prestados de Porosimetria, junto ao Lab. de Cristalografia do IF</t>
  </si>
  <si>
    <t>Recibo 88/2023 - Recebemos Dimy Nanclares Fernandes Sanches - Proj. FAPESP: 2022/08128-5 - Prestação de serviços: Análise de difração de Raios - X. Obs. Taxa administrativa diretoria 10% - GC</t>
  </si>
  <si>
    <t>Recibo Tesouraria 161/2023 - Serviços Prestado de análise de amostra por Difração de Raio - X - Laboratório Cristalografia - Obs. Cobrado 10% taxa administrativa - GC 4230</t>
  </si>
  <si>
    <t>Saldo de Exercícios Anteriores</t>
  </si>
  <si>
    <t>Transferência da Diretoria ref. ao saldo remanescente do Exercício Anterior</t>
  </si>
  <si>
    <t>Recursos para o pagamento da Taxa de Resíduos Sólidos de Saúde (TRSS), exercício 2023. REMANEJAMENTO 50151040 / 2023</t>
  </si>
  <si>
    <t>Saldo remanescente 2022 -Devolução de Receita do Exercício de 2017 e Recibo 089/2022 - serviços de análises de Microscopia de Força Atômica p/ o Depto. de Engenharia Metalúrgica e de Materiais da Poli - USP.</t>
  </si>
  <si>
    <t>Recebemos de Flávio Beneduce Neto Referente a 20 análises (10 horas) - Microscopia de Força Atômica para o Departamento de Engenharia e de Materiais/polli-USP - Recibo 57/2023 - Obs. foi cobrado 10% de taxa administrativa para Diretoria - GC 4079</t>
  </si>
  <si>
    <t>Acertos de direitos autorais nacionais ref. 2º Sem. 2022 - REMANEJAMENTO 50169942 / 2023 - Obs. 10% Taxa administrativa - GC 4067</t>
  </si>
  <si>
    <t>REMANEJAMENTO 50031762 / 2023 - Devolução de Economia Orçamentária 2022.</t>
  </si>
  <si>
    <t>NE.05428675 - Pregão - serviços de fornecimento e trocas de vidros trincados / quebrados do IFUSP - RC 374720 - DC 191650 - Rem. 50479321</t>
  </si>
  <si>
    <t>Solicitação 834/2022 Remanejamento 50559066 de recurso para estágio do aluno Joara Cardoso Silva.</t>
  </si>
  <si>
    <t>Cancelamento do saldo remanescente do contrato (meses não pagos devido serviços não realizados conforme as notificações da área operacional)</t>
  </si>
  <si>
    <t>Devolução de Economia Orçamentária 2022. Grupo 057 - Projetos Especiais - Remanejamento N° 2021 50278543 - Edital de Apoio à Manutenção preventiva e corretiva de equipamentos Multiusuários cadastrados no USPMULTI - 2021. Portaria PRP 820/21 - Prof. Cristiano Luís P. de Oliveira/ IF. Central: EMUSAXS. Equipto: XEUSS1.0</t>
  </si>
  <si>
    <t>SEC Figueiredo Ltda</t>
  </si>
  <si>
    <t>Recibo 33/2022 - Recolhimento 1316030/2022 (Obs. não registrado em 2022)- Devolução do Adiantamento de Numerário referente a despacho aduaneiro referente a importação DC 178766/2021 - Processo: 21.1.412.43.3 - NE 04728574/2021</t>
  </si>
  <si>
    <t>Referente a anulação parcial da NE.01000733 - Pagamento de taxas referente a fechamento de cambio de importação - Equipamento para espalhamento de Raio-X - DC 178766/2021.</t>
  </si>
  <si>
    <t>RD - Edivaldo Moura Santos</t>
  </si>
  <si>
    <t>Grupo: 515 - Progr. Inst. de Apoio a Novos Docentes - Devolução da Economia Orçamentária 2022</t>
  </si>
  <si>
    <t>Aquisição de 3 monitores de computador pregão eletrônico de registro de preços no 08/2023, processo 2023.1.56.43.4. Aut GR e-mail de 08/11/23 - Remanejamento N° 2023 50637660</t>
  </si>
  <si>
    <t>Agência de Bibliotecas e Coleções Digitais - REMANEJAMENTO 50268703 / 2023 - IF - Programa de Preservação e Conservação de Materiais Bibliográficos 2023, referente suas Compras 100043 e 106653/2023.</t>
  </si>
  <si>
    <t>Grupo 043.012 - Assinaturas de Periódicos Científicos</t>
  </si>
  <si>
    <t>Referente Assinatura de periódicos - Renovação da assinatura de periódicos American Journal of Physics - GO 17259 - Contrapartida na GO 17262 - Remanejamento 50444145/2023</t>
  </si>
  <si>
    <t>Grupo 173 - Preservação e Conservação de Materiais - Programa de Preservação e Conservação de Material Bibliográfico 2023, referente sua solicitação em 09/08/2023 - Remanejamento N° 2023 50452407</t>
  </si>
  <si>
    <t>American Institute of Physics - Rem. 50461600 Referente NE.04154873 - Pagamento de taxa de importação p/ serviço de assinatura de periódicos - DC 180233 - - ajuste da GO 17318 / 17319.</t>
  </si>
  <si>
    <t>RI - Frederique Marie Brigitte Sylvie Grassi</t>
  </si>
  <si>
    <t>Saldo remanescente 2022 Ref. Programa USP-COFECUB Edital 2015 - Coord. Frederique Marie Brigitte Sylvie Grassi - missão BR-FR, 5-20/12/19, ref. passagem GRU-CDG-GRU Profa. Frederique Grassi e aux.financeiro doutorando 5898092 Pedro Ishida (equiv. passagem e 15 diárias) REMANEJAMENTO 50642400 / 2019</t>
  </si>
  <si>
    <t>Saldo remanescente 2022 - Grupo 801 IF - CAPES Proap 2015 PRPG - 38860 - 817757 - OBTV</t>
  </si>
  <si>
    <t>Saldo remanescente Exercício 2022 - Grupo 404 - Projetos Especiais - Grad - Programa de Laboratórios Didáticos - 2021 REMANEJAMENTO 50288867 / 2021</t>
  </si>
  <si>
    <t>Abertura do Exercício 2023 - Grupo 259</t>
  </si>
  <si>
    <t>REMANEJAMENTO 50008027 / 2023 - Ref. ao contratos de Serviços de Abastecimento de Combustível e Serviços de Táxi - Exercício 2023 - fale conosco 236842 - Contrapartida GO 16549</t>
  </si>
  <si>
    <t>Valor referente a 45% da soma dos Recibos 03 e 04/2023 de Clarus Technology do Brasil Ltda referente Patente - Processo: 22.1.6101.1.5</t>
  </si>
  <si>
    <t>Recebemos de Clarus Technology do Brasil Ltda - Patente - Processo nº 22.1.6101.1.5 referente 55% - Base de calculo R$ 1.123,10 - Recibo 43/2023</t>
  </si>
  <si>
    <t>Recebemos de Watson Loh referente a serviços prestados de "Coleta de dados de SAXS em diversas configurações no EMUSAXS" - RECIBO 55/2023 Obs: Cobrança 10% Taxa Administrativa para Diretoria - GC 4081</t>
  </si>
  <si>
    <t>Recibo Tesouraria 78/2023 - Fundação de desenvolvimento da UNICAMP FUNCAMP - Serviços de medidas SAXS, realizadas para o Prof. Edvaldo Sabadini - Recolhido 10% taxa administrativa para Diretoria - GC 4116</t>
  </si>
  <si>
    <t>Recibo Tesouraria 85/2023 - Recebido Faculdades Católicas - Chamada: CNPq nº 12/2020 - Projeto: Estudo da conservação de polímeros catiônicos e surfactantes aniônicos em Formulações de personal care - Serviços prestados de experimentos de SAXS - Obs. Retido 10% Taxa Administrativa - GC 4126</t>
  </si>
  <si>
    <t>Ajuste de saldo para cobrir saldo negativo - GO 17482</t>
  </si>
  <si>
    <t>RD - Danilo Mustafa</t>
  </si>
  <si>
    <t>Saldo remanescente 2020 - Grupo: 515 - Prog Inst de Apoio aos Novos Docentes da USP</t>
  </si>
  <si>
    <t>RD - Marco Aurelio Brizzotti Andrade</t>
  </si>
  <si>
    <t>Devolução da Economia Orçamentária 2022 - Grupo: 515 - Progr. Inst. de Apoio a Novos Docentes</t>
  </si>
  <si>
    <t>REMANEJAMENTO 50159609 / 2021 - Grupo 843 - Código Convênio Santander 2018 - nº 43857 - Edital Santander e-Grad 2021 - Coordenador - Prof. Dr. Fernando Silveira Navarra</t>
  </si>
  <si>
    <t>Devolução de Economia Orçamentária 2022 - Grupo: 303 - Programa a USP e as Profissões - Saldo remanescente 2020 - s - Remanejamento N° 2018 50466988. Recursos para viabilizar a participação de discentes na Feira USP e as Profissões.</t>
  </si>
  <si>
    <t>Devolução de Economia Orçamentária 2022 - Grupo 057 - Projetos Especiais - Recursos destinados à produção e edição de vídeo institucional (por curso) para a Feira USP e as Profissões 2021. REMANEJAMENTO 50218923 / 2021</t>
  </si>
  <si>
    <t>Devolução de Economia Orçamentária 2022 - Grupo 057 - Projetos Especiais - Saldo Remanescente Exercício 2020 - REMANEJAMENTO 50071467 / 2020 - Apoio para organização do Curso de Verão do IFUSP 2020 - Prof. Adriano Mesquita Alencar</t>
  </si>
  <si>
    <t>Devolução de Economia Orçamentária 2022 Grupo 057 - Projetos Especiais - Apolo.Remanejamento do valor aprovado para projeto de fomento: 2410 - APOIO AO FUNCIONAMENTO E DESENVOLVIMENTO DO CORAL PHYSICANTUS. REMANEJAMENTO 50532786 / 2022.</t>
  </si>
  <si>
    <t>RD - Fernando Assis Garcia</t>
  </si>
  <si>
    <t>Grupo 057 - Projetos Especiais - Devolução de Economia Orçamentária 2022 - Recurso para atender solicitação IF para recuperação e reforma dos passeios e escadas internas do Instituto. Aut. Mag. Reitor REMANEJAMENTO 50528649 / 2022</t>
  </si>
  <si>
    <t>RI - DEPTO. FEP</t>
  </si>
  <si>
    <t>Recibo 81/2023 - Recebemos de Clarus Technology do Brasil Ltda - Patente - Processo: 22.1.6101.1.5 - Valor total 617,71 - O restante esta na GC 4119</t>
  </si>
  <si>
    <t>Recibo Tesouraria 101/2023 - Clarus Technology do Brasil - Referente a Patente - Processo: nº 22.1.6101.1.5 - O restante do valor esta GC 4155</t>
  </si>
  <si>
    <t>Recibo Tesouraria 111/2023 - Clarus Technology do Brasil - Referente a Patente - Processo: nº 22.1.6101.1.5 - O restante do valor esta GC 4171.</t>
  </si>
  <si>
    <t>Recibo Tesouraria 121/2023 - Clarus Technology do Brasil - Referente a Patente - Processo: nº 22.1.6101.1.5 - O restante do valor esta GC 4173.</t>
  </si>
  <si>
    <t>Saldo remanescente 2022 - Apoio financeiro para manutenção do equipamento de patrimônio nº 043010433 - Grupo Básico: 801 - CAPES Proap 2015 PRPG - 38860 - 817757 - OBTV - Remanejamento N° 2017 50538766.</t>
  </si>
  <si>
    <t>Saldo remanescente 2022 - Apoio financeiro para manutenção do equipamento de patrimônio nº 043.007.504 - Remanejamento N° 2017 50537441 - Grupo Básico: 801 - CAPES Proap 2015 PRPG - 38860 - 817757 - OBTV</t>
  </si>
  <si>
    <t>Saldo remanescente 2022 - Apoio financeiro a manutenção de equipamentos de patrimônio nº 043.011.247 - Remanejamento 2017 50538588</t>
  </si>
  <si>
    <t>RI - Helena Maria Petrilli</t>
  </si>
  <si>
    <t>Saldo do Exercício anterior</t>
  </si>
  <si>
    <t>Sado remanescente 2022</t>
  </si>
  <si>
    <t>Transposição de RI Equip. Diversos Informática para empenho do Pregão Eletrônica para contratação de serviço de jardinagem - DC 155867/2023 - Remanejamento nº 2023 50449660</t>
  </si>
  <si>
    <t>Transposição de RI ADM para empenho do Pregão Eletrônica para contratação de serviço de jardinagem - DC 155867/2023 - Remanejamento nº 2023 50449805 e 2023 50449180</t>
  </si>
  <si>
    <t>Saldo remanescente 2022</t>
  </si>
  <si>
    <t>Outros créditos não identificados</t>
  </si>
  <si>
    <t>RI - Fernando Assis Garcia</t>
  </si>
  <si>
    <t>RI - Gabriel Teixeira Landi</t>
  </si>
  <si>
    <t>RI - Kelly C C Pires Grupo 515</t>
  </si>
  <si>
    <t>Rem. 50471347 - ref a Ata Registro de Preço - serviços de buffett para até 100 pessoas. Grupo 057 Projetos Especiais</t>
  </si>
  <si>
    <t>Remanejamento N° 2023 50048282 - Pregão Eletrônico para Registro de Preços n. 39/2022 - Processo 2022.1.329.43.0 Item 01 - Computador desktop (4 unidades) Item 03 - Item 02 - Computador mini com monitor - Tipo 1 (2 unidades)</t>
  </si>
  <si>
    <t>Remanejamento N° 2023 50048240 para aquisição de 4 notebooks Pregão Eletrônico para Registro de Preços n. 43/2022 - Processo 2022.1.429.43.4</t>
  </si>
  <si>
    <t>Remanejamento 50170703 / 2023 referente a 03 adaptadores para rede sem fio. Obs. ajustado R$ -1,50</t>
  </si>
  <si>
    <t>Remanejamento 50210683 / 2023 - Aquisição de WebCams</t>
  </si>
  <si>
    <t>Aquisição e instalação de aparelho de Ar Condicionado Remanejamento 50293465 / 2023</t>
  </si>
  <si>
    <t>Referente à transferência de 22 desktops novos do IF para o Serviço de Biblioteca da FAU - REMANEJAMENTO 50314926 / 2023</t>
  </si>
  <si>
    <t>REMANEJAMENTO 50334307 / 2023 - Conforme entendimentos entre Prof. Seabra (Poli) e Sr. David Bärg (TI do IFUSP) complemento do valor para reposição de equipamento.</t>
  </si>
  <si>
    <t>REMANEJAMENTO 50337349 / 2023 - Referente a transferência de 200 patch cords do IFUSP para a Poli.</t>
  </si>
  <si>
    <t>Rem. 50487065 - Ref a aquisição de 15 SSDs e 4 webcams, via Registro de Preço.</t>
  </si>
  <si>
    <t>Rem. 50511420 - Aquisição de insumos de informática, monitores de vídeo, notebooks. - Obs. ajustado R$ - 400,00</t>
  </si>
  <si>
    <t>Aquisição de 02 notebooks pelo Registro de Preços nº 30/2023 - REMANEJAMENTO 50565783 / 2023</t>
  </si>
  <si>
    <t>Transferência de 3 Patch cords para a Poli. Contato com David Barg. REMANEJAMENTO 50686220 / 2023 - Ajustado R$ - 25,45</t>
  </si>
  <si>
    <t>RI - Edivaldo Moura Santos Grupo 515</t>
  </si>
  <si>
    <t>Recibo 157/2022 referente a venda de 630 Sampa ASIC (Chips) para Hayashi-Repic CO. LTD - (Japan)</t>
  </si>
  <si>
    <t>Saldo remanescente 2022 - Grupo: 43.000 - Referente a venda SAMPA CHIPS - Model SAMPA V4</t>
  </si>
  <si>
    <t>Recibo 02/2023 - Referente a venda de 375 Sampa ASIC (Chips)</t>
  </si>
  <si>
    <t>Recibo 76/2023 - Referente a venda de 350 Sampa Asic (Chips) para Standard Chartered B (Femilab - USA)</t>
  </si>
  <si>
    <t>Recibo 130 - Referente a 50% do montante de R$ 217.254,75 - ref a venda de 1.400 Sampa V4 Chips - Prof. Wilhelmus Van Noije - (Institute of Modern Physics Chinese Academy of Sciences)...</t>
  </si>
  <si>
    <t>Saldo remanescente 2022 - Grupo: 843- Código Convênio Santander 2018 - nº 43857 - Referente: Remanejamento N° 2019 50602786 (ouve mudança de Grupo Orçamentário de 270 para 843) - Convênio 43857- Prog.Santander-USP Mob.Internl.-Mobilidade Docente AUCANI - ref. Edital 1146 - 54286 Oscar Jose Pinto Eboli; auxílio R$ 9.000,00</t>
  </si>
  <si>
    <t>RD - Barbara Amaral</t>
  </si>
  <si>
    <t>Saldo remanescente Exercício 2022 - Grupo 57 - Projetos Especiais - Edital de Apoio a Novos Docentes 2019 - REMANEJAMENTO 50611408 / 2019</t>
  </si>
  <si>
    <t>Saldo remanescente 2022 - Grupo 057 - Projetos Especiais - Auxílio financeiro do edital p/ distribuição de bolsas de Pós-doc p/ posterior seleção de bolsistas - ano 2022. Outorgada: Prof. Dra. Valentina Martelli / IF - REMANEJAMENTO 50632560 / 2022 - Obs. O restante do valor de R$ 10.175,40 é Reserva técnica registrado na GC 4018</t>
  </si>
  <si>
    <t>Saldo remanescente 2022 - Grupo 057 Projetos Especiais - Referente Reserva Técnica Referente a GC 4017 para a bolsista Pós Doc Mariana Saraiva Leão Lima conforme termo de outorga.</t>
  </si>
  <si>
    <t>Grupo 57 - Projetos Especiais - REMANEJAMENTO 50661189 / 2023 - Auxílio financeiro p/ distribuição de bolsas de Pós-doc p/ posterior seleção de bolsistas - prorrogação de dois meses das bolsas PD-JP que se encerram em nov ou dezembro/23 Supervisor: Valentina Martelli/ IF Pós-doc: Mariana Saraiva Leão Lima</t>
  </si>
  <si>
    <t>Valor referente aproximadamente a 15 dias de janeiro de 2023 que não foi pago (R$ 4.102,48) + a diferença de R$ 1,00 (Um Real) pago a menos por mês, totalizando R$ 11,00 para ser pago em 2024. Esta sobra é para ser utilizado em 2024. Referente a GO 16519</t>
  </si>
  <si>
    <t>Grupo 43.175 - Plano Plurianual de Obras - REMANEJAMENTO 50042403 / 2023 - Devolução de Economia Orçamentária 2022 - Referente a Remoção de seringueiras do calçadão do IFUSP REMANEJAMENTO 50425007 / 2021</t>
  </si>
  <si>
    <t>SEF</t>
  </si>
  <si>
    <t>Grupo 175 - Plano Plurianual de Obras - REMANEJAMENTO 50632189 / 2023 - Repasse para atender à solicitação de repasse de recursos para a contratação das obras de impermeabilização da Cobertura da Biblioteca do Instituto de Física da USP (Autorizado pelo Senhor Superintendente).</t>
  </si>
  <si>
    <t>RI - Caetano R. Miranda</t>
  </si>
  <si>
    <t>Valor referente ao overhead dos projetos administrados pela FUSP, conforme saldo apurado pela Fundação em 31/12/2022 (parcela da Unidade - REMANEJAMENTO 50369020 / 2023 - Nº Projeto 3801 - Nome Projeto: 3801 - REPSOL/IF - Tipo de Projeto: PETROLÍFERA - ANP PRESTCONTAS</t>
  </si>
  <si>
    <t>RI - Henrique Melo Jorge Barbosa</t>
  </si>
  <si>
    <t>RD - Comissão de Graduação</t>
  </si>
  <si>
    <t>Devolução de Economia Orçamentária 2022. Grupo 43.404 - Projetos Especiais - Grad - REMANEJAMENTO 50066420 / 2020</t>
  </si>
  <si>
    <t>Saldo remanescente de 2022 - IAEA ( International Atomic Energy Agency - Recibo Tesouraria nº 6/2021 - Prest.Servs. de apoio à pesquisa e colaboração científica intitulado ''Development and Application of lon Beam Techniques for Materiais Irradiation and Characterization relevant to Fusion Technology'', junto ao Laboratório LAMFI do Depto. Física Aplicada do IF-USP., sob à coordenação do Sr.Prof.Dr. Tiago Fiorini da Silva (IF).</t>
  </si>
  <si>
    <t>Recibo Tesouraria número 155/2023 - Recebemos de IAEA (International Atomic Energy Agency) Prestação de serviço de apoio à pesquisa e colaboração Cientifica intitulado " Development and Application of Ion Beam Techniques for Materiais Irradiation and characterization relevant to Fusion Technology", junto ao Laboratório LAMFI do dpto de Fisica Aplicada do IF-USP - Obs. Houve 10% de cobrança de taxa administrativa</t>
  </si>
  <si>
    <t>RD Básico - Elisabeth Mateus Yoshimura</t>
  </si>
  <si>
    <t>Grupo: 43.000 - Saldo remanescente 2022 - ref a serviços de dosimetros</t>
  </si>
  <si>
    <t>RD Básico - Ewout Ter Haar</t>
  </si>
  <si>
    <t>aldo do Exercício anterior no Grupo Básico</t>
  </si>
  <si>
    <t>RD Básico - Gabriel Teixeira Landi</t>
  </si>
  <si>
    <t>RD Básico - Gil da Costa Marques</t>
  </si>
  <si>
    <t>Saldo remanescente 2022 - Grupo: 43.000 - Transposição Interna - vende de móveis pelo Prof. Gil da Costa Marques para a ADM.</t>
  </si>
  <si>
    <t>RD Básico - Manfredo H. Tabacniks</t>
  </si>
  <si>
    <t>Saldo remanescente 2019 - Grupo Básico: 000 - Contrapartida da Diretoria ao trabalho de mentoria</t>
  </si>
  <si>
    <t>RD Básico - Marcia Almeida Rizzutto</t>
  </si>
  <si>
    <t>Docentes de mentoria referente ao segundo semestre de 2019</t>
  </si>
  <si>
    <t>RD Básico - Mario José de Oliveira</t>
  </si>
  <si>
    <t>Saldo remanescente de 2022 - Grupo Básico: 000</t>
  </si>
  <si>
    <t>Saldo remanescente de 2022 - referente a Mentoria</t>
  </si>
  <si>
    <t>RD Básico - Nilberto Heder Medina</t>
  </si>
  <si>
    <t>Saldo remanescente 2022 Grupo: 43.000 - Remanejamento N° 2020 50157582 - Auxílio financeiro Of. Aucani 6/2020 - para missão do prof. Nilberto Medina à U. Wollongong, Austrália, entre 30/3 e 1/4/20, p/participar do "UGPN Annual Conference 2020" - ref. passagem, seguro, até 4 diárias e visto.</t>
  </si>
  <si>
    <t>RD Básico - Paulo Alberto Nussenzveig</t>
  </si>
  <si>
    <t>Saldo do exercício 2022 - Grupo Básico REMANEJAMENTO 50064428 / 2020 - Diárias (4 completa e 1 simples) ao Prof. Paulo Alberto Nussenszveig - participar de banca no IFSC (viagem de 09 a 13/02/20) e Saldo remanescente de 2019 - Referente Grupo Básico: 43.000 - Reprogramação orçamentária, conforme aprovação "ad referendum" da COP</t>
  </si>
  <si>
    <t>RD Básico - Ricardo Magnus O. Galvão</t>
  </si>
  <si>
    <t>Saldo remanescente de 2022 - Referente Grupo 43.000 - Básica - REMANEJAMENTO 50662126 / 2019 - Diária Completa para o Professor Ricardo Galvão - participar de evento na FEA-RP</t>
  </si>
  <si>
    <t>RD Básico - Walter Alberto Siqueira Pedra</t>
  </si>
  <si>
    <t>Saldo remanescente 2022 - Referente Grupo: 43.000 - Recibo 088 - Recurso concedido pelo BCAM (Basque Center for Applied Mathematics) para cobrir custos de estadia de participantes do "ICM 2018 - Satellite Conference: Topics in Mathematical Physics"</t>
  </si>
  <si>
    <t>Saldo remanescente 2022 - Grupo: 43.000 - Referente Docentes de Mentoria</t>
  </si>
  <si>
    <t>RD Básico - Valentina Martelli</t>
  </si>
  <si>
    <t>Saldo remanescente do Exercício anterior - Remanejamento N° 2021 50235569 - Edital UGPN 2020 - Coord. Profa. Valentina Martelli - ref. valor total do projeto cfe. replanejamento 2021.</t>
  </si>
  <si>
    <t>RD Básico - Marcelo Gameiro Munhoz</t>
  </si>
  <si>
    <t>RD Básico - Barbara Amaral</t>
  </si>
  <si>
    <t>Saldo do Exercício anterior - Referente Mentoria - 1º e 2ºsemestre/2021</t>
  </si>
  <si>
    <t>Devolução de Economia Orçamentária 2022 REMANEJAMENTO 50029202 / 2023 - Grupo 041 - Programa Investimentos Estratégicos - REMANEJAMENTO 50278969 / 2021 - Aux. Financ. ref. Intervenções Estruturantes de Melhor Qualificação dos Ambientes de Ensino de Graduação e Pós-Graduação</t>
  </si>
  <si>
    <t>Devolução de Economia Orçamentária 2022 - Grupo: 404 - Projetos Especiais - Grad - REMANEJAMENTO 50283466 / 2021 Programa de Laboratórios Didáticos - 2021 - Coordenador(a) - Prof(a). Dr(a). José Fernando Diniz Chubaci</t>
  </si>
  <si>
    <t>Recibo 08/2023 - Grupo Básico da RECEITA - Devolução da Sec Figueiredo referente a devolução de saldo não gasto referente a despesa despacho aduaneiro referente a Importação de material " LDID Thorlabs " - DC/231936/2022</t>
  </si>
  <si>
    <t>Diretoria - Execução de obras urgentes no IF</t>
  </si>
  <si>
    <t>REMANEJAMENTO - 50708088 / 2023 - Grupo 57 - Projetos Especiais - Recurso para atender execução de obras urgentes no IF: Cobertura Edifício Oscar Sala e Reforma Laboratório Edif. HEPIC. Aut. Mag. Reitor</t>
  </si>
  <si>
    <t>Devolução de Economia Orçamentária 2022 - REMANEJAMENTO 50042500 / 2023 - GRUPO 246 - Edital AUCANI 1518/2022 - Bolsas de Intercâmbio Internacional para Alunos de Graduação - modalidade Mérito Acadêmico (Portaria GR 6640/2015) - cota Unidade 2022 - REMANEJAMENTO 50193620 / 2022</t>
  </si>
  <si>
    <t>Grupo Orçamentário: 43.246 - Programa de Bolsas Intercâmbio Internacional - Edital AUCANI 1725/2023 - Prog. Bolsas de Intercâmbio Internacional para Alunos de Graduação USP 2023- modalidade Mérito Acadêmico - ref. cota Unidade. (Portaria GR 6640/2015) - REMANEJAMENTO 50243069 / 2023</t>
  </si>
  <si>
    <t>Grupo 849 - Convênio Santander 2022 - 47834 - (Fonte de Recurso: RECEITA) - Edital Aucani-PRIP 1770/2023 - Prog. Mob. Santander/AUCANI - Internacionalização com Inclusão - Mulheres na Pós-graduação - ref. aprovação 1 bolsas R$ 20.000,00 - REMANEJAMENTO 50633380 / 2023</t>
  </si>
  <si>
    <t>RD - Criogênia</t>
  </si>
  <si>
    <t>Devolução de Economia Orçamentária 2022 - REMANEJAMENTO 50042586 / 2023 -</t>
  </si>
  <si>
    <t>Grupo 019 Recuperação, Segurança e Risco - REMANEJAMENTO 50042560 / 2023 - Devolução de Economia Orçamentária 2022 - Reforma da cobertura da Biblioteca do Instituto de Física - REMANEJAMENTO 50420309 / 2022</t>
  </si>
  <si>
    <t>Rem. 50460440 - Portaria PRPI 861 / 2022 - Programa de Apoio aos Novos Docentes da USP - 2022 / 2023 - (043.000 - Básica).</t>
  </si>
  <si>
    <t>Devolução de Economia Orçamentária 2022. - Grupo 57 - Projetos Especiais - Rem. 50475405/2022 - Portaria PRPI 861 / 2022 - Programa de Apoio aos Novos Docentes da USP - 2022 / 2023</t>
  </si>
  <si>
    <t>Grupo: 515 - Prog Inst de Apoio aos Novos Docentes da USP - REMANEJAMENTO 50183023 / 2023 Edital PRPI Programa de Apoio a Novos Docentes- ano 2023- edição 1 (148)</t>
  </si>
  <si>
    <t>Devolução de Economia Orçamentária 2022. Grupo 057 - Projetos Especiais - Rem. 50475448 - Portaria PRPI 861 / 2022 - Programa de Apoio aos Novos Docentes da USP - 2022 / 2023 -</t>
  </si>
  <si>
    <t>Devolução de Economia Orçamentária 2022. Grupo 057 - Projetos Especiais - Projeto PIPAE - Prof. Carina Ulsen (Poli) e Prof. Neilo M. Trindade (IF) - Remanejamento 50495961 / 2022</t>
  </si>
  <si>
    <t>RI - Lab BioMembranas DFGE</t>
  </si>
  <si>
    <t>Recebemos de Tatiana Santana Balogh - Projeto CNPq: 141590/2019-0 - Recibo 74/2023</t>
  </si>
  <si>
    <t>Recibo Tesouraria 94/2023 - Recebemos Rosângela Itri - Projeto CNPq - Processo: 311831/2021-4 - Serviço prestado: Uso da técnica de espalhamento dinâmico de luz (DSL) do Laboratório de BioMembranas - DFGE - Obs. Cobrado taxa 10% Diretoria GC 4140</t>
  </si>
  <si>
    <t>REMANEJAMENTO 50042268 / 2023 - Grupo 174 - Acréscimos Orc - Devolução de Economia Orçamentária 2022.</t>
  </si>
  <si>
    <t>Saldo remanescente 2020 - Grupo: 404 - Projetos Especiais - Grad - Recursos para visita ao Laboratório Nacional de Luz Sincroton - Campinas, atividade extracurricular. REMANEJAMENTO 50061445 / 2020.</t>
  </si>
  <si>
    <t>Grupo 404 - Solicitação 730/2017 Remanejamento N° 2022 50400626 - de recurso para estágio do aluno Vitor Menezes Barbosa Sendrete (Cancelamento de Estágio).</t>
  </si>
  <si>
    <t>Grupo 057 - Projetos Especiais - Remanejamento 50507660 - Referente a participação de discentes na Feira USP e as Profissões 2023</t>
  </si>
  <si>
    <t>RD Básico - João Carlos Alves Barata</t>
  </si>
  <si>
    <t>Diárias ao Prof. João Carlos Alves Barata - Participação em banca examinadora no IFSC. 23 a 27/01/23. REMANEJAMENTO 50066027 / 2023</t>
  </si>
  <si>
    <t>Recebemos de Nagabhushana referente serviços prestados de anáslises de fluorescência no Duetta. Recibo 46/2023 - Descontado 10% referente taxa administrativa</t>
  </si>
  <si>
    <t>Recibo Tesouraria 51/2023 - Nanotimize Tecnologia Ltda - Serviços Prestados de análise de fluorescência de fármaco no Duetta. Obs. 10% taxa administrativa p/ Diretoria GC 4073</t>
  </si>
  <si>
    <t>Recibo 89/2023 - Recebido de Nanotimize Tecnologia Ltda - CNPJ 10.581.261/0001-04 - Finalidade: 5h pela análise de fluorescência de fármaco no Duetta - Obs. foi cobrado 105 taxa administrativa - GC 4129</t>
  </si>
  <si>
    <t>Diárias ao Prof. Antonio Martins Figueiredo Neto - Participação em banca de concurso docente - (2 pernoite + 1 comum) período de 21 a 23/03/23. REMANEJAMENTO 50158045 / 2023</t>
  </si>
  <si>
    <t>Saldo Remanescente 2022 - Grupo: 515 - Progr. Inst. de Apoio a Novos Docentes - Devolução da Economia Orçamentária 2020</t>
  </si>
  <si>
    <t>Grupo 057 Projetos Especiais - Projeto de fomento 2561 - Fisica para todos - Remanejamento 50244901 / 2023</t>
  </si>
  <si>
    <t>RD - CPG</t>
  </si>
  <si>
    <t>57 - Projetos Especiais - Apoio financeiro às Disciplinas ministradas em Inglês do PPG em Física REMANEJAMENTO 50265984 / 2023</t>
  </si>
  <si>
    <t>Grupo 515 - Prog Inst de Apoio aos Novos Docentes da USP - REMANEJAMENTO 50183066 / 2023 - Edital PRPI Programa de Apoio a Novos Docentes- ano 2023- edição 1 (39)</t>
  </si>
  <si>
    <t>REMANEJAMENTO 50293325 / 2023 - Diárias ao Prof. Dr. André de Pinho Vieira (IF/USP) Referente a participação do concurso de Professor Doutor nos termos do Edital ATAc/IFSC-66/2022. Entre o período de 29 de maio a 02 de junho de 2023.</t>
  </si>
  <si>
    <t>Grupo 57 - Projetos Especiais - Auxílio financeiro do edital p/ distribuição de bolsas de Pós-doc p/ posterior seleção de bolsistas - ano 2022. (pago em 19/06/23 por autorização do Pró-Reitor). Ref: 01 bolsa PD por 12 meses - REMANEJAMENTO 50336326 / 2023 - - O restante do valor esta GC 4124</t>
  </si>
  <si>
    <t>Grupo 57 - Projetos Especiais - Reserva técnica. Referente Auxílio financeiro do edital p/ distribuição de bolsas de Pós-doc p/ posterior seleção de bolsistas - ano 2022. (pago em 19/06/23 por autorização do Pró-Reitor). - - REMANEJAMENTO 50336326 / 2023 - O restante do valor esta GC 4123</t>
  </si>
  <si>
    <t>Grupo 515 - Prog Inst de Apoio aos Novos Docentes da USP - REMANEJAMENTO 50183040 / 2023 Edital PRPI Programa de Apoio a Novos Docentes- ano 2023- edição 1 (38)</t>
  </si>
  <si>
    <t>RI - PROFIS - Cristina Leite</t>
  </si>
  <si>
    <t>Acertos de direitos autorais nacionais ref. 1º Sem. 2023 - GREF - REMANEJAMENTO 50536600 / 2023</t>
  </si>
  <si>
    <t>Rem. 50469369 - Ref a diárias ao Prof. Gustavo Paganini p/ participação no SIFSC 13 - período de 21 a 25/08/2023.</t>
  </si>
  <si>
    <t>Rem. 50520020 - diárias ao Prof. Gustavo Paganini Canal, referente a colóquio no IFSC em 15/09/2023.</t>
  </si>
  <si>
    <t>RD Básico - Eric de Castro e Andrade</t>
  </si>
  <si>
    <t>Diária ao Prof. Dr. Eric de Castro e Andrade - proferir colóquio no IFSC em 01/09/2023 - REMANEJAMENTO 50490368 / 2023</t>
  </si>
  <si>
    <t>RD - Valdir Brunetti Scarduelli</t>
  </si>
  <si>
    <t>Grupo: 515 - Prog Inst de Apoio aos Novos Docentes da USP - Atena: Edital PRPI Programa de Apoio a Novos Docentes- ano 2023- edição 2 (82) - REMANEJAMENTO 50592047 / 2023</t>
  </si>
  <si>
    <t xml:space="preserve">CONVÊNIO </t>
  </si>
  <si>
    <t xml:space="preserve">RD </t>
  </si>
  <si>
    <t xml:space="preserve">RI </t>
  </si>
  <si>
    <t xml:space="preserve">RINF </t>
  </si>
  <si>
    <t xml:space="preserve">RORÇ </t>
  </si>
  <si>
    <t xml:space="preserve">Diretoria </t>
  </si>
  <si>
    <t xml:space="preserve">RD Básico </t>
  </si>
  <si>
    <t xml:space="preserve">TAXA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</si>
</sst>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R$&quot;\ #,##0.00;[Red]\-&quot;R$&quot;\ #,##0.00"/>
    <numFmt numFmtId="43" formatCode="_-* #,##0.00_-;\-* #,##0.00_-;_-* &quot;-&quot;??_-;_-@_-"/>
    <numFmt numFmtId="164" formatCode="mmm"/>
    <numFmt numFmtId="166" formatCode="&quot;R$&quot;\ #,##0.00"/>
    <numFmt numFmtId="167" formatCode="dd/mm/yy;@"/>
    <numFmt numFmtId="168" formatCode="#,##0.00_ ;[Red]\-#,##0.00\ "/>
  </numFmts>
  <fonts count="6" x14ac:knownFonts="1">
    <font>
      <sz val="11"/>
      <color theme="1"/>
      <name val="Arial"/>
      <family val="2"/>
      <scheme val="minor"/>
    </font>
    <font>
      <sz val="18"/>
      <color theme="1"/>
      <name val="Arial"/>
      <family val="2"/>
      <scheme val="minor"/>
    </font>
    <font>
      <b/>
      <sz val="18"/>
      <color rgb="FFC00000"/>
      <name val="Arial"/>
      <family val="2"/>
      <scheme val="minor"/>
    </font>
    <font>
      <b/>
      <sz val="11"/>
      <color theme="1"/>
      <name val="Arial"/>
      <family val="2"/>
      <scheme val="minor"/>
    </font>
    <font>
      <b/>
      <sz val="16"/>
      <color rgb="FFC00000"/>
      <name val="Arial"/>
      <family val="2"/>
      <scheme val="minor"/>
    </font>
    <font>
      <b/>
      <sz val="11"/>
      <color rgb="FFC00000"/>
      <name val="Arial"/>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4">
    <xf numFmtId="0" fontId="0" fillId="0" borderId="0" xfId="0"/>
    <xf numFmtId="43" fontId="0" fillId="0" borderId="0" xfId="0" applyNumberFormat="1"/>
    <xf numFmtId="4" fontId="0" fillId="0" borderId="0" xfId="0" applyNumberFormat="1"/>
    <xf numFmtId="8" fontId="0" fillId="0" borderId="0" xfId="0" applyNumberFormat="1"/>
    <xf numFmtId="0" fontId="2" fillId="0" borderId="0" xfId="0" applyFont="1" applyAlignment="1">
      <alignment horizontal="centerContinuous" vertical="center"/>
    </xf>
    <xf numFmtId="0" fontId="0" fillId="0" borderId="0" xfId="0"/>
    <xf numFmtId="0" fontId="0" fillId="0" borderId="0" xfId="0" pivotButton="1"/>
    <xf numFmtId="164" fontId="0" fillId="0" borderId="0" xfId="0" applyNumberFormat="1" applyAlignment="1">
      <alignment horizontal="left"/>
    </xf>
    <xf numFmtId="0" fontId="0" fillId="0" borderId="0" xfId="0" pivotButton="1" applyAlignment="1">
      <alignment horizontal="center"/>
    </xf>
    <xf numFmtId="4" fontId="0" fillId="0" borderId="0" xfId="0" applyNumberFormat="1"/>
    <xf numFmtId="0" fontId="0" fillId="2" borderId="0" xfId="0" applyFill="1"/>
    <xf numFmtId="0" fontId="0" fillId="0" borderId="0" xfId="0" applyAlignment="1">
      <alignment horizontal="left"/>
    </xf>
    <xf numFmtId="166" fontId="0" fillId="0" borderId="0" xfId="0" applyNumberFormat="1"/>
    <xf numFmtId="0" fontId="3" fillId="0" borderId="0" xfId="0" applyFont="1" applyFill="1"/>
    <xf numFmtId="0" fontId="0" fillId="0" borderId="0" xfId="0" applyAlignment="1">
      <alignment horizontal="center"/>
    </xf>
    <xf numFmtId="0" fontId="2" fillId="0" borderId="0" xfId="0" applyFont="1" applyAlignment="1">
      <alignment horizontal="left" vertical="center"/>
    </xf>
    <xf numFmtId="0" fontId="3" fillId="0" borderId="0" xfId="0" applyFont="1" applyFill="1" applyAlignment="1">
      <alignment horizontal="center"/>
    </xf>
    <xf numFmtId="8" fontId="0" fillId="0" borderId="0" xfId="0" applyNumberFormat="1" applyFill="1"/>
    <xf numFmtId="0" fontId="0" fillId="0" borderId="0" xfId="0" applyFill="1"/>
    <xf numFmtId="0" fontId="0" fillId="0" borderId="0" xfId="0" applyFill="1" applyBorder="1"/>
    <xf numFmtId="0" fontId="4" fillId="0" borderId="0" xfId="0" applyFont="1"/>
    <xf numFmtId="0" fontId="3" fillId="0" borderId="0" xfId="0" applyFont="1" applyAlignment="1">
      <alignment horizontal="left"/>
    </xf>
    <xf numFmtId="0" fontId="5" fillId="0" borderId="0" xfId="0" applyFont="1"/>
    <xf numFmtId="166" fontId="0" fillId="0" borderId="0" xfId="0" applyNumberFormat="1" applyAlignment="1">
      <alignment horizontal="center"/>
    </xf>
    <xf numFmtId="0" fontId="1" fillId="3" borderId="0" xfId="0" applyFont="1" applyFill="1" applyAlignment="1">
      <alignment horizontal="center" vertical="center"/>
    </xf>
    <xf numFmtId="0" fontId="0" fillId="0" borderId="0" xfId="0" applyAlignment="1">
      <alignment vertical="center"/>
    </xf>
    <xf numFmtId="167"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 fontId="0" fillId="0" borderId="0" xfId="0" applyNumberFormat="1" applyAlignment="1">
      <alignment vertical="center"/>
    </xf>
    <xf numFmtId="8" fontId="0" fillId="4" borderId="0" xfId="0" applyNumberFormat="1" applyFill="1"/>
    <xf numFmtId="0" fontId="0" fillId="4" borderId="0" xfId="0" applyFill="1" applyAlignment="1">
      <alignment horizontal="left"/>
    </xf>
    <xf numFmtId="168" fontId="0" fillId="0" borderId="0" xfId="0" applyNumberFormat="1"/>
  </cellXfs>
  <cellStyles count="1">
    <cellStyle name="Normal" xfId="0" builtinId="0"/>
  </cellStyles>
  <dxfs count="154">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35" formatCode="_-* #,##0.00_-;\-* #,##0.00_-;_-* &quot;-&quot;??_-;_-@_-"/>
    </dxf>
    <dxf>
      <fill>
        <patternFill patternType="solid">
          <bgColor rgb="FFFFC000"/>
        </patternFill>
      </fill>
    </dxf>
    <dxf>
      <numFmt numFmtId="35" formatCode="_-* #,##0.00_-;\-* #,##0.00_-;_-* &quot;-&quot;??_-;_-@_-"/>
    </dxf>
    <dxf>
      <numFmt numFmtId="35" formatCode="_-* #,##0.00_-;\-* #,##0.00_-;_-* &quot;-&quot;??_-;_-@_-"/>
    </dxf>
    <dxf>
      <numFmt numFmtId="35" formatCode="_-* #,##0.00_-;\-* #,##0.00_-;_-* &quot;-&quot;??_-;_-@_-"/>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numFmt numFmtId="168" formatCode="#,##0.00_ ;[Red]\-#,##0.00\ "/>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167" formatCode="dd/mm/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numFmt numFmtId="166" formatCode="&quot;R$&quot;\ #,##0.0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7" tint="0.79998168889431442"/>
        </patternFill>
      </fill>
    </dxf>
    <dxf>
      <alignment horizontal="right" readingOrder="0"/>
    </dxf>
    <dxf>
      <alignment horizontal="center" readingOrder="0"/>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7" tint="0.79998168889431442"/>
        </patternFill>
      </fill>
    </dxf>
    <dxf>
      <alignment horizontal="right" readingOrder="0"/>
    </dxf>
    <dxf>
      <numFmt numFmtId="35" formatCode="_-* #,##0.00_-;\-* #,##0.00_-;_-* &quot;-&quot;??_-;_-@_-"/>
    </dxf>
    <dxf>
      <numFmt numFmtId="35" formatCode="_-* #,##0.00_-;\-* #,##0.00_-;_-* &quot;-&quot;??_-;_-@_-"/>
    </dxf>
    <dxf>
      <numFmt numFmtId="35" formatCode="_-* #,##0.00_-;\-* #,##0.00_-;_-* &quot;-&quot;??_-;_-@_-"/>
    </dxf>
    <dxf>
      <fill>
        <patternFill patternType="solid">
          <bgColor rgb="FFFFC000"/>
        </patternFill>
      </fill>
    </dxf>
    <dxf>
      <numFmt numFmtId="35" formatCode="_-* #,##0.00_-;\-* #,##0.00_-;_-* &quot;-&quot;??_-;_-@_-"/>
    </dxf>
    <dxf>
      <numFmt numFmtId="166" formatCode="&quot;R$&quot;\ #,##0.00"/>
    </dxf>
    <dxf>
      <numFmt numFmtId="35" formatCode="_-* #,##0.00_-;\-* #,##0.00_-;_-* &quot;-&quot;??_-;_-@_-"/>
    </dxf>
    <dxf>
      <numFmt numFmtId="35" formatCode="_-* #,##0.00_-;\-* #,##0.00_-;_-* &quot;-&quot;??_-;_-@_-"/>
    </dxf>
    <dxf>
      <numFmt numFmtId="35" formatCode="_-* #,##0.00_-;\-* #,##0.00_-;_-* &quot;-&quot;??_-;_-@_-"/>
    </dxf>
    <dxf>
      <fill>
        <patternFill>
          <bgColor rgb="FFFFC000"/>
        </patternFill>
      </fill>
    </dxf>
    <dxf>
      <fill>
        <patternFill patternType="solid">
          <bgColor rgb="FFFF0000"/>
        </patternFill>
      </fill>
    </dxf>
    <dxf>
      <alignment horizontal="center" readingOrder="0"/>
    </dxf>
    <dxf>
      <numFmt numFmtId="35" formatCode="_-* #,##0.00_-;\-* #,##0.00_-;_-* &quot;-&quot;??_-;_-@_-"/>
    </dxf>
  </dxfs>
  <tableStyles count="0" defaultTableStyle="TableStyleMedium2" defaultPivotStyle="PivotStyleLight16"/>
  <colors>
    <mruColors>
      <color rgb="FFD4FC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onardo Dias de Souza" refreshedDate="45362.821760185187" createdVersion="5" refreshedVersion="6" minRefreshableVersion="3" recordCount="1389">
  <cacheSource type="worksheet">
    <worksheetSource ref="A1:M1390" sheet="Dados"/>
  </cacheSource>
  <cacheFields count="15">
    <cacheField name="Recurso" numFmtId="0">
      <sharedItems containsBlank="1" count="248">
        <s v="Diretoria - RI Básico"/>
        <s v="Diretoria - Apoio Viagens Didáticas"/>
        <s v="RD - Julio A. Larrea Jiménez"/>
        <s v="RD - Elisabeth Mateus Yoshimura"/>
        <s v="RI - Elisabeth Mateus Yoshimura"/>
        <s v="RORÇ - DFMT - Depto. Física dos Materiais e Mecânica"/>
        <s v="RI - Fuad Daher Saad"/>
        <s v="RD - Kaline Rabelo Coutinho"/>
        <s v="RD - Luis Gregório Godoy V. Dias Silva"/>
        <s v="RORÇ - DFAP - Depto. Física Aplicada"/>
        <s v="RD - Marcio Teixeira Nascimento Varella"/>
        <s v="RD - Marilia Junqueira Caldas"/>
        <s v="RI - Chubaci"/>
        <s v="RORÇ - DFNC - Depto. Física Nuclear"/>
        <s v="RD - Nemitala Added"/>
        <s v="RD - Paulo Eduardo Artaxo Neto"/>
        <s v="RD - Vera Henriques Encontro USP Escola"/>
        <s v="RD - Vito R. Vanin"/>
        <s v="Diretoria - RORÇ BÁSICO"/>
        <s v="Diretoria - RORÇ EQUIP DIVERSOS E INFORMÁTICA"/>
        <s v="Diretoria - Segurança"/>
        <s v="RD - CPG Interunidades"/>
        <s v="RORÇ - DFGE - Depto. Física Geral"/>
        <s v="RORÇ - DFEP - Depto. Física Experimental"/>
        <s v="Diretoria - Treinamento Servidores"/>
        <s v="RORÇ - DFMA - Depto. Física Matemática"/>
        <s v="CONVÊNIO - Grupo 179 - Jose Fernando Diniz Chubaci"/>
        <s v="RI - Marcia Carvalho de A. Fantini"/>
        <s v="RD Básico - CPG"/>
        <s v="TAXA - Prefeitura SP"/>
        <s v="RI - Cecilia Salvadori"/>
        <s v="RI - PROFIS - Maria Regina D. Kawamura"/>
        <s v="Diretoria - Manutenção Predial"/>
        <s v="RD - Cristiano Luis Pinto Oliveira"/>
        <s v="RI - Paulo Eduardo Artaxo Neto"/>
        <s v="Diretoria - Biblioteca"/>
        <s v="CONVÊNIO - PROAP OBTV - CPG Interunidades"/>
        <s v="RI - Criogenia FMT"/>
        <s v="RD - Caetano Rodrigues Miranda"/>
        <s v="Diretoria - Transporte"/>
        <s v="RI - Fluídos complexos FEP"/>
        <s v="Diretoria - Terceirizados Segurança e Limpeza"/>
        <s v="RI - Vera B. Henriques"/>
        <s v="RI - Santander - Fernando S. Navarra"/>
        <s v="RD - CCEx"/>
        <s v="Diretoria - Recuperação dos passeios e escadas internas"/>
        <s v="CONVÊNIO - PROAP PRÓ MANUT - Antonio D. Santos"/>
        <s v="CONVÊNIO - PROAP PRÓ MANUT - Maria Teresa Moura Lamy"/>
        <s v="CONVÊNIO - PROAP PRÓ MANUT - Manfredo H. Tabacniks"/>
        <s v="Diretoria - RI Manutenção Predial"/>
        <s v="Diretoria - RI EQUIP DIVERSOS E INFORMÁTICA"/>
        <s v="RORÇ - OUTRAS UNIDADES"/>
        <s v="RINF - OUTRAS UNIDADES Equip Divers Inform"/>
        <s v="RI - Marcelo Gameiro Munhoz"/>
        <s v="RI - Santander - Carlos Eduardo Fiore dos Santos"/>
        <s v="RI - Santander - Oscar J. P. Eboli"/>
        <s v="RD - Valentina Martelli"/>
        <s v="Diretoria - PPO - Plano Plurianual de Obras"/>
        <s v="RI - Tiago Fiorini"/>
        <s v="RD Básico - Mikiya Muramatsu"/>
        <s v="RD Básico - Ivã Gurgel"/>
        <s v="Diretoria - Investimentos Estratégicos"/>
        <s v="RD - Chubaci Laboratório Didático"/>
        <s v="Diretoria - Bolsa Intercâmbio Internacional"/>
        <s v="Diretoria - Obras de Recuperação e Riscos"/>
        <s v="RD Básico - Neilo Marcos Trindade"/>
        <s v="RD - Luciana Varanda Rizzo GRUPO 515"/>
        <s v="RD - Nathalia B. Tomazio Grupo 057"/>
        <s v="RD - Neilo Trindade - PIPAE"/>
        <s v="Diretoria - Acréscimo Orc"/>
        <s v="Diretoria - Projetos Especiais - Graduação"/>
        <s v="RI - Neilo Trindade"/>
        <s v="RD Básico - Antonio Martins F. Neto"/>
        <s v="RD - José Luís de Souza Lopes"/>
        <s v="RD - Neilo Trindade - Novos Docentes"/>
        <s v="RD Básico - André Pinho Viera"/>
        <s v="RD - Barbara Amaral - PÓS DOC"/>
        <s v="RD - Nathalia B. Tomazio Grupo 515"/>
        <s v="RD Básico - Gustavo Paganini Canal"/>
        <s v="RI - Alain André Quivy"/>
        <s v="RD Básico - Alexandre Alarcon P. Suaide"/>
        <s v="RD Básico - Antonio José Roque da Silva"/>
        <s v="RI - Antonio Martins F. Neto"/>
        <s v="RD - Cristina Leite"/>
        <s v="RD - Ewout Ter Haar"/>
        <s v="RD Básico - Fernando Silveira Navarra"/>
        <s v="RI - Gil da Costa Marques"/>
        <s v="RD - Chubaci PIPAE"/>
        <s v="RD - Luis Raul W. Abramo"/>
        <s v="RI - Manfredo H. Tabacniks"/>
        <s v="RD - Nilberto Heder Medina"/>
        <s v="RD - Vera Henriques Prog Aprender na Comunidade"/>
        <s v="RI - Otaviano A. M. Helene"/>
        <s v="RD - Silvio R.A. Salinas"/>
        <s v="RD - Walter Alberto Siqueira Pedra"/>
        <s v="RD - Edivaldo Moura Santos"/>
        <s v="RI - Frederique Marie Brigitte Sylvie Grassi"/>
        <s v="RD - Danilo Mustafa"/>
        <s v="RD - Marco Aurelio Brizzotti Andrade"/>
        <s v="RD - Fernando Assis Garcia"/>
        <s v="RI - DEPTO. FEP"/>
        <s v="RI - Helena Maria Petrilli"/>
        <s v="RI - Fernando Assis Garcia"/>
        <s v="RI - Gabriel Teixeira Landi"/>
        <s v="RI - Kelly C C Pires Grupo 515"/>
        <s v="RI - Edivaldo Moura Santos Grupo 515"/>
        <s v="RD - Barbara Amaral"/>
        <s v="RI - Caetano R. Miranda"/>
        <s v="RI - Henrique Melo Jorge Barbosa"/>
        <s v="RD - Comissão de Graduação"/>
        <s v="RD Básico - Elisabeth Mateus Yoshimura"/>
        <s v="RD Básico - Ewout Ter Haar"/>
        <s v="RD Básico - Gabriel Teixeira Landi"/>
        <s v="RD Básico - Gil da Costa Marques"/>
        <s v="RD Básico - Manfredo H. Tabacniks"/>
        <s v="RD Básico - Marcia Almeida Rizzutto"/>
        <s v="RD Básico - Mario José de Oliveira"/>
        <s v="RD Básico - Nilberto Heder Medina"/>
        <s v="RD Básico - Paulo Alberto Nussenzveig"/>
        <s v="RD Básico - Ricardo Magnus O. Galvão"/>
        <s v="RD Básico - Walter Alberto Siqueira Pedra"/>
        <s v="RD Básico - Valentina Martelli"/>
        <s v="RD Básico - Marcelo Gameiro Munhoz"/>
        <s v="RD Básico - Barbara Amaral"/>
        <s v="Diretoria - Execução de obras urgentes no IF"/>
        <s v="RD - Criogênia"/>
        <s v="RI - Lab BioMembranas DFGE"/>
        <s v="RD Básico - João Carlos Alves Barata"/>
        <s v="RD - CPG"/>
        <s v="RI - PROFIS - Cristina Leite"/>
        <s v="RD Básico - Eric de Castro e Andrade"/>
        <s v="RD - Valdir Brunetti Scarduelli"/>
        <m u="1"/>
        <s v="FAPESP - Vito Vanin - RT-Institucional (2013)" u="1"/>
        <s v="IFNC - Informática da FNC" u="1"/>
        <s v="RI - Gil da Costa Marques - Projeto E - Física" u="1"/>
        <s v="FAPESP - Marcia Fantini - RT-Institucional (2015)" u="1"/>
        <s v="RINF - Marcos Nogueira Martins" u="1"/>
        <s v="RD - Ivã Gurgel" u="1"/>
        <s v="RA - Mario José de Oliveira - SBI (Biblioteca)" u="1"/>
        <s v="FAPESP - Marcos Nogueira Martins - RT-Institucional (2014)" u="1"/>
        <s v="FAPESP - Maria Teresa Moura Lamy - RT-Institucional (2014)" u="1"/>
        <s v="RD - Carlos Eduardo Fiore Santos" u="1"/>
        <s v="PPO - Plano Plurianual de Obras" u="1"/>
        <s v="RD - Vera Bohomoletz Henriques" u="1"/>
        <s v="RD - Marcos Nogueira Martins" u="1"/>
        <s v="RD - Andre Machado Rodrigues" u="1"/>
        <s v="CONVÊNIO - Adriano Mesquita Alencar - CAPES - E" u="1"/>
        <s v="RI - Paulo Alberto Nussenzveig" u="1"/>
        <s v="MANUT - Manutenção Predial" u="1"/>
        <s v="RD - Marcia Almeida Rizzutto" u="1"/>
        <s v="FAPESP - Marcos Nogueira Martins - RT-Institucional (2015)" u="1"/>
        <s v="RA - Gil da Costa Marques - CEPA" u="1"/>
        <s v="FAPESP - Gustavo Burdman - RT-Institucional (2014)" u="1"/>
        <s v="RD - Alexandre Alarcon P. Suaide" u="1"/>
        <s v="ADM - Diretoria - Transporte" u="1"/>
        <s v="RA - Curso de Verão" u="1"/>
        <s v="IADM - Informática da Diretoria" u="1"/>
        <s v="ADM - Assistência Administrativa - Segurança" u="1"/>
        <s v="RINF - Informática da FMT" u="1"/>
        <s v="ADM - Biblioteca" u="1"/>
        <s v="RD - Leandro Ramos Souza Barbosa" u="1"/>
        <s v="RD - Valmir Antonio Chitta" u="1"/>
        <s v="RINF - Informática do Laboratório Didático" u="1"/>
        <s v="FAPESP - Marcia Fantini - RT-Institucional (2013)" u="1"/>
        <s v="CONVÊNIO - Cristiano Rodrigues Mattos - CPGI - CAPES - PROAP" u="1"/>
        <s v="RI - DFEP" u="1"/>
        <s v="RD - Ellisabeth Andreoli de Oliveira" u="1"/>
        <s v="IFGE - Informática da FGE" u="1"/>
        <s v="RD - Ricardo Magnus O. Galvão" u="1"/>
        <s v="ADM - Assistência Operacional - MP" u="1"/>
        <s v="FAPESP - Antonio Martins Figueiredo Neto - RT-Institucional (2013)" u="1"/>
        <s v="RD - Alessio Mangiarotti" u="1"/>
        <s v="RD - Fernando Silveira Navarra" u="1"/>
        <s v="RD - Mikiya Muramatsu" u="1"/>
        <s v="MANUT - Manutenção Areá Externa" u="1"/>
        <s v="RI - Marcos Nogueira Martins" u="1"/>
        <s v="IFMT - Informática da FMT" u="1"/>
        <s v="RD - Mario José de Oliveira" u="1"/>
        <s v="RD - Marcelo Gameiro Munhoz" u="1"/>
        <s v="RD - Frederique Marie Brigitte Sylvie Grassi" u="1"/>
        <s v="CARH - Nemitala Added" u="1"/>
        <s v="RD - Fernando Tadeu Caldeira Brandt" u="1"/>
        <s v="FAPESP - Gennady Gusev - RTI - Institucional (2014)" u="1"/>
        <s v="RA - Comissão de Pós-Graduação - CPG" u="1"/>
        <s v="CONVÊNIO - Jose Fernando Diniz Chubaci - ONR" u="1"/>
        <s v="RA - Carla Goldman - SBI" u="1"/>
        <s v="SEG - Assistência Administrativa - Segurança" u="1"/>
        <s v="RORÇ - Antonio Martins F. Neto" u="1"/>
        <s v="RINF - Informática da FEP" u="1"/>
        <s v="RI - Maria Cecilia Salvadori" u="1"/>
        <s v="ADM - Assistência Financeira" u="1"/>
        <s v="ADM - Diretoria" u="1"/>
        <s v="TRANS - Diretoria - Transporte" u="1"/>
        <s v="RINF - Informática da FAP" u="1"/>
        <s v="ADM - Assistência Operacional - MAE" u="1"/>
        <s v="RD - Fuad Daher Saad" u="1"/>
        <s v="TERC - Segurança e Limpeza" u="1"/>
        <s v="RA - Marcos Nogueira Martins" u="1"/>
        <s v="RINF - Informática da Diretoria" u="1"/>
        <s v="RA - Marcelo Gameiro Munhoz - Adm - Comissão de Cultura e Extensão" u="1"/>
        <s v="RI - Mikiya Muramatsu" u="1"/>
        <s v="ADM - Assistência Operacional - PPO - Plano Plurianual de Obras - Superintendência do Espaço Físico" u="1"/>
        <s v="FAPESP - Adriano Mesquita Alencar - RT-Institucional (2014)" u="1"/>
        <s v="FAPESP - Marcia Fantini - RT-Institucional (2014)" u="1"/>
        <s v="RORÇ - Diretoria" u="1"/>
        <s v="ADM - Assistência Administrativa" u="1"/>
        <s v="RINF - Informática da Assistência Acadêmica" u="1"/>
        <s v="FAPESP - Euzi Conceição F. da Silva - RT-Institucional (2012)" u="1"/>
        <s v="FAPESP - Elisabeth Mateus Yoshimura - RT-Institucional (2013)" u="1"/>
        <s v="FAPESP - Paulo Eduardo Artaxo Netto - RT-Institucional (2013)" u="1"/>
        <s v="IADM - Marcos Nogueira Martins" u="1"/>
        <s v="FAPESP - Elisabeth Mateus Yoshimura - RT-Institucional (2014)" u="1"/>
        <s v="FAPESP - Paulo Eduardo Artaxo Netto - RT-Institucional (2014)" u="1"/>
        <s v="RD - Alain André Quivy" u="1"/>
        <s v="FAPESP - Elisabeth Mateus Yoshimura - RT-Institucional (2015)" u="1"/>
        <s v="RI - Euzi Conceição F. da Silva" u="1"/>
        <s v="FAPESP - Vera B. Henriques - RT-Institucional (2015)" u="1"/>
        <s v="RD - Said Rahnamaye Rabbani" u="1"/>
        <s v="RORÇ - Assistência Administrativa" u="1"/>
        <s v="RINF - Informática da FGE" u="1"/>
        <s v="RI - Marina Nielsen" u="1"/>
        <s v="IFMA - Informática da FMA" u="1"/>
        <s v="RA - Ricardo Ichiwaki - Reequipamento" u="1"/>
        <s v="FAPESP - André Bohomoletz - RT- Institucional (2014)" u="1"/>
        <s v="RINF - Informática da FNC" u="1"/>
        <s v="RORÇ - Biblioteca" u="1"/>
        <s v="RD - Carmen Pimentel Cintra do Prado" u="1"/>
        <s v="FAPESP - Iberê Luis Caldas - RT-Institucional (2013)" u="1"/>
        <s v="RD - Jose Luis Souza Lopes" u="1"/>
        <s v="RORÇ - Assistência Acadêmica" u="1"/>
        <s v="RD - Jorge Jose Leite N. Junior" u="1"/>
        <s v="RD - Paulo Alberto Nussenzveig" u="1"/>
        <s v="ADM - Assistência Acadêmica" u="1"/>
        <s v="FAPESP - Marcos Nogueira Martins - RT-Institucional (2012)" u="1"/>
        <s v="IFEP - Informática da FEP" u="1"/>
        <s v="RORÇ - Assistência Financeira" u="1"/>
        <s v="RD - Andre de Pinho Vieira" u="1"/>
        <s v="IFAP - Informática da FAP" u="1"/>
        <s v="RINF - Informática da FMA" u="1"/>
        <s v="RD - Maria Teresa Moura Lamy" u="1"/>
        <s v="ONR - Jose Fernando Diniz Chubaci" u="1"/>
        <s v="RI - Gil da Costa Marques - CEPA" u="1"/>
        <s v="FAPESP - Antonio Martins Figueiredo Neto - RT-Institucional (2012)" u="1"/>
        <s v="RA - Comissão de Pós-Graduação Interunidades - CPGI" u="1"/>
        <s v="RA - Comissão de pesquisa - (Cpesq)" u="1"/>
        <s v="CONVÊNIO - Cristiano Rodrigues Mattos - CAPES PROAP - OBTV" u="1"/>
        <s v="TREIN - Treinamento" u="1"/>
      </sharedItems>
    </cacheField>
    <cacheField name="Data" numFmtId="167">
      <sharedItems containsNonDate="0" containsDate="1" containsString="0" containsBlank="1" minDate="2023-01-09T00:00:00" maxDate="2023-12-23T00:00:00"/>
    </cacheField>
    <cacheField name="Número da Guia" numFmtId="0">
      <sharedItems containsSemiMixedTypes="0" containsString="0" containsNumber="1" containsInteger="1" minValue="3902" maxValue="17916"/>
    </cacheField>
    <cacheField name="Departamento" numFmtId="0">
      <sharedItems/>
    </cacheField>
    <cacheField name="Favorecido" numFmtId="0">
      <sharedItems/>
    </cacheField>
    <cacheField name="Descrição" numFmtId="0">
      <sharedItems longText="1"/>
    </cacheField>
    <cacheField name="Executado" numFmtId="0">
      <sharedItems/>
    </cacheField>
    <cacheField name="Valor Débito" numFmtId="4">
      <sharedItems containsString="0" containsBlank="1" containsNumber="1" minValue="-57367.86" maxValue="779023.26"/>
    </cacheField>
    <cacheField name="Valor Crédito" numFmtId="4">
      <sharedItems containsString="0" containsBlank="1" containsNumber="1" minValue="0.34" maxValue="2562963"/>
    </cacheField>
    <cacheField name="Débito " numFmtId="4">
      <sharedItems containsSemiMixedTypes="0" containsString="0" containsNumber="1" minValue="-57367.86" maxValue="779023.26"/>
    </cacheField>
    <cacheField name="Valor Reservado" numFmtId="4">
      <sharedItems containsSemiMixedTypes="0" containsString="0" containsNumber="1" containsInteger="1" minValue="0" maxValue="0"/>
    </cacheField>
    <cacheField name="M" numFmtId="0">
      <sharedItems containsSemiMixedTypes="0" containsString="0" containsNumber="1" containsInteger="1" minValue="1" maxValue="12"/>
    </cacheField>
    <cacheField name="Mês" numFmtId="0">
      <sharedItems count="12">
        <s v="Janeiro"/>
        <s v="Fevereiro"/>
        <s v="Abril"/>
        <s v="Maio"/>
        <s v="Junho"/>
        <s v="Agosto"/>
        <s v="Setembro"/>
        <s v="Outubro"/>
        <s v="Novembro"/>
        <s v="Dezembro"/>
        <s v="Março"/>
        <s v="Julho"/>
      </sharedItems>
    </cacheField>
    <cacheField name="Saldo" numFmtId="0" formula="'Valor Crédito'-'Valor Débito'" databaseField="0"/>
    <cacheField name="Campo1" numFmtId="0" formula="Saldo+'Valor Crédito'-'Débito '-'Valor Reservado'"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eonardo Dias de Souza" refreshedDate="45362.829081944445" createdVersion="5" refreshedVersion="6" minRefreshableVersion="3" recordCount="1389">
  <cacheSource type="worksheet">
    <worksheetSource name="Tb_dados"/>
  </cacheSource>
  <cacheFields count="16">
    <cacheField name="Recurso" numFmtId="0">
      <sharedItems containsBlank="1" count="247">
        <s v="Diretoria - RI Básico"/>
        <s v="Diretoria - Apoio Viagens Didáticas"/>
        <s v="RD - Julio A. Larrea Jiménez"/>
        <s v="RD - Elisabeth Mateus Yoshimura"/>
        <s v="RI - Elisabeth Mateus Yoshimura"/>
        <s v="RORÇ - DFMT - Depto. Física dos Materiais e Mecânica"/>
        <s v="RI - Fuad Daher Saad"/>
        <s v="RD - Kaline Rabelo Coutinho"/>
        <s v="RD - Luis Gregório Godoy V. Dias Silva"/>
        <s v="RORÇ - DFAP - Depto. Física Aplicada"/>
        <s v="RD - Marcio Teixeira Nascimento Varella"/>
        <s v="RD - Marilia Junqueira Caldas"/>
        <s v="RI - Chubaci"/>
        <s v="RORÇ - DFNC - Depto. Física Nuclear"/>
        <s v="RD - Nemitala Added"/>
        <s v="RD - Paulo Eduardo Artaxo Neto"/>
        <s v="RD - Vera Henriques Encontro USP Escola"/>
        <s v="RD - Vito R. Vanin"/>
        <s v="Diretoria - RORÇ BÁSICO"/>
        <s v="Diretoria - RORÇ EQUIP DIVERSOS E INFORMÁTICA"/>
        <s v="Diretoria - Segurança"/>
        <s v="RD - CPG Interunidades"/>
        <s v="RORÇ - DFGE - Depto. Física Geral"/>
        <s v="RORÇ - DFEP - Depto. Física Experimental"/>
        <s v="Diretoria - Treinamento Servidores"/>
        <s v="RORÇ - DFMA - Depto. Física Matemática"/>
        <s v="CONVÊNIO - Grupo 179 - Jose Fernando Diniz Chubaci"/>
        <s v="RI - Marcia Carvalho de A. Fantini"/>
        <s v="RD Básico - CPG"/>
        <s v="TAXA - Prefeitura SP"/>
        <s v="RI - Cecilia Salvadori"/>
        <s v="RI - PROFIS - Maria Regina D. Kawamura"/>
        <s v="Diretoria - Manutenção Predial"/>
        <s v="RD - Cristiano Luis Pinto Oliveira"/>
        <s v="RI - Paulo Eduardo Artaxo Neto"/>
        <s v="Diretoria - Biblioteca"/>
        <s v="CONVÊNIO - PROAP OBTV - CPG Interunidades"/>
        <s v="RI - Criogenia FMT"/>
        <s v="RD - Caetano Rodrigues Miranda"/>
        <s v="Diretoria - Transporte"/>
        <s v="RI - Fluídos complexos FEP"/>
        <s v="Diretoria - Terceirizados Segurança e Limpeza"/>
        <s v="RI - Vera B. Henriques"/>
        <s v="RI - Santander - Fernando S. Navarra"/>
        <s v="RD - CCEx"/>
        <s v="Diretoria - Recuperação dos passeios e escadas internas"/>
        <s v="CONVÊNIO - PROAP PRÓ MANUT - Antonio D. Santos"/>
        <s v="CONVÊNIO - PROAP PRÓ MANUT - Maria Teresa Moura Lamy"/>
        <s v="CONVÊNIO - PROAP PRÓ MANUT - Manfredo H. Tabacniks"/>
        <s v="Diretoria - RI Manutenção Predial"/>
        <s v="Diretoria - RI EQUIP DIVERSOS E INFORMÁTICA"/>
        <s v="RORÇ - OUTRAS UNIDADES"/>
        <s v="RINF - OUTRAS UNIDADES Equip Divers Inform"/>
        <s v="RI - Marcelo Gameiro Munhoz"/>
        <s v="RI - Santander - Carlos Eduardo Fiore dos Santos"/>
        <s v="RI - Santander - Oscar J. P. Eboli"/>
        <s v="RD - Valentina Martelli"/>
        <s v="Diretoria - PPO - Plano Plurianual de Obras"/>
        <s v="RI - Tiago Fiorini"/>
        <s v="RD Básico - Mikiya Muramatsu"/>
        <s v="RD Básico - Ivã Gurgel"/>
        <s v="Diretoria - Investimentos Estratégicos"/>
        <s v="RD - Chubaci Laboratório Didático"/>
        <s v="Diretoria - Bolsa Intercâmbio Internacional"/>
        <s v="Diretoria - Obras de Recuperação e Riscos"/>
        <s v="RD Básico - Neilo Marcos Trindade"/>
        <s v="RD - Luciana Varanda Rizzo GRUPO 515"/>
        <s v="RD - Nathalia B. Tomazio Grupo 057"/>
        <s v="RD - Neilo Trindade - PIPAE"/>
        <s v="Diretoria - Acréscimo Orc"/>
        <s v="Diretoria - Projetos Especiais - Graduação"/>
        <s v="RI - Neilo Trindade"/>
        <s v="RD Básico - Antonio Martins F. Neto"/>
        <s v="RD - José Luís de Souza Lopes"/>
        <s v="RD - Neilo Trindade - Novos Docentes"/>
        <s v="RD Básico - André Pinho Viera"/>
        <s v="RD - Barbara Amaral - PÓS DOC"/>
        <s v="RD - Nathalia B. Tomazio Grupo 515"/>
        <s v="RD Básico - Gustavo Paganini Canal"/>
        <s v="RI - Alain André Quivy"/>
        <s v="RD Básico - Alexandre Alarcon P. Suaide"/>
        <s v="RD Básico - Antonio José Roque da Silva"/>
        <s v="RI - Antonio Martins F. Neto"/>
        <s v="RD - Cristina Leite"/>
        <s v="RD - Ewout Ter Haar"/>
        <s v="RD Básico - Fernando Silveira Navarra"/>
        <s v="RI - Gil da Costa Marques"/>
        <s v="RD - Chubaci PIPAE"/>
        <s v="RD - Luis Raul W. Abramo"/>
        <s v="RI - Manfredo H. Tabacniks"/>
        <s v="RD - Nilberto Heder Medina"/>
        <s v="RD - Vera Henriques Prog Aprender na Comunidade"/>
        <s v="RI - Otaviano A. M. Helene"/>
        <s v="RD - Silvio R.A. Salinas"/>
        <s v="RD - Walter Alberto Siqueira Pedra"/>
        <s v="RD - Edivaldo Moura Santos"/>
        <s v="RI - Frederique Marie Brigitte Sylvie Grassi"/>
        <s v="RD - Danilo Mustafa"/>
        <s v="RD - Marco Aurelio Brizzotti Andrade"/>
        <s v="RD - Fernando Assis Garcia"/>
        <s v="RI - DEPTO. FEP"/>
        <s v="RI - Helena Maria Petrilli"/>
        <s v="RI - Fernando Assis Garcia"/>
        <s v="RI - Gabriel Teixeira Landi"/>
        <s v="RI - Kelly C C Pires Grupo 515"/>
        <s v="RI - Edivaldo Moura Santos Grupo 515"/>
        <s v="RD - Barbara Amaral"/>
        <s v="RI - Caetano R. Miranda"/>
        <s v="RI - Henrique Melo Jorge Barbosa"/>
        <s v="RD - Comissão de Graduação"/>
        <s v="RD Básico - Elisabeth Mateus Yoshimura"/>
        <s v="RD Básico - Ewout Ter Haar"/>
        <s v="RD Básico - Gabriel Teixeira Landi"/>
        <s v="RD Básico - Gil da Costa Marques"/>
        <s v="RD Básico - Manfredo H. Tabacniks"/>
        <s v="RD Básico - Marcia Almeida Rizzutto"/>
        <s v="RD Básico - Mario José de Oliveira"/>
        <s v="RD Básico - Nilberto Heder Medina"/>
        <s v="RD Básico - Paulo Alberto Nussenzveig"/>
        <s v="RD Básico - Ricardo Magnus O. Galvão"/>
        <s v="RD Básico - Walter Alberto Siqueira Pedra"/>
        <s v="RD Básico - Valentina Martelli"/>
        <s v="RD Básico - Marcelo Gameiro Munhoz"/>
        <s v="RD Básico - Barbara Amaral"/>
        <s v="Diretoria - Execução de obras urgentes no IF"/>
        <s v="RD - Criogênia"/>
        <s v="RI - Lab BioMembranas DFGE"/>
        <s v="RD Básico - João Carlos Alves Barata"/>
        <s v="RD - CPG"/>
        <s v="RI - PROFIS - Cristina Leite"/>
        <s v="RD Básico - Eric de Castro e Andrade"/>
        <s v="RD - Valdir Brunetti Scarduelli"/>
        <m u="1"/>
        <s v="RI - Mikiya Muramatsu" u="1"/>
        <s v="RD - Valmir Antonio Chitta" u="1"/>
        <s v="FAPESP - Marcos Nogueira Martins - RT-Institucional (2012)" u="1"/>
        <s v="RI - Gil da Costa Marques - CEPA" u="1"/>
        <s v="RINF - Informática da FMA" u="1"/>
        <s v="RORÇ - Assistência Financeira" u="1"/>
        <s v="IFMT - Informática da FMT" u="1"/>
        <s v="FAPESP - Adriano Mesquita Alencar - RT-Institucional (2014)" u="1"/>
        <s v="FAPESP - Euzi Conceição F. da Silva - RT-Institucional (2012)" u="1"/>
        <s v="RD - Mario José de Oliveira" u="1"/>
        <s v="ADM - Assistência Administrativa" u="1"/>
        <s v="RA - Comissão de Pós-Graduação - CPG" u="1"/>
        <s v="FAPESP - Elisabeth Mateus Yoshimura - RT-Institucional (2013)" u="1"/>
        <s v="FAPESP - Paulo Eduardo Artaxo Netto - RT-Institucional (2013)" u="1"/>
        <s v="TERC - Segurança e Limpeza" u="1"/>
        <s v="RD - Said Rahnamaye Rabbani" u="1"/>
        <s v="RORÇ - Assistência Acadêmica" u="1"/>
        <s v="RA - Ricardo Ichiwaki - Reequipamento" u="1"/>
        <s v="FAPESP - Gustavo Burdman - RT-Institucional (2014)" u="1"/>
        <s v="RA - Marcos Nogueira Martins" u="1"/>
        <s v="FAPESP - Elisabeth Mateus Yoshimura - RT-Institucional (2014)" u="1"/>
        <s v="FAPESP - Paulo Eduardo Artaxo Netto - RT-Institucional (2014)" u="1"/>
        <s v="FAPESP - Antonio Martins Figueiredo Neto - RT-Institucional (2013)" u="1"/>
        <s v="IFMA - Informática da FMA" u="1"/>
        <s v="RINF - Informática da FGE" u="1"/>
        <s v="RD - Ellisabeth Andreoli de Oliveira" u="1"/>
        <s v="FAPESP - Elisabeth Mateus Yoshimura - RT-Institucional (2015)" u="1"/>
        <s v="RD - Fernando Silveira Navarra" u="1"/>
        <s v="RA - Mario José de Oliveira - SBI (Biblioteca)" u="1"/>
        <s v="ADM - Biblioteca" u="1"/>
        <s v="RI - Paulo Alberto Nussenzveig" u="1"/>
        <s v="RINF - Informática da Diretoria" u="1"/>
        <s v="RD - Leandro Ramos Souza Barbosa" u="1"/>
        <s v="RD - Alain André Quivy" u="1"/>
        <s v="RA - Comissão de pesquisa - (Cpesq)" u="1"/>
        <s v="RINF - Informática do Laboratório Didático" u="1"/>
        <s v="RD - Alessio Mangiarotti" u="1"/>
        <s v="ADM - Assistência Financeira" u="1"/>
        <s v="RINF - Marcos Nogueira Martins" u="1"/>
        <s v="CARH - Nemitala Added" u="1"/>
        <s v="IADM - Informática da Diretoria" u="1"/>
        <s v="SEG - Assistência Administrativa - Segurança" u="1"/>
        <s v="RI - Marcos Nogueira Martins" u="1"/>
        <s v="IFEP - Informática da FEP" u="1"/>
        <s v="CONVÊNIO - Cristiano Rodrigues Mattos - CAPES PROAP - OBTV" u="1"/>
        <s v="IADM - Marcos Nogueira Martins" u="1"/>
        <s v="ADM - Assistência Administrativa - Segurança" u="1"/>
        <s v="FAPESP - Antonio Martins Figueiredo Neto - RT-Institucional (2012)" u="1"/>
        <s v="FAPESP - Vera B. Henriques - RT-Institucional (2015)" u="1"/>
        <s v="RORÇ - Diretoria" u="1"/>
        <s v="RA - Curso de Verão" u="1"/>
        <s v="RD - Jose Luis Souza Lopes" u="1"/>
        <s v="FAPESP - Marcos Nogueira Martins - RT-Institucional (2015)" u="1"/>
        <s v="RD - Ivã Gurgel" u="1"/>
        <s v="RD - Marcelo Gameiro Munhoz" u="1"/>
        <s v="RD - Mikiya Muramatsu" u="1"/>
        <s v="ADM - Diretoria - Transporte" u="1"/>
        <s v="RD - Jorge Jose Leite N. Junior" u="1"/>
        <s v="TRANS - Diretoria - Transporte" u="1"/>
        <s v="RD - Fernando Tadeu Caldeira Brandt" u="1"/>
        <s v="PPO - Plano Plurianual de Obras" u="1"/>
        <s v="ONR - Jose Fernando Diniz Chubaci" u="1"/>
        <s v="RD - Fuad Daher Saad" u="1"/>
        <s v="RINF - Informática da FAP" u="1"/>
        <s v="RD - Carmen Pimentel Cintra do Prado" u="1"/>
        <s v="RD - Vera Bohomoletz Henriques" u="1"/>
        <s v="CONVÊNIO - Jose Fernando Diniz Chubaci - ONR" u="1"/>
        <s v="ADM - Assistência Operacional - MAE" u="1"/>
        <s v="RD - Ricardo Magnus O. Galvão" u="1"/>
        <s v="FAPESP - Iberê Luis Caldas - RT-Institucional (2013)" u="1"/>
        <s v="MANUT - Manutenção Predial" u="1"/>
        <s v="RI - Maria Cecilia Salvadori" u="1"/>
        <s v="RORÇ - Assistência Administrativa" u="1"/>
        <s v="FAPESP - Vito Vanin - RT-Institucional (2013)" u="1"/>
        <s v="RD - Paulo Alberto Nussenzveig" u="1"/>
        <s v="RD - Maria Teresa Moura Lamy" u="1"/>
        <s v="IFGE - Informática da FGE" u="1"/>
        <s v="MANUT - Manutenção Areá Externa" u="1"/>
        <s v="RD - Frederique Marie Brigitte Sylvie Grassi" u="1"/>
        <s v="RD - Marcos Nogueira Martins" u="1"/>
        <s v="RINF - Informática da Assistência Acadêmica" u="1"/>
        <s v="RD - Marcia Almeida Rizzutto" u="1"/>
        <s v="CONVÊNIO - Cristiano Rodrigues Mattos - CPGI - CAPES - PROAP" u="1"/>
        <s v="RI - DFEP" u="1"/>
        <s v="RD - Andre Machado Rodrigues" u="1"/>
        <s v="RA - Carla Goldman - SBI" u="1"/>
        <s v="FAPESP - Marcia Fantini - RT-Institucional (2013)" u="1"/>
        <s v="ADM - Assistência Operacional - PPO - Plano Plurianual de Obras - Superintendência do Espaço Físico" u="1"/>
        <s v="RD - Alexandre Alarcon P. Suaide" u="1"/>
        <s v="ADM - Assistência Operacional - MP" u="1"/>
        <s v="IFAP - Informática da FAP" u="1"/>
        <s v="CONVÊNIO - Adriano Mesquita Alencar - CAPES - E" u="1"/>
        <s v="ADM - Diretoria" u="1"/>
        <s v="FAPESP - Marcia Fantini - RT-Institucional (2014)" u="1"/>
        <s v="FAPESP - Gennady Gusev - RTI - Institucional (2014)" u="1"/>
        <s v="RORÇ - Biblioteca" u="1"/>
        <s v="RINF - Informática da FMT" u="1"/>
        <s v="RI - Gil da Costa Marques - Projeto E - Física" u="1"/>
        <s v="RA - Gil da Costa Marques - CEPA" u="1"/>
        <s v="ADM - Assistência Acadêmica" u="1"/>
        <s v="TREIN - Treinamento" u="1"/>
        <s v="IFNC - Informática da FNC" u="1"/>
        <s v="RINF - Informática da FEP" u="1"/>
        <s v="FAPESP - Marcia Fantini - RT-Institucional (2015)" u="1"/>
        <s v="FAPESP - Marcos Nogueira Martins - RT-Institucional (2014)" u="1"/>
        <s v="FAPESP - Maria Teresa Moura Lamy - RT-Institucional (2014)" u="1"/>
        <s v="RD - Andre de Pinho Vieira" u="1"/>
        <s v="RI - Euzi Conceição F. da Silva" u="1"/>
        <s v="RA - Marcelo Gameiro Munhoz - Adm - Comissão de Cultura e Extensão" u="1"/>
        <s v="RD - Carlos Eduardo Fiore Santos" u="1"/>
        <s v="RA - Comissão de Pós-Graduação Interunidades - CPGI" u="1"/>
        <s v="FAPESP - André Bohomoletz - RT- Institucional (2014)" u="1"/>
        <s v="RI - Marina Nielsen" u="1"/>
        <s v="RINF - Informática da FNC" u="1"/>
      </sharedItems>
    </cacheField>
    <cacheField name="Data" numFmtId="167">
      <sharedItems containsNonDate="0" containsDate="1" containsString="0" containsBlank="1" minDate="2023-01-09T00:00:00" maxDate="2023-12-23T00:00:00"/>
    </cacheField>
    <cacheField name="Número da Guia" numFmtId="0">
      <sharedItems containsSemiMixedTypes="0" containsString="0" containsNumber="1" containsInteger="1" minValue="3902" maxValue="17916"/>
    </cacheField>
    <cacheField name="Departamento" numFmtId="0">
      <sharedItems/>
    </cacheField>
    <cacheField name="Favorecido" numFmtId="0">
      <sharedItems/>
    </cacheField>
    <cacheField name="Descrição" numFmtId="0">
      <sharedItems longText="1"/>
    </cacheField>
    <cacheField name="Executado" numFmtId="0">
      <sharedItems/>
    </cacheField>
    <cacheField name="Valor Débito" numFmtId="4">
      <sharedItems containsString="0" containsBlank="1" containsNumber="1" minValue="-57367.86" maxValue="779023.26"/>
    </cacheField>
    <cacheField name="Valor Crédito" numFmtId="4">
      <sharedItems containsString="0" containsBlank="1" containsNumber="1" minValue="0.34" maxValue="2562963"/>
    </cacheField>
    <cacheField name="Débito " numFmtId="4">
      <sharedItems containsSemiMixedTypes="0" containsString="0" containsNumber="1" minValue="-57367.86" maxValue="779023.26"/>
    </cacheField>
    <cacheField name="Valor Reservado" numFmtId="4">
      <sharedItems containsSemiMixedTypes="0" containsString="0" containsNumber="1" containsInteger="1" minValue="0" maxValue="0"/>
    </cacheField>
    <cacheField name="M" numFmtId="0">
      <sharedItems containsSemiMixedTypes="0" containsString="0" containsNumber="1" containsInteger="1" minValue="1" maxValue="12"/>
    </cacheField>
    <cacheField name="Mês" numFmtId="0">
      <sharedItems count="12">
        <s v="Janeiro"/>
        <s v="Fevereiro"/>
        <s v="Abril"/>
        <s v="Maio"/>
        <s v="Junho"/>
        <s v="Agosto"/>
        <s v="Setembro"/>
        <s v="Outubro"/>
        <s v="Novembro"/>
        <s v="Dezembro"/>
        <s v="Março"/>
        <s v="Julho"/>
      </sharedItems>
    </cacheField>
    <cacheField name="Tipo Recurso" numFmtId="0">
      <sharedItems count="27">
        <s v="Diretoria "/>
        <s v="RD "/>
        <s v="RI "/>
        <s v="RORÇ "/>
        <s v="CONVÊNIO "/>
        <s v="RD Básico "/>
        <s v="TAXA "/>
        <s v="RINF "/>
        <s v="IFNC " u="1"/>
        <s v="IADM " u="1"/>
        <s v="IFMA " u="1"/>
        <e v="#VALUE!" u="1"/>
        <s v="ONR " u="1"/>
        <s v="TERC " u="1"/>
        <s v="IFMT " u="1"/>
        <s v="TREIN " u="1"/>
        <s v="FAPESP " u="1"/>
        <s v="IFAP " u="1"/>
        <s v="RA " u="1"/>
        <s v="IFEP " u="1"/>
        <s v="CARH " u="1"/>
        <s v="PPO " u="1"/>
        <s v="IFGE " u="1"/>
        <s v="MANUT " u="1"/>
        <s v="SEG " u="1"/>
        <s v="TRANS " u="1"/>
        <s v="ADM " u="1"/>
      </sharedItems>
    </cacheField>
    <cacheField name="Campo1" numFmtId="0" formula="'Valor Crédito'-'Débito '-'Valor Reservado'" databaseField="0"/>
    <cacheField name="saldo" numFmtId="0" formula="'Valor Crédito'-'Débito '-'Valor Reservado'"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389">
  <r>
    <x v="0"/>
    <d v="2023-01-18T00:00:00"/>
    <n v="16490"/>
    <s v="DIR"/>
    <s v="SEC Figueiredo Ltda - EPP"/>
    <s v="Contrato de serviços de despacho aduaneiro - Exercício 2023 - NE 365063 / 2023 - Anulado - Fechamento do Exercício 2023"/>
    <s v="Sim"/>
    <n v="0"/>
    <m/>
    <n v="0"/>
    <n v="0"/>
    <n v="1"/>
    <x v="0"/>
  </r>
  <r>
    <x v="0"/>
    <d v="2023-02-13T00:00:00"/>
    <n v="16588"/>
    <s v="DIR"/>
    <s v="Diárias (Nacionais e Internacionais)"/>
    <s v="Empenho de Diárias Nacionais - NE 2797297 e Diárias Internacionais - NE 2625160 - Exercício 2023 - Contrapartida GC 4034"/>
    <s v="Sim"/>
    <n v="23873.02"/>
    <m/>
    <n v="23873.02"/>
    <n v="0"/>
    <n v="2"/>
    <x v="1"/>
  </r>
  <r>
    <x v="0"/>
    <d v="2023-04-06T00:00:00"/>
    <n v="16765"/>
    <s v="DIR"/>
    <s v="Monitores Bolsistas"/>
    <s v="ANULADO - Empenho referente a pagamentos de monitores bolsistas 2023 - NE 1644942/2023 - Processo: 23.1.9.43.6"/>
    <s v="Sim"/>
    <n v="0"/>
    <m/>
    <n v="0"/>
    <n v="0"/>
    <n v="4"/>
    <x v="2"/>
  </r>
  <r>
    <x v="0"/>
    <d v="2023-04-18T00:00:00"/>
    <n v="16795"/>
    <s v="DIR-CCEX"/>
    <s v="Auxilio Aluno"/>
    <s v="Ajuda de Custos a colaboradores Eventuais João de Souza, Juliana Costa, Ana Clara, Luiza Teixeira, Iago Modesto Iago Alves no valor de R$ 600,00"/>
    <s v="Sim"/>
    <n v="600"/>
    <m/>
    <n v="600"/>
    <n v="0"/>
    <n v="4"/>
    <x v="2"/>
  </r>
  <r>
    <x v="0"/>
    <d v="2023-04-18T00:00:00"/>
    <n v="16797"/>
    <s v="ATA-SV"/>
    <s v="Prado Com. de Eletron. e Servs. de Instal. EIRELI"/>
    <s v="NE.01859345 - Ata Registro de Preços - Aquisição e serviço de instalação de aparelho de ar condicionado p/Sala da Vigilância Edif. Anexo 2 - RC 157860 - DC 76142/2023. Proc. 22.1.441.43.4"/>
    <s v="Sim"/>
    <n v="1105.49"/>
    <m/>
    <n v="1105.49"/>
    <n v="0"/>
    <n v="4"/>
    <x v="2"/>
  </r>
  <r>
    <x v="0"/>
    <d v="2023-04-18T00:00:00"/>
    <n v="16798"/>
    <s v="DIR"/>
    <s v="SP Elite Eventos e Turismo EIreli"/>
    <s v="Serviço Eventual de Buffet RC 190310 DC 87250 NE 1863385"/>
    <s v="Sim"/>
    <n v="630"/>
    <m/>
    <n v="630"/>
    <n v="0"/>
    <n v="4"/>
    <x v="2"/>
  </r>
  <r>
    <x v="0"/>
    <d v="2023-04-18T00:00:00"/>
    <n v="16799"/>
    <s v="AAA"/>
    <s v="SP Elite Eventos e Turismo EIreli"/>
    <s v="Serviço Eventual de Buffet RC 187343 DC 90269 NE 1863458"/>
    <s v="Sim"/>
    <n v="420"/>
    <m/>
    <n v="420"/>
    <n v="0"/>
    <n v="4"/>
    <x v="2"/>
  </r>
  <r>
    <x v="0"/>
    <d v="2023-04-19T00:00:00"/>
    <n v="16801"/>
    <s v="DIR"/>
    <s v="Reitoria - Estagiário"/>
    <s v="Solicitação: 625/2023 Setor: Serviço de Pós-graduação em Física Solicitante: 2114950-1 Claudia Conde Barioni Valor da Bolsa: 1.212,00 Previsão Orçamentária: 14.544,00 + 3.168,00 (auxílio transporte) Duração: 12 meses Jornada: 30 Horas Remanejamento N° 2023 50321280 de recurso para estágio do aluno Gabrielly Inacio de Araujo"/>
    <s v="Sim"/>
    <n v="17712"/>
    <m/>
    <n v="17712"/>
    <n v="0"/>
    <n v="4"/>
    <x v="2"/>
  </r>
  <r>
    <x v="0"/>
    <d v="2023-04-25T00:00:00"/>
    <n v="16817"/>
    <s v="AAA"/>
    <s v="SP Elite Eventos e Turismo EIreli"/>
    <s v="Aquisição de serviço de Buffet - RC 188536 DC 90277 NE 2073434"/>
    <s v="Sim"/>
    <n v="840"/>
    <m/>
    <n v="840"/>
    <n v="0"/>
    <n v="4"/>
    <x v="2"/>
  </r>
  <r>
    <x v="0"/>
    <d v="2023-05-04T00:00:00"/>
    <n v="16849"/>
    <s v="DIR"/>
    <s v="Reitoria - Estagiário"/>
    <s v="Solicitação: 691/2023 Setor: Serviço de Graduação Solicitante: 2333180-1 Katia Cilene Beltran Souza Nobre Valor da Bolsa: 1.212,00 Previsão Orçamentária: 9.696,00 + 2.112,00 (auxílio transporte) Duração: 8 meses Jornada: 30 Horas Doc. Mov. Verba: 202302202757 Processo: 22.1.323.43.1 Aluno: 11771210 - Leonardo Duarte Curralo Data de Cadastro: 18/05/2023 09:37 - Remanejamento N° 2023 50276064"/>
    <s v="Sim"/>
    <n v="11808"/>
    <m/>
    <n v="11808"/>
    <n v="0"/>
    <n v="5"/>
    <x v="3"/>
  </r>
  <r>
    <x v="0"/>
    <d v="2023-05-04T00:00:00"/>
    <n v="16851"/>
    <s v="ATA"/>
    <s v="Biológica Controle de Pragas Urbanas ltda"/>
    <s v="Serviço de desratização emergencial para o bloco de serviços e para o prédio HEPIC."/>
    <s v="Sim"/>
    <n v="1710"/>
    <m/>
    <n v="1710"/>
    <n v="0"/>
    <n v="5"/>
    <x v="3"/>
  </r>
  <r>
    <x v="0"/>
    <d v="2023-05-09T00:00:00"/>
    <n v="16867"/>
    <s v="DIR"/>
    <s v="Reitoria - Estagiário"/>
    <s v="Solicitação: 723/2023 Setor: Serviço Técnico de Comunicação, Pesquisa e Cultura e Extensão Solicitante: 3472142-1 Maria Luísa Pestilla Tippi Valor da Bolsa: 1.212,00 Previsão Orçamentária: 14.544,00 + 3.168,00 (auxílio transporte) - Remanejamento N° 2023 50355100 Duração: 12 meses Jornada: 30 Horas Doc. Mov. Verba: 202302349936 Processo: 23.1.253.43.4 Aluno: 11761379 - Renan Azevedo de Carvalho Silva Data de Cadastro: 28/06/2023 16:10"/>
    <s v="Sim"/>
    <n v="17712"/>
    <m/>
    <n v="17712"/>
    <n v="0"/>
    <n v="5"/>
    <x v="3"/>
  </r>
  <r>
    <x v="0"/>
    <d v="2023-05-09T00:00:00"/>
    <n v="16868"/>
    <s v="ATA"/>
    <s v="EAR MIX Distribuidora Ltda"/>
    <s v="NEO 2349332/2023 - Aquisição de capachos para uso nas dependências do IFUSP. RC 1569960 - DC 96577/2023. Proc. 23.1.193.43.1"/>
    <s v="Sim"/>
    <n v="4950"/>
    <m/>
    <n v="4950"/>
    <n v="0"/>
    <n v="5"/>
    <x v="3"/>
  </r>
  <r>
    <x v="0"/>
    <d v="2023-05-11T00:00:00"/>
    <n v="16875"/>
    <s v="ATA-EXPEDIENTE"/>
    <s v="Antonio Terassi Neto"/>
    <s v="Troca da bateria do veículo oficial F-350 placa: DJP:0094"/>
    <s v="Sim"/>
    <n v="580"/>
    <m/>
    <n v="580"/>
    <n v="0"/>
    <n v="5"/>
    <x v="3"/>
  </r>
  <r>
    <x v="0"/>
    <d v="2023-05-11T00:00:00"/>
    <n v="16881"/>
    <s v="ATA-VEICULO"/>
    <s v="Rafael Medeiros da Silva"/>
    <s v="Motor de arranque recondicionado do veiculo oficial modelo:F-350 placa DJP:0094"/>
    <s v="Sim"/>
    <n v="1300"/>
    <m/>
    <n v="1300"/>
    <n v="0"/>
    <n v="5"/>
    <x v="3"/>
  </r>
  <r>
    <x v="0"/>
    <d v="2023-05-11T00:00:00"/>
    <n v="16885"/>
    <s v="DIR"/>
    <s v="Wood Steel Comercio de Moveis Ltda."/>
    <s v="NE.03814080 - Pregão - aquisições de cadeiras giratórias e poltronas - RC 179340 / 528505 / 560921 / 586050 - DC 94779 - Ajuste das GOs 16886 / 16887 - GC 4094."/>
    <s v="Sim"/>
    <n v="7158"/>
    <m/>
    <n v="7158"/>
    <n v="0"/>
    <n v="5"/>
    <x v="3"/>
  </r>
  <r>
    <x v="0"/>
    <d v="2023-05-11T00:00:00"/>
    <n v="16888"/>
    <s v="DIR"/>
    <s v="Tecno-Flex de Mogi Mirim Ind. Com. Móveis Ltda"/>
    <s v="Aquisição de mesas, gaveteiros e armários de escritório - RC 549545 / 586050 - DC 106610 - NE 3841931/2023 - Processo: 23.1.255.43.7 - Ajuste das GO 16889 - GC 4095."/>
    <s v="Sim"/>
    <n v="5700"/>
    <m/>
    <n v="5700"/>
    <n v="0"/>
    <n v="5"/>
    <x v="3"/>
  </r>
  <r>
    <x v="0"/>
    <d v="2023-05-11T00:00:00"/>
    <n v="16896"/>
    <s v="DIR"/>
    <s v="Honorários"/>
    <s v="Pró Labore ref a participação na comissão julgadora do concurso para provimento de um professor doutor junto ao DFNC - NE 2385215 e 2385142 - Processo 23.1.13.43.3"/>
    <s v="Sim"/>
    <n v="1857.14"/>
    <m/>
    <n v="1857.14"/>
    <n v="0"/>
    <n v="5"/>
    <x v="3"/>
  </r>
  <r>
    <x v="0"/>
    <d v="2023-05-11T00:00:00"/>
    <n v="16880"/>
    <s v="ATF-ALMOX"/>
    <s v="Reitoria"/>
    <s v="Remanejamento 50257248 / 2023 referente à requisição de material 202300146353 - Almoxarifado Central"/>
    <s v="Sim"/>
    <n v="956.29"/>
    <m/>
    <n v="956.29"/>
    <n v="0"/>
    <n v="5"/>
    <x v="3"/>
  </r>
  <r>
    <x v="0"/>
    <d v="2023-05-11T00:00:00"/>
    <n v="16897"/>
    <s v="DIR"/>
    <s v="Auxilio Professor Visitante"/>
    <s v="Auxilio ref a participação na comissão julgadora do concurso para provimento de um professor doutor junto ao DFNC - Prof Dr Luiz Felipe, Profa Dra Mariela Fernanda (estrangeira) Profa Dra Regina Cély e Prof. Dr Roberto Meigikos - NE 2385282, 2385290, 2385304 e 2385312"/>
    <s v="Sim"/>
    <n v="10963.2"/>
    <m/>
    <n v="10963.2"/>
    <n v="0"/>
    <n v="5"/>
    <x v="3"/>
  </r>
  <r>
    <x v="0"/>
    <d v="2023-05-12T00:00:00"/>
    <n v="16920"/>
    <s v="DIR"/>
    <s v="SEC Figueiredo Ltda - EPP"/>
    <s v="Despesa com despacho aduaneiro referente a importação da compra 17510/2023 - Processo: 23.1.39.43.2 - NE 2400575/2023"/>
    <s v="Sim"/>
    <n v="5718.84"/>
    <m/>
    <n v="5718.84"/>
    <n v="0"/>
    <n v="5"/>
    <x v="3"/>
  </r>
  <r>
    <x v="0"/>
    <d v="2023-05-12T00:00:00"/>
    <n v="16922"/>
    <s v="DIR"/>
    <s v="CEPEUSP"/>
    <s v="Reserva dos Campos do CEPEUSP para AAAGW para o ano de 2023 - Remanejamento N° 2023 50261229"/>
    <s v="Sim"/>
    <n v="6240"/>
    <m/>
    <n v="6240"/>
    <n v="0"/>
    <n v="5"/>
    <x v="3"/>
  </r>
  <r>
    <x v="0"/>
    <d v="2023-05-15T00:00:00"/>
    <n v="16924"/>
    <s v="SBI"/>
    <s v="Jose Roberto dos Santos - 76157512849"/>
    <s v="Aquisição de serviço de chaveiro"/>
    <s v="Sim"/>
    <n v="220"/>
    <m/>
    <n v="220"/>
    <n v="0"/>
    <n v="5"/>
    <x v="3"/>
  </r>
  <r>
    <x v="0"/>
    <d v="2023-05-15T00:00:00"/>
    <n v="16926"/>
    <s v="DIR"/>
    <s v="Transposição interna"/>
    <s v="Transferência para o professor FUAD referente a créditos recebidos da troca com a Diretoria - GC 4097"/>
    <s v="Sim"/>
    <n v="110000"/>
    <m/>
    <n v="110000"/>
    <n v="0"/>
    <n v="5"/>
    <x v="3"/>
  </r>
  <r>
    <x v="0"/>
    <d v="2023-05-16T00:00:00"/>
    <n v="16932"/>
    <s v="FEP"/>
    <s v="Prado Com. de Eletron. e Servs. de Instal. EIRELI"/>
    <s v="Aquisição e instalação de aparelho de ar condicionado (DFEP). RC 212283 - DC 98170/2023 - NEs 2425098 e 245080 - Contrapartida GO 16935 e GC 4098"/>
    <s v="Sim"/>
    <n v="4864"/>
    <m/>
    <n v="4864"/>
    <n v="0"/>
    <n v="5"/>
    <x v="3"/>
  </r>
  <r>
    <x v="0"/>
    <d v="2023-05-17T00:00:00"/>
    <n v="16934"/>
    <s v="ATA-VEICULO"/>
    <s v="Rafael Medeiros da Silva"/>
    <s v="Troca do relê auxiliar de partida do veículo oficial F-350 placa DJP: 0094"/>
    <s v="Sim"/>
    <n v="375"/>
    <m/>
    <n v="375"/>
    <n v="0"/>
    <n v="5"/>
    <x v="3"/>
  </r>
  <r>
    <x v="0"/>
    <d v="2023-05-17T00:00:00"/>
    <n v="16941"/>
    <s v="ATA-VEICULO"/>
    <s v="Z.A. DIGITAL DE SÃO PAULO SISTEMA DE ESTACIONAMENT"/>
    <s v="Informamos que desde o dia 17/11/2020, o serviço de estacionamento rotativo em vias e logradouros públicos no Município de São Paulo, passou a ser operado exclusivamente pela Estapar Nova Zona Azul. Diante disso, a unidade, os gestores e os condutores poderão realizar o cadastro junto a empresa para utilização dos serviços, e fazer o crédito"/>
    <s v="Sim"/>
    <n v="152"/>
    <m/>
    <n v="152"/>
    <n v="0"/>
    <n v="5"/>
    <x v="3"/>
  </r>
  <r>
    <x v="0"/>
    <d v="2023-05-18T00:00:00"/>
    <n v="16943"/>
    <s v="ATF-ALMOX"/>
    <s v="Jose Roberto dos Santos - 76157512849"/>
    <s v="Aquisição de serviço de chaveiro (confecção de carimbo)"/>
    <s v="Sim"/>
    <n v="65"/>
    <m/>
    <n v="65"/>
    <n v="0"/>
    <n v="5"/>
    <x v="3"/>
  </r>
  <r>
    <x v="0"/>
    <d v="2023-05-19T00:00:00"/>
    <n v="16955"/>
    <s v="DIR"/>
    <s v="Diárias"/>
    <s v="Diária N° 202300023 - Fernando Silveira Navarra - 2085490 Unidade - 43 - Instituto de Física Destino: Rio de Janeiro/RJ-Brasil Convênio: 0 Saida Prevista: 04/06/2023 - 08:15 Término Prevista: 10/06/2023 - 18:15 Diárias Nacionais: Completas: 6 - Simples: 1 Finalidade da Diária: Participação como organizador principal da XXX Reunião de Trabalho sobre Interações Hadrônicas, a ser realizada no CBPF, Rio de Janeiro, entre 5 e 7 de junho de 2023."/>
    <s v="Sim"/>
    <n v="3340.35"/>
    <m/>
    <n v="3340.35"/>
    <n v="0"/>
    <n v="5"/>
    <x v="3"/>
  </r>
  <r>
    <x v="0"/>
    <d v="2023-05-19T00:00:00"/>
    <n v="16959"/>
    <s v="DIR"/>
    <s v="IFSC"/>
    <s v="Remanejamento N° 2023 50279926 - referente à 5 diárias completas com pernoite, ao Prof. Antonio Ricardo Zanatta (IFSC/USP), nº USP 2808842 que participará da Comissão Julgadora do Concurso para provimento de um Professor Doutor junto ao Departamento de Física Aplicada, Ed. IF-01/23, a ser realizado no período de 24 a 28 de julho de 2023."/>
    <s v="Sim"/>
    <n v="2569.5"/>
    <m/>
    <n v="2569.5"/>
    <n v="0"/>
    <n v="5"/>
    <x v="3"/>
  </r>
  <r>
    <x v="0"/>
    <d v="2023-05-22T00:00:00"/>
    <n v="16964"/>
    <s v="DIR"/>
    <s v="AUCANI"/>
    <s v="Devolução referente ao REMANEJAMENTO 50193620 / 2022 - Aluno Arthur Xavier Belluci nº 11809260 fez a devolução da bolsa que recebeu - Recibo 70/2023"/>
    <s v="Sim"/>
    <n v="28000"/>
    <m/>
    <n v="28000"/>
    <n v="0"/>
    <n v="5"/>
    <x v="3"/>
  </r>
  <r>
    <x v="0"/>
    <d v="2023-05-23T00:00:00"/>
    <n v="16965"/>
    <s v="AAA"/>
    <s v="Professor Visitante"/>
    <s v="Auxilio ref a participação na comissão julgadora do concurso para provimento de um professor doutor junto ao DFMA - Profa Dra. Miriam Mendes Gandelma, Profa. Dra. Erica Ribeiro Polycarpo Macedo e Prof. Dr. Hiroshi Nunokawa NE: 2486321, 2486429 e 2486470"/>
    <s v="Sim"/>
    <n v="4933.4399999999996"/>
    <m/>
    <n v="4933.4399999999996"/>
    <n v="0"/>
    <n v="5"/>
    <x v="3"/>
  </r>
  <r>
    <x v="0"/>
    <d v="2023-05-23T00:00:00"/>
    <n v="16969"/>
    <s v="AAA"/>
    <s v="Professor Visitante"/>
    <s v="Auxilio ref a participação na comissão julgadora do concurso para provimento de um professor doutor junto ao DFMA - Porfa.Dra. Miriam Mendes, Profa. Dra. Erica Ribeiro e Prof Dr. Hiroshi NE 2625305, 2625364 e 2625429"/>
    <s v="Sim"/>
    <n v="2785.71"/>
    <m/>
    <n v="2785.71"/>
    <n v="0"/>
    <n v="5"/>
    <x v="3"/>
  </r>
  <r>
    <x v="0"/>
    <d v="2023-05-23T00:00:00"/>
    <n v="16974"/>
    <s v="DIR"/>
    <s v="SP Elite Eventos e Turismo Eireli ME"/>
    <s v="Serviço de buffet para a reunião da congregação do IFUSP a ser realizada dia 25/05/2023 - Requisição 188579 - DC 120508/2023 - NE 2633413 e 2633421 - Complemento GO 16973"/>
    <s v="Sim"/>
    <n v="3.11"/>
    <m/>
    <n v="3.11"/>
    <n v="0"/>
    <n v="5"/>
    <x v="3"/>
  </r>
  <r>
    <x v="0"/>
    <d v="2023-05-24T00:00:00"/>
    <n v="16975"/>
    <s v="DIR"/>
    <s v="Jose Roberto dos Santos"/>
    <s v="Reparos e fechaduras das portas da salas de estudos temporários da biblioteca localizada no Ed. Principal."/>
    <s v="Sim"/>
    <n v="370"/>
    <m/>
    <n v="370"/>
    <n v="0"/>
    <n v="5"/>
    <x v="3"/>
  </r>
  <r>
    <x v="0"/>
    <d v="2023-05-24T00:00:00"/>
    <n v="16977"/>
    <s v="FEP"/>
    <s v="A.C. de Almeida Informática e Tecnologia Ltda"/>
    <s v="NEE 2643923/2023 - Compra de insumos de informática (WebCam) p/DFEP - RC 252811/2023 - DC 117124/2023"/>
    <s v="Sim"/>
    <n v="400"/>
    <m/>
    <n v="400"/>
    <n v="0"/>
    <n v="5"/>
    <x v="3"/>
  </r>
  <r>
    <x v="0"/>
    <d v="2023-05-25T00:00:00"/>
    <n v="16979"/>
    <s v="DIR"/>
    <s v="Ricardo Ichiwaki"/>
    <s v="Solicitação de reembolso pela compra de insumos emergenciais para os experimentos dos Laboratórios Didáticos."/>
    <s v="Sim"/>
    <n v="746.51"/>
    <m/>
    <n v="746.51"/>
    <n v="0"/>
    <n v="5"/>
    <x v="3"/>
  </r>
  <r>
    <x v="0"/>
    <d v="2023-05-30T00:00:00"/>
    <n v="16992"/>
    <s v="AAA"/>
    <s v="Fabio Hideki Sakuguti"/>
    <s v="compra de headset para ouvir as gravações das reuniões Congregação/CTA para elaboração de atas."/>
    <s v="Sim"/>
    <n v="81.96"/>
    <m/>
    <n v="81.96"/>
    <n v="0"/>
    <n v="5"/>
    <x v="3"/>
  </r>
  <r>
    <x v="0"/>
    <d v="2023-06-01T00:00:00"/>
    <n v="16998"/>
    <s v="DIR"/>
    <s v="Ricardo Ichiwaki"/>
    <s v="Solicitação de reembolso pela compra de insumos emergenciais à montagem de experimentos dos Laboratórios Didáticos"/>
    <s v="Sim"/>
    <n v="456.15"/>
    <m/>
    <n v="456.15"/>
    <n v="0"/>
    <n v="6"/>
    <x v="4"/>
  </r>
  <r>
    <x v="0"/>
    <d v="2023-06-02T00:00:00"/>
    <n v="17006"/>
    <s v="DIR"/>
    <s v="Fidelíssima Cafés Especiais"/>
    <s v="Compra de 10 pacotes de café em grãos para Diretoria"/>
    <s v="Sim"/>
    <n v="560"/>
    <m/>
    <n v="560"/>
    <n v="0"/>
    <n v="6"/>
    <x v="4"/>
  </r>
  <r>
    <x v="0"/>
    <d v="2023-06-05T00:00:00"/>
    <n v="17015"/>
    <s v="DIR"/>
    <s v="Reitoria"/>
    <s v="INSS Multa/Juros - EFD-Reinf recolhido com atraso, competência 04/2023 - REMANEJAMENTO 50309728 / 2023."/>
    <s v="Sim"/>
    <n v="127.38"/>
    <m/>
    <n v="127.38"/>
    <n v="0"/>
    <n v="6"/>
    <x v="4"/>
  </r>
  <r>
    <x v="0"/>
    <d v="2023-06-07T00:00:00"/>
    <n v="17028"/>
    <s v="AAA"/>
    <s v="Irene Vicicato Lopes"/>
    <s v="Compra de biscoitos doce e sallgado e cápsulas de café, a serem utilizados pela Assistência Acadêemica em bancas de concursos e processos seletivos."/>
    <s v="Sim"/>
    <n v="494.54"/>
    <m/>
    <n v="494.54"/>
    <n v="0"/>
    <n v="6"/>
    <x v="4"/>
  </r>
  <r>
    <x v="0"/>
    <d v="2023-06-13T00:00:00"/>
    <n v="17044"/>
    <s v="DIR"/>
    <s v="Naype Serv. de Despachos LTDA"/>
    <s v="Pagamento do serviço de despachante referente renovação das licenças para compra e utilização de produtos químicos controlados pelo IF."/>
    <s v="Sim"/>
    <n v="1500"/>
    <m/>
    <n v="1500"/>
    <n v="0"/>
    <n v="6"/>
    <x v="4"/>
  </r>
  <r>
    <x v="0"/>
    <d v="2023-06-20T00:00:00"/>
    <n v="17075"/>
    <s v="DIR"/>
    <s v="SEC Figueiredo Ltda - EPP"/>
    <s v="Complemento do empenho 2400575/2023 referente adiantamento de numerários para pagamento de despesas com despacho aduaneiro referente a importação de compra 17510/2023 - NE 03209658/2023 - Kit emulação que será usado em disciplina de laboratório do IFUSP."/>
    <s v="Sim"/>
    <n v="206.58"/>
    <m/>
    <n v="206.58"/>
    <n v="0"/>
    <n v="6"/>
    <x v="4"/>
  </r>
  <r>
    <x v="0"/>
    <d v="2023-06-21T00:00:00"/>
    <n v="17079"/>
    <s v="DIR"/>
    <s v="MARLENE OLIVEIRA DOS SANTOS 93945361834"/>
    <s v="Material de comunicação para a Seção de Alunos, direcionado aos estudantes da graduação."/>
    <s v="Sim"/>
    <n v="1550"/>
    <m/>
    <n v="1550"/>
    <n v="0"/>
    <n v="6"/>
    <x v="4"/>
  </r>
  <r>
    <x v="0"/>
    <d v="2023-06-21T00:00:00"/>
    <n v="17080"/>
    <s v="DIR"/>
    <s v="Manoela Brito Cavalcante"/>
    <s v="Reembolso referente a compra de luvas descartáveis utilizadas pelos servidores do apoio ao usuários."/>
    <s v="Sim"/>
    <n v="59.9"/>
    <m/>
    <n v="59.9"/>
    <n v="0"/>
    <n v="6"/>
    <x v="4"/>
  </r>
  <r>
    <x v="0"/>
    <d v="2023-06-26T00:00:00"/>
    <n v="17095"/>
    <s v="AAA-SAL"/>
    <s v="Maria Luisa Pestilla Tippi (reembolso)"/>
    <s v="Compra de displays plásticos para as peças de comunicação da Seção de Alunos. NF da KALUNGA."/>
    <s v="Sim"/>
    <n v="76.8"/>
    <m/>
    <n v="76.8"/>
    <n v="0"/>
    <n v="6"/>
    <x v="4"/>
  </r>
  <r>
    <x v="0"/>
    <d v="2023-06-30T00:00:00"/>
    <n v="17122"/>
    <s v="DIR"/>
    <s v="Reitoria - Estagiário"/>
    <s v="Complementação de recurso para estágio do aluno Joara Cardoso Silva Solicitação 834/2022 - Remanejamento 50359881/2023 - Complementação de recurso para estágio do aluno Júlia de Moura Reinaldo. Referente à solicitação 368/2023 - Remanejamento 50361606/2023 - Complementação de recurso para estágio do aluno Gabriel Santos Sant'Anna. Referente à solicitação 369/2023 - Remanejamento 50361665/2023"/>
    <s v="Sim"/>
    <n v="1148.4000000000001"/>
    <m/>
    <n v="1148.4000000000001"/>
    <n v="0"/>
    <n v="6"/>
    <x v="4"/>
  </r>
  <r>
    <x v="0"/>
    <d v="2023-06-30T00:00:00"/>
    <n v="17125"/>
    <s v="DIR"/>
    <s v="Débitos Tesouraria"/>
    <s v="Ajustes de lançamentos referente as despesas realizadas no Grupo da Receita do processo de adiantamento nº : 23.1.287.43.6, mas lançados nos RORÇ Departamentos - GO 17016 - Contrapartida RORÇ BÁSICO - GC 4127"/>
    <s v="Sim"/>
    <n v="684.01"/>
    <m/>
    <n v="684.01"/>
    <n v="0"/>
    <n v="6"/>
    <x v="4"/>
  </r>
  <r>
    <x v="0"/>
    <d v="2023-08-09T00:00:00"/>
    <n v="17268"/>
    <s v="DIR"/>
    <s v="Transposição interna"/>
    <s v="Transposição para RI Manutenção Predial para empenho do Pregão Eletrônica para contratação de serviço de jardinagem - DC 155867/2023 - Remanejamento nº 2023 50449805 e 2023 50449180"/>
    <s v="Sim"/>
    <n v="107032.53"/>
    <m/>
    <n v="107032.53"/>
    <n v="0"/>
    <n v="8"/>
    <x v="5"/>
  </r>
  <r>
    <x v="0"/>
    <d v="2023-08-09T00:00:00"/>
    <n v="17269"/>
    <s v="AAA-CG"/>
    <s v="Auxílio financeiro Aluno"/>
    <s v="Evento International History, Philosophy, Porto Alegre 09 a 11/08/2023 Vitor NE 4035637, Carlos Chaves NE 4035750, Victor NE 4035726, Juan Palma NE 4035700, Rebeca NE 4035688."/>
    <s v="Sim"/>
    <n v="4500"/>
    <m/>
    <n v="4500"/>
    <n v="0"/>
    <n v="8"/>
    <x v="5"/>
  </r>
  <r>
    <x v="0"/>
    <d v="2023-08-09T00:00:00"/>
    <n v="17270"/>
    <s v="AAA-CG"/>
    <s v="Auxílio financeiro Aluno"/>
    <s v="Evento Encontro Nacional de Pesquisa em Educação em Ciências Caldas Novas/GO 02 a 06/10/2023 Mila Marques NE 4035793 e Isabella Yumi NE 4035823."/>
    <s v="Sim"/>
    <n v="1800"/>
    <m/>
    <n v="1800"/>
    <n v="0"/>
    <n v="8"/>
    <x v="5"/>
  </r>
  <r>
    <x v="0"/>
    <d v="2023-08-28T00:00:00"/>
    <n v="17345"/>
    <s v="FGE"/>
    <s v="Mikiya Muramatsu"/>
    <s v="Compra de aguas para o Evento Física para todos - FPT nos dias 26/08 e 16/09/2023"/>
    <s v="Sim"/>
    <n v="27"/>
    <m/>
    <n v="27"/>
    <n v="0"/>
    <n v="8"/>
    <x v="5"/>
  </r>
  <r>
    <x v="0"/>
    <d v="2023-09-01T00:00:00"/>
    <n v="17354"/>
    <s v="ATA-VEICULO"/>
    <s v="Empresa Brasileira de Correios e Telégrafos (ECT)"/>
    <s v="Envio de uma CARTA REGISTRADA /AR (CR/AR) para Companhia de engenharia de Tráfego - CET R:Sumidouro.740 - Pinheiros - SP Cep: 05428-900 - (Nº. Objeto: BR597108580br)"/>
    <s v="Sim"/>
    <n v="18.2"/>
    <m/>
    <n v="18.2"/>
    <n v="0"/>
    <n v="9"/>
    <x v="6"/>
  </r>
  <r>
    <x v="0"/>
    <d v="2023-09-19T00:00:00"/>
    <n v="17405"/>
    <s v="AAA"/>
    <s v="Reitoria"/>
    <s v="Rem. 50507449 - INSS Multa/Juros - Essocial recolhido com atraso, competência 07/2023."/>
    <s v="Sim"/>
    <n v="10.45"/>
    <m/>
    <n v="10.45"/>
    <n v="0"/>
    <n v="9"/>
    <x v="6"/>
  </r>
  <r>
    <x v="0"/>
    <d v="2023-10-04T00:00:00"/>
    <n v="17450"/>
    <s v="DIR-SBI"/>
    <s v="ALMOXARIFADO"/>
    <s v="Requisição de Almoxarifado"/>
    <s v="Sim"/>
    <n v="1356.04"/>
    <m/>
    <n v="1356.04"/>
    <n v="0"/>
    <n v="10"/>
    <x v="7"/>
  </r>
  <r>
    <x v="0"/>
    <d v="2023-10-05T00:00:00"/>
    <n v="17471"/>
    <s v="DIR"/>
    <s v="Transposição interna"/>
    <s v="REMANEJAMENTO 50489629 / 2023 - Para empenho de adiantamento de despesa na receita da manutenção predial"/>
    <s v="Sim"/>
    <n v="8800"/>
    <m/>
    <n v="8800"/>
    <n v="0"/>
    <n v="10"/>
    <x v="7"/>
  </r>
  <r>
    <x v="0"/>
    <d v="2023-10-06T00:00:00"/>
    <n v="17482"/>
    <s v="DIR"/>
    <s v="Transposição interna"/>
    <s v="Cobrir saldo negativo Profa Vera Henriques - GC 4202"/>
    <s v="Sim"/>
    <n v="884.41"/>
    <m/>
    <n v="884.41"/>
    <n v="0"/>
    <n v="10"/>
    <x v="7"/>
  </r>
  <r>
    <x v="0"/>
    <d v="2023-10-10T00:00:00"/>
    <n v="17488"/>
    <s v="DIR"/>
    <s v="Fidelíssima Cafés Especiais"/>
    <s v="Compra de 10 pacotes de café em grãos para máquina Diretoria"/>
    <s v="Sim"/>
    <n v="620"/>
    <m/>
    <n v="620"/>
    <n v="0"/>
    <n v="10"/>
    <x v="7"/>
  </r>
  <r>
    <x v="0"/>
    <d v="2023-10-16T00:00:00"/>
    <n v="17501"/>
    <s v="AAA"/>
    <s v="SP Elite Eventos e Turismo Eireli ME"/>
    <s v="Serviço de buffet para reunião da Congregação do IFUSP - RC 194358 - DC 229704 - NE 05363972/2023 - Processo 23.1.344.43.0"/>
    <s v="Sim"/>
    <n v="1260"/>
    <m/>
    <n v="1260"/>
    <n v="0"/>
    <n v="10"/>
    <x v="7"/>
  </r>
  <r>
    <x v="0"/>
    <d v="2023-10-16T00:00:00"/>
    <n v="17502"/>
    <s v="DIR"/>
    <s v="SP Elite Eventos e Turismo Eireli ME"/>
    <s v="Serviço de buffet para colóquio no Auditório Adma Jafet - RC 480334 - DC 228163 - NE 05364057/2023 - Processo 23.1.344.43.0"/>
    <s v="Sim"/>
    <n v="3000"/>
    <m/>
    <n v="3000"/>
    <n v="0"/>
    <n v="10"/>
    <x v="7"/>
  </r>
  <r>
    <x v="0"/>
    <d v="2023-10-18T00:00:00"/>
    <n v="17510"/>
    <s v="ATA-EXPEDIENTE"/>
    <s v="Estapar zona azul digital"/>
    <s v="Recarregar com crédito para zona azul quando os carros do ifusp sair para compras"/>
    <s v="Sim"/>
    <n v="152"/>
    <m/>
    <n v="152"/>
    <n v="0"/>
    <n v="10"/>
    <x v="7"/>
  </r>
  <r>
    <x v="0"/>
    <d v="2023-10-18T00:00:00"/>
    <n v="17516"/>
    <s v="DIR"/>
    <s v="Nutricap Comércio e Produtos Alimentícios Ltda"/>
    <s v="Serviços de lanches, oferecido aos palestrantes e visitantes do VIII Encontro da Licenciatura em Física | 30 anos da Licenciatura no IFUSP, durante o período de 16 a 20 de outubro/2023.."/>
    <s v="Sim"/>
    <n v="135"/>
    <m/>
    <n v="135"/>
    <n v="0"/>
    <n v="10"/>
    <x v="7"/>
  </r>
  <r>
    <x v="0"/>
    <d v="2023-10-24T00:00:00"/>
    <n v="17540"/>
    <s v="AAA-CPG"/>
    <s v="Antonio Aparecido de Souza ME"/>
    <s v="Aquisição de serviço de confecção de carimbos"/>
    <s v="Sim"/>
    <n v="86"/>
    <m/>
    <n v="86"/>
    <n v="0"/>
    <n v="10"/>
    <x v="7"/>
  </r>
  <r>
    <x v="0"/>
    <d v="2023-10-30T00:00:00"/>
    <n v="17557"/>
    <s v="ATA"/>
    <s v="Manoela Brito Cavalcante"/>
    <s v="Reembolso da compra de giz colorido, mouse sem fio e bateria para alarmes. Para utilização na seção de apoio de usuários e vigilância."/>
    <s v="Sim"/>
    <n v="497.7"/>
    <m/>
    <n v="497.7"/>
    <n v="0"/>
    <n v="10"/>
    <x v="7"/>
  </r>
  <r>
    <x v="0"/>
    <d v="2023-10-30T00:00:00"/>
    <n v="17558"/>
    <s v="ATA"/>
    <s v="Naype Serv. de Despachos LTDA"/>
    <s v="Pagamento da despachante para emissão/renovação das licenças de compra/uso de produtos químicos controlados no Instituto de Física"/>
    <s v="Sim"/>
    <n v="1600"/>
    <m/>
    <n v="1600"/>
    <n v="0"/>
    <n v="10"/>
    <x v="7"/>
  </r>
  <r>
    <x v="0"/>
    <d v="2023-10-30T00:00:00"/>
    <n v="17559"/>
    <s v="DIR"/>
    <s v="Ricardo Ichiwaki"/>
    <s v="Solicitação de reembolso pela compra de insumos emergenciais aos Laboratórios Didáticos."/>
    <s v="Sim"/>
    <n v="999.57"/>
    <m/>
    <n v="999.57"/>
    <n v="0"/>
    <n v="10"/>
    <x v="7"/>
  </r>
  <r>
    <x v="0"/>
    <d v="2023-11-09T00:00:00"/>
    <n v="17599"/>
    <s v="DIR"/>
    <s v="Débitos Tesouraria"/>
    <s v="Ajustes de lançamentos referente as despesas realizadas no Grupo da Receita do processo de adiantamento nº : 23.1.531.43.4, mas lançados nas GOs 17511 e 17497 - Contrapartida Diretoria - RORÇ Básico GC 4214"/>
    <s v="Sim"/>
    <n v="70.47"/>
    <m/>
    <n v="70.47"/>
    <n v="0"/>
    <n v="11"/>
    <x v="8"/>
  </r>
  <r>
    <x v="0"/>
    <d v="2023-11-14T00:00:00"/>
    <n v="17553"/>
    <s v="DIR"/>
    <s v="Correios"/>
    <s v="Enviar Sedex com aviso de recebimento para os 3 endereços abaixo: 1) Rua G3, Nº 72 - CEP 07174-412 – Guarulhos/SP – Brasil (Nº.Objeto: OV446506854br) 2) Rua Cláudio Roberto Marques, Nº 72 - CEP 07174-412 – Guarulhos/SP – Brasil (Nº.Objeto: OV446506868br) 3) Rua João Rodrigues da Silva, S/Nº - Bloco 115D - Apto 203 CEP 27288-020 – Volta Redonda/RJ - Brasil (Nº.Objeto:OV446506871br)"/>
    <s v="Sim"/>
    <n v="72.150000000000006"/>
    <m/>
    <n v="72.150000000000006"/>
    <n v="0"/>
    <n v="11"/>
    <x v="8"/>
  </r>
  <r>
    <x v="0"/>
    <d v="2023-11-17T00:00:00"/>
    <n v="17628"/>
    <s v="DIR"/>
    <s v="Reitoria"/>
    <s v="INSS Multa/Juros - eSocial recolhido com atraso, competência 09/2023 - REMANEJAMENTO 50648506 / 2023"/>
    <s v="Sim"/>
    <n v="2894.08"/>
    <m/>
    <n v="2894.08"/>
    <n v="0"/>
    <n v="11"/>
    <x v="8"/>
  </r>
  <r>
    <x v="0"/>
    <d v="2023-11-17T00:00:00"/>
    <n v="17629"/>
    <s v="DIR"/>
    <s v="Reitoria"/>
    <s v="INSS Multa/Juros - EFD-Reinf recolhido com atraso, competência 09/2023. REMANEJAMENTO 50648107 / 2023"/>
    <s v="Sim"/>
    <n v="241.25"/>
    <m/>
    <n v="241.25"/>
    <n v="0"/>
    <n v="11"/>
    <x v="8"/>
  </r>
  <r>
    <x v="0"/>
    <d v="2023-11-17T00:00:00"/>
    <n v="17630"/>
    <s v="FMA"/>
    <s v="Professor(a) Visitante"/>
    <s v="NE - 06080486/2023 - Ajuda de custo ao Prof. Visitante Gabriel Santos Menezes do ICE/UFFRJ e IFT/UNESP para ministrar colóquio junto ao DFMA - Proc. 23.1.00013.43.3"/>
    <s v="Sim"/>
    <n v="250"/>
    <m/>
    <n v="250"/>
    <n v="0"/>
    <n v="11"/>
    <x v="8"/>
  </r>
  <r>
    <x v="0"/>
    <d v="2023-11-22T00:00:00"/>
    <n v="17635"/>
    <s v="DIR"/>
    <s v="Monitores Bolsistas"/>
    <s v="Reforço do empenho 1644942 referente a Monitores bolsista referente a novembro e dezembro 2023. Processo: 23.1.9.43.6"/>
    <s v="Sim"/>
    <n v="96329.02"/>
    <m/>
    <n v="96329.02"/>
    <n v="0"/>
    <n v="11"/>
    <x v="8"/>
  </r>
  <r>
    <x v="0"/>
    <d v="2023-11-23T00:00:00"/>
    <n v="17638"/>
    <s v="DIR"/>
    <s v="Reitoria"/>
    <s v="INSS Multa/Juros - EFD-Reinf recolhido com atraso, competência 09/2023 REMANEJAMENTO 50665028 / 2023."/>
    <s v="Sim"/>
    <n v="6.95"/>
    <m/>
    <n v="6.95"/>
    <n v="0"/>
    <n v="11"/>
    <x v="8"/>
  </r>
  <r>
    <x v="0"/>
    <d v="2023-11-23T00:00:00"/>
    <n v="17639"/>
    <s v="DIR"/>
    <s v="Reitoria"/>
    <s v="INSS Multa/Juros - eSocial recolhido com atraso, competência 09/2023. REMANEJAMENTO 50665427 / 2023"/>
    <s v="Sim"/>
    <n v="83.41"/>
    <m/>
    <n v="83.41"/>
    <n v="0"/>
    <n v="11"/>
    <x v="8"/>
  </r>
  <r>
    <x v="0"/>
    <d v="2023-11-24T00:00:00"/>
    <n v="17645"/>
    <s v="ATF-ALMOX"/>
    <s v="Terrao Comercio e Representacao Ltda."/>
    <s v="NE.06296136 - Ata Registro de Preço - aquisições de papéis higiênicos e papéis toalhas - RC 519621 / 519702 - DC 258747."/>
    <s v="Sim"/>
    <n v="56006.8"/>
    <m/>
    <n v="56006.8"/>
    <n v="0"/>
    <n v="11"/>
    <x v="8"/>
  </r>
  <r>
    <x v="0"/>
    <d v="2023-11-24T00:00:00"/>
    <n v="17646"/>
    <s v="ATF-ALMOX"/>
    <s v="Davile Confeccao e Materiais p/ Escritorio Ltda"/>
    <s v="NE.06296810 - compra de giz escolares - RC 509103 - DC 263830."/>
    <s v="Sim"/>
    <n v="1760"/>
    <m/>
    <n v="1760"/>
    <n v="0"/>
    <n v="11"/>
    <x v="8"/>
  </r>
  <r>
    <x v="0"/>
    <d v="2023-11-27T00:00:00"/>
    <n v="17619"/>
    <s v="ATA-EXPEDIENTE"/>
    <s v="Empresa Brasileira de Correios e Telégrafos (ECT)"/>
    <s v="Envio de uma carta com aviso de recebimento para Secretaria Municipal de Mobilidade e Trânsito cp:25.998 cep:05513-970 &quot; Solicitação de Autorização Especial de Transito para Caminhão VUC - (BR595318342br)"/>
    <s v="Sim"/>
    <n v="18.2"/>
    <m/>
    <n v="18.2"/>
    <n v="0"/>
    <n v="11"/>
    <x v="8"/>
  </r>
  <r>
    <x v="0"/>
    <d v="2023-12-07T00:00:00"/>
    <n v="17690"/>
    <s v="DIR"/>
    <s v="Honorários"/>
    <s v="Professor visitante Carmen Alicia Nuñes - Participação da comissão julgadora do concurso para Prof junto ao DFMT"/>
    <s v="Sim"/>
    <n v="2740.8"/>
    <m/>
    <n v="2740.8"/>
    <n v="0"/>
    <n v="12"/>
    <x v="9"/>
  </r>
  <r>
    <x v="0"/>
    <d v="2023-12-07T00:00:00"/>
    <n v="17691"/>
    <s v="DIR"/>
    <s v="Auxilio Professor Visitante"/>
    <s v="Professor visitante Carmen Alicia Nuñes - Participação da comissão julgadora do concurso para Prof junto ao DFMT"/>
    <s v="Sim"/>
    <n v="928.57"/>
    <m/>
    <n v="928.57"/>
    <n v="0"/>
    <n v="12"/>
    <x v="9"/>
  </r>
  <r>
    <x v="0"/>
    <d v="2023-12-11T00:00:00"/>
    <n v="17699"/>
    <s v="DIR"/>
    <s v="Reitoria"/>
    <s v="REMANEJAMENTO 50699089 / 2023 - Referente ao INSS Multa/Juros - EFD-Reinf recolhido com atraso, competência 10/2023."/>
    <s v="Sim"/>
    <n v="42.24"/>
    <m/>
    <n v="42.24"/>
    <n v="0"/>
    <n v="12"/>
    <x v="9"/>
  </r>
  <r>
    <x v="0"/>
    <d v="2023-12-12T00:00:00"/>
    <n v="17700"/>
    <s v="DIR"/>
    <s v="Fidelíssima Cafés Especiais"/>
    <s v="Compra de 06 pacotes de grãos de café para Diretoria"/>
    <s v="Sim"/>
    <n v="372"/>
    <m/>
    <n v="372"/>
    <n v="0"/>
    <n v="12"/>
    <x v="9"/>
  </r>
  <r>
    <x v="0"/>
    <d v="2023-12-12T00:00:00"/>
    <n v="17701"/>
    <s v="ATA-COPA"/>
    <s v="Samuel de Oliveira Mota"/>
    <s v="Solicito o reembolso de R$210,00 referente a compra de 02 GLP de 13kg junto a distribuidora RELUZ para uso nas copas do IFUSP."/>
    <s v="Sim"/>
    <n v="210"/>
    <m/>
    <n v="210"/>
    <n v="0"/>
    <n v="12"/>
    <x v="9"/>
  </r>
  <r>
    <x v="0"/>
    <d v="2023-12-14T00:00:00"/>
    <n v="17713"/>
    <s v="ATF-COMPRAS"/>
    <s v="Osvaldir Dias Ibra"/>
    <s v="Solicito a liberação de verba em forma de reembolso a favor Osvaldir Dias Ibra no valor de R$ 290,00, referente a manutenção de forno micro-ondas, n. de patrimônio 200.059255, o serviço se faz emergencial para aquecimentos dos almoços dos funcionários da área administrativa."/>
    <s v="Sim"/>
    <n v="290"/>
    <m/>
    <n v="290"/>
    <n v="0"/>
    <n v="12"/>
    <x v="9"/>
  </r>
  <r>
    <x v="0"/>
    <d v="2023-12-18T00:00:00"/>
    <n v="17716"/>
    <s v="DIR"/>
    <s v="Ricardo Ichiwaki"/>
    <s v="Solicitação de reembolso pela compra de insumos emergenciais aos experimentos de final de curso dos Laboratórios Didáticos."/>
    <s v="Sim"/>
    <n v="995.79"/>
    <m/>
    <n v="995.79"/>
    <n v="0"/>
    <n v="12"/>
    <x v="9"/>
  </r>
  <r>
    <x v="0"/>
    <d v="2023-12-20T00:00:00"/>
    <n v="17896"/>
    <s v="AAA"/>
    <s v="Professor Visitante"/>
    <s v="Pagamento a Auxílio prof. visitante ref. a participações na comissão julgadora do concurso para provimento de um professor junto ao DFNC - Professores - Luiz Felipe Canto, Mariela Del Grosso, Regina Cély Barroso e Roberto Meigikos"/>
    <s v="Sim"/>
    <n v="10963.2"/>
    <m/>
    <n v="10963.2"/>
    <n v="0"/>
    <n v="12"/>
    <x v="9"/>
  </r>
  <r>
    <x v="0"/>
    <d v="2023-12-20T00:00:00"/>
    <n v="17898"/>
    <s v="AAA"/>
    <s v="Professor Visitante"/>
    <s v="Pagamento a Auxílio prof. visitante ref. a participações na comissão julgadora do concurso para provimento de um professor junto ao DFEP - Professores - NAdja Bernardes e Carlos Henrique Monken"/>
    <s v="Sim"/>
    <n v="3288.96"/>
    <m/>
    <n v="3288.96"/>
    <n v="0"/>
    <n v="12"/>
    <x v="9"/>
  </r>
  <r>
    <x v="0"/>
    <d v="2023-12-20T00:00:00"/>
    <n v="17902"/>
    <s v="AAA"/>
    <s v="Professor Visitante"/>
    <s v="Pagamento a Auxílio prof. visitante ref. a participações na comissão julgadora do concurso para provimento de um professor junto ao DFMT - Professora - Carmen Alícia Nuñez e Jorge Antonio Iglesias"/>
    <s v="Sim"/>
    <n v="5481.6"/>
    <m/>
    <n v="5481.6"/>
    <n v="0"/>
    <n v="12"/>
    <x v="9"/>
  </r>
  <r>
    <x v="0"/>
    <d v="2023-12-20T00:00:00"/>
    <n v="17903"/>
    <s v="AAA"/>
    <s v="Professor Visitante"/>
    <s v="Pagamento a Auxílio prof. visitante ref. a participações na comissão julgadora do concurso para provimento de um professor junto ao DFGE - Professores -Vivian Vanessa Henn, Willian Ricardo Rocha, Ítalo Nunes de Oliveira e Marco Antonio do Nascimento"/>
    <s v="Sim"/>
    <n v="6577.92"/>
    <m/>
    <n v="6577.92"/>
    <n v="0"/>
    <n v="12"/>
    <x v="9"/>
  </r>
  <r>
    <x v="0"/>
    <d v="2023-12-20T00:00:00"/>
    <n v="17907"/>
    <s v="AAA"/>
    <s v="Pró - Labore"/>
    <s v="Pagamento referente a Pró - Labore ref. a participações na comissão julgadora do concurso para provimento de um professor junto ao DFAP - Professora - Martha Simões Soares"/>
    <s v="Sim"/>
    <n v="928.57"/>
    <m/>
    <n v="928.57"/>
    <n v="0"/>
    <n v="12"/>
    <x v="9"/>
  </r>
  <r>
    <x v="0"/>
    <d v="2023-12-20T00:00:00"/>
    <n v="17910"/>
    <s v="AAA"/>
    <s v="Pró - Labore"/>
    <s v="Pagamento referente a Pró - Labore ref. a participações na comissão julgadora do concurso para provimento de um professor junto ao DFMT - Professores - Andrey Mikhaylov, Camrmen Alicia Nuñez, Jorge Antonio Zanelli e Nelson Ricardode Freitas"/>
    <s v="Sim"/>
    <n v="3714.28"/>
    <m/>
    <n v="3714.28"/>
    <n v="0"/>
    <n v="12"/>
    <x v="9"/>
  </r>
  <r>
    <x v="0"/>
    <d v="2023-12-20T00:00:00"/>
    <n v="17911"/>
    <s v="AAA"/>
    <s v="Pró - Labore"/>
    <s v="Pagamento referente a Pró - Labore ref. a participações na comissão julgadora do concurso para provimento de um professor junto ao DFEP - Professores - Nadja Kolb Bernardes, Carlos HEnrique Monken e Christiano José de Matos"/>
    <s v="Sim"/>
    <n v="2785.71"/>
    <m/>
    <n v="2785.71"/>
    <n v="0"/>
    <n v="12"/>
    <x v="9"/>
  </r>
  <r>
    <x v="0"/>
    <d v="2023-12-20T00:00:00"/>
    <n v="17912"/>
    <s v="AAA"/>
    <s v="Pró - Labore"/>
    <s v="Pagamento referente a Pró - Labore ref. a participações na comissão julgadora do concurso para provimento de um professor junto ao DFGE - Professores - Vivian Vanessa Henn, Willian Rocha, Ítalo Nunes de Oliveira"/>
    <s v="Sim"/>
    <n v="2785.71"/>
    <m/>
    <n v="2785.71"/>
    <n v="0"/>
    <n v="12"/>
    <x v="9"/>
  </r>
  <r>
    <x v="1"/>
    <d v="2023-03-31T00:00:00"/>
    <n v="16742"/>
    <s v="ATA"/>
    <s v="Reitoria"/>
    <s v="Rem. 50177627 - Código 23447 - Período: 27/02/2023 07:00 a 27/02/2023 09:30 - Passageiros: 2, Tipo: AUTOMÓVEL, Atividade Didática: Sim, Finalidade: Reunião com a equipe de pesquisadoras do Projeto MARIIAS do Grupo SAMPA, coordenado pelo Prof. Caetano Miranda -Ed. Alessandro Volta, Bloco C, Sala 217"/>
    <s v="Sim"/>
    <n v="75.8"/>
    <m/>
    <n v="75.8"/>
    <n v="0"/>
    <n v="3"/>
    <x v="10"/>
  </r>
  <r>
    <x v="1"/>
    <d v="2023-05-02T00:00:00"/>
    <n v="16844"/>
    <s v="ATA-VEICULO"/>
    <s v="Reitoria"/>
    <s v="Rem. 50237549 - Pool: #24283 - Período: 18/04/2023 14:40 a 18/04/2023 16:00 (0 diária(s)), Passageiros: 1, Tipo: AUTOMÓVEL, Atividade Didática: Sim, Finalidade: Seminário Programa de Pós-Graduação Interunidades em Ensino de Ciências."/>
    <s v="Sim"/>
    <n v="13.61"/>
    <m/>
    <n v="13.61"/>
    <n v="0"/>
    <n v="5"/>
    <x v="3"/>
  </r>
  <r>
    <x v="1"/>
    <d v="2023-05-02T00:00:00"/>
    <n v="16845"/>
    <s v="ATA-VEICULO"/>
    <s v="Reitoria"/>
    <s v="Rem. 50237565 - Pool: #24355 - Período: 19/04/2023 08:30 a 19/04/2023 16:00 (1 diária(s)), Passageiros: 1, Tipo: AUTOMÓVEL, Atividade Didática: Sim, Finalidade: Motivo da Solicitação: Compra de insumos para os Laboratórios Didáticos e de Demonstrações."/>
    <s v="Sim"/>
    <n v="47.63"/>
    <m/>
    <n v="47.63"/>
    <n v="0"/>
    <n v="5"/>
    <x v="3"/>
  </r>
  <r>
    <x v="1"/>
    <d v="2023-05-16T00:00:00"/>
    <n v="16937"/>
    <s v="ATA-VEICULO"/>
    <s v="Reitoria"/>
    <s v="Rem. 50268843 - aluguel da van para o Projeto Física para Todos, Prof. José Luiz S. Lopes - Mecânica Quântica para todos: alguns experimentos que mudaram o mundo - dia 22/04/2023."/>
    <s v="Sim"/>
    <n v="223.68"/>
    <m/>
    <n v="223.68"/>
    <n v="0"/>
    <n v="5"/>
    <x v="3"/>
  </r>
  <r>
    <x v="1"/>
    <d v="2023-06-13T00:00:00"/>
    <n v="17036"/>
    <s v="ATA-VEICULO"/>
    <s v="Reitoria"/>
    <s v="Pool nº 202300001829 REM: 202350323020 Período: 12/06/2023 05:45 a 12/06/2023 14:00 (1 diária(s)), Passageiros: 11, Tipo: VAN, Atividade Didática: Sim, Finalidade: Curso de Física Médica para o Congresso Brasileiro de Física Médica (São Pedro - Hotel Fonte Colina Verde, Rua Veríssimo Prado, 1500 CEP 13.520.000"/>
    <s v="Sim"/>
    <n v="223.68"/>
    <m/>
    <n v="223.68"/>
    <n v="0"/>
    <n v="6"/>
    <x v="4"/>
  </r>
  <r>
    <x v="1"/>
    <d v="2023-06-16T00:00:00"/>
    <n v="17058"/>
    <s v="ATA-VEICULO"/>
    <s v="reitoria"/>
    <s v="Descrição:POOL nº 202300001883 REM 2023503331944 #25224 - Período: 15/06/2023 15:00 a 15/06/2023 23:00 (1 diária(s)), Passageiros: 8, Tipo: VAN, Atividade Didática: Sim, Finalidade: Curso de Física Médica para o Congresso Brasileiro de Física Médica."/>
    <s v="Sim"/>
    <n v="223.68"/>
    <m/>
    <n v="223.68"/>
    <n v="0"/>
    <n v="6"/>
    <x v="4"/>
  </r>
  <r>
    <x v="1"/>
    <d v="2023-07-06T00:00:00"/>
    <n v="17144"/>
    <s v="DIR"/>
    <s v="Reitoria"/>
    <s v="Pool: #25045 - Período: 24/06/2023 12:00 a 24/06/2023 16:00 (1 diária(s)), Passageiros: 10, Tipo: VAN, Atividade Didática: Sim, Finalidade: Física para Todos, Palestrante: Gil da Costa Marques - FEP / IFUSP Breve histórico da Física Quântica - REMANEJAMENTO 50382166 / 2023"/>
    <s v="Sim"/>
    <n v="167.76"/>
    <m/>
    <n v="167.76"/>
    <n v="0"/>
    <n v="7"/>
    <x v="11"/>
  </r>
  <r>
    <x v="1"/>
    <d v="2023-07-06T00:00:00"/>
    <n v="17145"/>
    <s v="DIR"/>
    <s v="Reitoria"/>
    <s v="Pool: #25286 - Período: 29/06/2023 07:00 a 29/06/2023 19:00 (1 diária(s)), Passageiros: 2, Tipo: AUTOMÓVEL, Atividade Didática: Sim, Finalidade: Metodologias de Aprendizagem e Recursos de Interação inclusivos em Ambientes de Simulação - REMANEJAMENTO 50382263 / 2023."/>
    <s v="Sim"/>
    <n v="54.44"/>
    <m/>
    <n v="54.44"/>
    <n v="0"/>
    <n v="7"/>
    <x v="11"/>
  </r>
  <r>
    <x v="1"/>
    <d v="2023-10-05T00:00:00"/>
    <n v="17476"/>
    <s v="ATA-VEICULO"/>
    <s v="Reitoria - POOL"/>
    <s v="Pegar a diretora na residência - Rua Fradique Coutinho, 294 - apto 152 e levar no ITA - São Jose dos Campos - SP - dia 04/10/2023 - condutor: Claudionei Matias dos Santos - 7824436 - Veiculo mini van 7 lugares - Placa CUR-5F29"/>
    <s v="Sim"/>
    <n v="153.63999999999999"/>
    <m/>
    <n v="153.63999999999999"/>
    <n v="0"/>
    <n v="10"/>
    <x v="7"/>
  </r>
  <r>
    <x v="1"/>
    <d v="2023-10-27T00:00:00"/>
    <n v="17550"/>
    <s v="ATA-VEICULO"/>
    <s v="Reitoria - POOL"/>
    <s v="Código: 202300003143 - #26860 - Período: 17/10/2023 14:00 a 17/10/2023 16:00 (0 diária(s)), Passageiros: 6, Tipo: VAN, Atividade Didática: Sim, Finalidade: Viagem didática - Participação em Congresso e apresentação de trabalho de pesquisa Obs: Somente levar (sem necessidade de espera no destino)..."/>
    <s v="Sim"/>
    <n v="254.57"/>
    <m/>
    <n v="254.57"/>
    <n v="0"/>
    <n v="10"/>
    <x v="7"/>
  </r>
  <r>
    <x v="1"/>
    <d v="2023-10-27T00:00:00"/>
    <n v="17551"/>
    <s v="ATA-VEICULO"/>
    <s v="Reitoria - POOL"/>
    <s v="Código: 202300003173 - #26912 - Período: 21/10/2023 12:00 a 21/10/2023 16:00 (1 diária(s)), Passageiros: 6, Tipo: VAN, Atividade Didática: Sim, Finalidade: Física para Todos..."/>
    <s v="Sim"/>
    <n v="254.57"/>
    <m/>
    <n v="254.57"/>
    <n v="0"/>
    <n v="10"/>
    <x v="7"/>
  </r>
  <r>
    <x v="1"/>
    <d v="2023-10-27T00:00:00"/>
    <n v="17552"/>
    <s v="ATA-VEICULO"/>
    <s v="Reitoria - POOL"/>
    <s v="Código: 202300003188 - #27022 - Período: 24/10/2023 13:00 a 24/10/2023 18:00 (0 diária(s)), Passageiros: 3, Tipo: AUTOMÓVEL, Atividade Didática: Sim, Finalidade: Transportar participantes ( Buscar e levar ) do Projeto MARIIAS, coordenado pelo Prof. Caetano Rodrigues Miranda, para participarem do 31º Simpósio Internacional de Iniciação Científica e Tecnológica da USP."/>
    <s v="Sim"/>
    <n v="110.77"/>
    <m/>
    <n v="110.77"/>
    <n v="0"/>
    <n v="10"/>
    <x v="7"/>
  </r>
  <r>
    <x v="1"/>
    <d v="2023-10-31T00:00:00"/>
    <n v="17565"/>
    <s v="ATA-VEICULO"/>
    <s v="Reitoria - POOL"/>
    <s v="Código: 202300003301 - #26936 - Período: 16/10/2023 14:00 a 16/10/2023 17:00 (0 diária(s)), Passageiros: 1, Tipo: AUTOMÓVEL, Atividade Didática: Sim, Finalidade: Exposição do Ciência no Parque - Parque de Ciência e Tecnologia..."/>
    <s v="Sim"/>
    <n v="69.23"/>
    <m/>
    <n v="69.23"/>
    <n v="0"/>
    <n v="10"/>
    <x v="7"/>
  </r>
  <r>
    <x v="2"/>
    <d v="2023-01-26T00:00:00"/>
    <n v="16518"/>
    <s v="FEP"/>
    <s v="Nathália Leal Marinho Costa"/>
    <s v="Bolsista Pós Doc do Programa de estímulo à supervisão de pós doutorando pra jovens pesquisadores - Processo 22.1.745.43.3 - NE 418167/2023"/>
    <s v="Sim"/>
    <n v="101750.04"/>
    <m/>
    <n v="101750.04"/>
    <n v="0"/>
    <n v="1"/>
    <x v="0"/>
  </r>
  <r>
    <x v="2"/>
    <d v="2023-05-29T00:00:00"/>
    <n v="16991"/>
    <s v="FEP"/>
    <s v="Nathália Leal Marinho Costa"/>
    <s v="Aquisição de materiais para uso imediato, junto ao Laboratório de Pesquisa do Depto. de Física Experimental do IFUSP."/>
    <s v="Sim"/>
    <n v="2000"/>
    <m/>
    <n v="2000"/>
    <n v="0"/>
    <n v="5"/>
    <x v="3"/>
  </r>
  <r>
    <x v="2"/>
    <d v="2023-10-23T00:00:00"/>
    <n v="17539"/>
    <s v="FEP"/>
    <s v="Auxílio Finaceiro - Pós-Dóc"/>
    <s v="Auxilio financeiro para a Pós-Doutorando Nathália Leal Marinho Costa realizar pesquisa no CNPEM de 30/11 a 02 de Dezembro 2023 - Proc. 23.1.555.43.0"/>
    <s v="Sim"/>
    <n v="350"/>
    <m/>
    <n v="350"/>
    <n v="0"/>
    <n v="10"/>
    <x v="7"/>
  </r>
  <r>
    <x v="3"/>
    <d v="2023-07-31T00:00:00"/>
    <n v="17226"/>
    <s v="FNC"/>
    <s v="Pós Doc"/>
    <s v="Pós Doutorando Max da Silva Ferreira - Resolução 8241/2022 Portaria GR 7953 24/03/2023 - Empenho referente Agosto a Dezembro 2023."/>
    <s v="Sim"/>
    <n v="42396"/>
    <m/>
    <n v="42396"/>
    <n v="0"/>
    <n v="7"/>
    <x v="11"/>
  </r>
  <r>
    <x v="4"/>
    <d v="2023-04-20T00:00:00"/>
    <n v="16806"/>
    <s v="FNC"/>
    <s v="QUELLER INFORMÁTICA E COMÉRCIO LTDA - ME"/>
    <s v="Aquisição de impressoras jato e multifuncional RC 92548 DC 93144 NE 2041761 (Obs. Foi repassado o recurso da RI Básica para RI Informática Remanejamento 50220166 / 2023 - Não precisa fazer GO e GC)"/>
    <s v="Sim"/>
    <n v="2865"/>
    <m/>
    <n v="2865"/>
    <n v="0"/>
    <n v="4"/>
    <x v="2"/>
  </r>
  <r>
    <x v="4"/>
    <d v="2023-04-27T00:00:00"/>
    <n v="16830"/>
    <s v="FNC"/>
    <s v="Carlos Macdowell de Figueiredo"/>
    <s v="Aquisição de produtos para uso imediato e emergencial, junto ao Laboratório de Dosimetria do IFUSP."/>
    <s v="Sim"/>
    <n v="570"/>
    <m/>
    <n v="570"/>
    <n v="0"/>
    <n v="4"/>
    <x v="2"/>
  </r>
  <r>
    <x v="4"/>
    <d v="2023-05-25T00:00:00"/>
    <n v="16981"/>
    <s v="FNC-DOS"/>
    <s v="Eliane Maria Pereira do Nascimento - ME"/>
    <s v="NE.02658394 - serviço de confecções de crachás p/uso do Laboratório de Dosimetria - RC 247206 - DC 116780."/>
    <s v="Sim"/>
    <n v="16750"/>
    <m/>
    <n v="16750"/>
    <n v="0"/>
    <n v="5"/>
    <x v="3"/>
  </r>
  <r>
    <x v="4"/>
    <d v="2023-06-22T00:00:00"/>
    <n v="17086"/>
    <s v="FNC"/>
    <s v="Carlos Macdowell de Figueiredo"/>
    <s v="Aquisição de produtos para sistemas de refrigeração do aparelho de raio-x do laboratório de dosimetria do depto. de Física Nuclear."/>
    <s v="Sim"/>
    <n v="476.2"/>
    <m/>
    <n v="476.2"/>
    <n v="0"/>
    <n v="6"/>
    <x v="4"/>
  </r>
  <r>
    <x v="4"/>
    <d v="2023-07-31T00:00:00"/>
    <n v="17225"/>
    <s v="FNC-DOS"/>
    <s v="Daliuma Comercio de Pecas Automotivas Ltda."/>
    <s v="NE.03902965 - aquisição de 32m3 de nitrogênio gasoso p/ o Laboratório de Dosimetria - RC 287232 - DC 169418."/>
    <s v="Sim"/>
    <n v="320"/>
    <m/>
    <n v="320"/>
    <n v="0"/>
    <n v="7"/>
    <x v="11"/>
  </r>
  <r>
    <x v="4"/>
    <d v="2023-08-02T00:00:00"/>
    <n v="17241"/>
    <s v="FNC-DOS"/>
    <s v="Nancy Umisedo"/>
    <s v="Reembolso em nome de Nancy Umisedo, no valor de R$ 382,50 conforme nota fiscal em anexo. Aquisição de material utilizado no serviço de monitoração individual."/>
    <s v="Sim"/>
    <n v="382.5"/>
    <m/>
    <n v="382.5"/>
    <n v="0"/>
    <n v="8"/>
    <x v="5"/>
  </r>
  <r>
    <x v="4"/>
    <d v="2023-09-13T00:00:00"/>
    <n v="17381"/>
    <s v="FNC-DOS"/>
    <s v="Nancy Kuniko Umisedo"/>
    <s v="Pagamento de diárias para participação em congresso internacional com apresentação de trabalhos em Viareggio - Itália, nos dias 17 a 24/09/2023."/>
    <s v="Sim"/>
    <n v="13298.69"/>
    <m/>
    <n v="13298.69"/>
    <n v="0"/>
    <n v="9"/>
    <x v="6"/>
  </r>
  <r>
    <x v="4"/>
    <d v="2023-11-27T00:00:00"/>
    <n v="17654"/>
    <s v="FNC"/>
    <s v="Carlos Macdowell"/>
    <s v="Aquisição de materiais para uso imediato no laboratório de dosimetria do depto. de Física Nuclear do IF."/>
    <s v="Sim"/>
    <n v="356.9"/>
    <m/>
    <n v="356.9"/>
    <n v="0"/>
    <n v="11"/>
    <x v="8"/>
  </r>
  <r>
    <x v="5"/>
    <m/>
    <n v="17709"/>
    <s v="FMT"/>
    <s v="SOL COMERCIO DE EQUIPAMENTOS E SERVIÇOS EIRELI"/>
    <s v="Aquisição de jaleco de manga longa para o Profº Renato de Figueiredo Jardim"/>
    <s v="Sim"/>
    <n v="260"/>
    <m/>
    <n v="260"/>
    <n v="0"/>
    <n v="1"/>
    <x v="0"/>
  </r>
  <r>
    <x v="5"/>
    <d v="2023-01-20T00:00:00"/>
    <n v="16501"/>
    <s v="FMT"/>
    <s v="Oliveira Comercio e Representacao EIRELI"/>
    <s v="NE.00384173 / 00384181 - compra e serviço de instalação de lousa branca magnética na sala 212 - Edifício Alessandro Volta - RC 549529 - DC 1096. Notas de Anução de Empenho: 00391455 / 00391480. Ref. emissão de NFS-e da empresa."/>
    <s v="Sim"/>
    <n v="0"/>
    <m/>
    <n v="0"/>
    <n v="0"/>
    <n v="1"/>
    <x v="0"/>
  </r>
  <r>
    <x v="5"/>
    <d v="2023-01-20T00:00:00"/>
    <n v="16502"/>
    <s v="FMT"/>
    <s v="Ice Refrigeracao S/S Lta - ME"/>
    <s v="NE00384319 - serviço de manutenção de aparelho de ar condicionado no Ed. Mario Schenberg - sala 102 - RC 555359 - DC 2769."/>
    <s v="Sim"/>
    <n v="1000"/>
    <m/>
    <n v="1000"/>
    <n v="0"/>
    <n v="1"/>
    <x v="0"/>
  </r>
  <r>
    <x v="5"/>
    <d v="2023-01-30T00:00:00"/>
    <n v="16533"/>
    <s v="FMT"/>
    <s v="Oliveira Comércio e Representações Eireli"/>
    <s v="NE 00454040/2023 - Compra e instalação de quadro não magnético. DFMT - RC 33320/2023 - DC 11687/2023 - Reserva - 453990/2023 Proc. 23.1.32.43.8"/>
    <s v="Sim"/>
    <n v="1520"/>
    <m/>
    <n v="1520"/>
    <n v="0"/>
    <n v="1"/>
    <x v="0"/>
  </r>
  <r>
    <x v="5"/>
    <d v="2023-02-09T00:00:00"/>
    <n v="16578"/>
    <s v="FMT"/>
    <s v="Transposicao Interna"/>
    <s v="NE.00723350 / 00723369 - serviço de colocação de vidro e película de proteção solar em janela no Edif. Alessandro Volta - Bloco C - RC 571699 - DC 2670 - (Karen Mendonca Oliveira - EIRELI)."/>
    <s v="Sim"/>
    <n v="3539"/>
    <m/>
    <n v="3539"/>
    <n v="0"/>
    <n v="2"/>
    <x v="1"/>
  </r>
  <r>
    <x v="5"/>
    <d v="2023-02-13T00:00:00"/>
    <n v="16571"/>
    <s v="FMT"/>
    <s v="Correios - Empr. Bras. de Correios e Telégrafos"/>
    <s v="SEDEX - FAPESP ( GERENTE DE AUDITORIA) - Rua Pio XI, 1.500 - Alto da Lapa - 05468-901 - (Nº.Objeto: OV189213850br)"/>
    <s v="Sim"/>
    <n v="8.52"/>
    <m/>
    <n v="8.52"/>
    <n v="0"/>
    <n v="2"/>
    <x v="1"/>
  </r>
  <r>
    <x v="5"/>
    <d v="2023-03-08T00:00:00"/>
    <n v="16643"/>
    <s v="FMT"/>
    <s v="Empresa Brasileira de Correios e Telégrafos (ECT)"/>
    <s v="Envio de uma correspondência na modalidade 'registrada e com AR'. Remetente: Sr. Osmar Machado de Sousa. Endereço: Rua BD, no. 12, Bairro Rosa Elze, São Cristovãn, Sergipe, CEP 49100-000. (Nº.Objeto: BR597079265br)"/>
    <s v="Sim"/>
    <n v="16.71"/>
    <m/>
    <n v="16.71"/>
    <n v="0"/>
    <n v="3"/>
    <x v="10"/>
  </r>
  <r>
    <x v="5"/>
    <d v="2023-03-15T00:00:00"/>
    <n v="16688"/>
    <s v="FMT"/>
    <s v="STI"/>
    <s v="Solicitação 82320 e 82319 - Equipamento 043.016023 - Software Office Standard - 2021 LTSC (64 bits) e Windows 11 Pro Upgrade (64bit - Português) - Remanejamentos N° 2023 50147140 e N° 2023 50147124."/>
    <s v="Sim"/>
    <n v="875.8"/>
    <m/>
    <n v="875.8"/>
    <n v="0"/>
    <n v="3"/>
    <x v="10"/>
  </r>
  <r>
    <x v="5"/>
    <d v="2023-03-29T00:00:00"/>
    <n v="16717"/>
    <s v="FMT"/>
    <s v="Empresa Brasileira de Correios e Telégrafos (ECT)"/>
    <s v="Envio de uma correspondência a pedido do Prof. Caetano Rodrigues Miranda/Dr. Saulo de Tarso Alves dos Passos na modalidade 'SEDEX'. Remetente: Laboratório Nacional de Luz Sincroton - LNLS. A/C Aluizio José Salvador - Grupo Mogno Endereço: Rua Giuseppe Máximo Scolfaro, 10.000, Polo II de Alta Tecnologia de Campinas, Campinas, SP, CEP 13083-100. - (Nº.Objeto: OV342406226 br)"/>
    <s v="Sim"/>
    <n v="8.52"/>
    <m/>
    <n v="8.52"/>
    <n v="0"/>
    <n v="3"/>
    <x v="10"/>
  </r>
  <r>
    <x v="5"/>
    <d v="2023-04-11T00:00:00"/>
    <n v="16759"/>
    <s v="FMT"/>
    <s v="Empresa Brasileira de Correios e Telégrafos (ECT)"/>
    <s v="Encaminhamento de uma correspondência, na modalidade SEDEX (com AR), ao LNLS (Laboratório Nacional de Luz Síncrotron), Rua Giuseppe Máximo Scolfaro, no. 10.000, Campinas, SP, CEP 13083-100, aos cuidados do Sr. Aluízio José Salvador (Grupo Mogno). - (Nº.Obejeto: OV263776119br)"/>
    <s v="Sim"/>
    <n v="10.23"/>
    <m/>
    <n v="10.23"/>
    <n v="0"/>
    <n v="4"/>
    <x v="2"/>
  </r>
  <r>
    <x v="5"/>
    <d v="2023-05-04T00:00:00"/>
    <n v="16840"/>
    <s v="FMT"/>
    <s v="Prof. Caetano Rodrigues Miranda / Dr. Saulo Passos"/>
    <s v="Envio de uma correspondência na modalidade &quot;Registrada e com AR&quot;.(Prof. Caetano Rodrigues Miranda / Dr. Saulo Passos) Destinatário: Laboratório Nacional de Luz Sincroton - LNLS, Rua Giuseppe Máximo Scolfaro, 10.000, Polo II de Alta Tecnologia de Campinas, Campinas, São Paulo, CEP 13083-100, A/C Sr. Aluizio Jose Salvador - Grupo Mogno - (Nº.Objeto: BR597084716br)"/>
    <s v="Sim"/>
    <n v="19.55"/>
    <m/>
    <n v="19.55"/>
    <n v="0"/>
    <n v="5"/>
    <x v="3"/>
  </r>
  <r>
    <x v="5"/>
    <d v="2023-05-11T00:00:00"/>
    <n v="16887"/>
    <s v="FMT"/>
    <s v="Transposicao Interna"/>
    <s v="NE.03814080 - Pregão - aquisições de cadeiras giratórias e poltronas - RC 528505 / 560921 / 586050 - DC 94779."/>
    <s v="Sim"/>
    <n v="5598"/>
    <m/>
    <n v="5598"/>
    <n v="0"/>
    <n v="5"/>
    <x v="3"/>
  </r>
  <r>
    <x v="5"/>
    <d v="2023-05-11T00:00:00"/>
    <n v="16889"/>
    <s v="FMT"/>
    <s v="Transposicao Interna"/>
    <s v="Tecno-Flex de Mogi Mirim Ind. Com. Móveis Ltda - Aquisição de mesas, gaveteiros e armários de escritório - RC 549545 / 586050 - DC 106610 - NE 3841931/2023 - Processo: 23.1.255.43.7 - Ajuste das GO 16888 - GC 4095."/>
    <s v="Sim"/>
    <n v="5700"/>
    <m/>
    <n v="5700"/>
    <n v="0"/>
    <n v="5"/>
    <x v="3"/>
  </r>
  <r>
    <x v="5"/>
    <d v="2023-05-11T00:00:00"/>
    <n v="16890"/>
    <s v="FMT"/>
    <s v="ALMOXARIFADO"/>
    <s v="Requisição de Almoxarifado"/>
    <s v="Sim"/>
    <n v="2027.72"/>
    <m/>
    <n v="2027.72"/>
    <n v="0"/>
    <n v="5"/>
    <x v="3"/>
  </r>
  <r>
    <x v="5"/>
    <d v="2023-05-16T00:00:00"/>
    <n v="16899"/>
    <s v="FMT"/>
    <s v="Empresa Brasileira de Correios e Telégrafos (ECT)"/>
    <s v="Sedex - FAPESP - Rua Pio XI, 1500 - Alto da Lapa - São Paulo - SP - Brasil - CEP: 05468-901 A/C.: Camilo Cardoso da Silva - Auditoria - (Nº.Objeto: OV376676766 br)"/>
    <s v="Sim"/>
    <n v="8.52"/>
    <m/>
    <n v="8.52"/>
    <n v="0"/>
    <n v="5"/>
    <x v="3"/>
  </r>
  <r>
    <x v="5"/>
    <d v="2023-05-18T00:00:00"/>
    <n v="16927"/>
    <s v="FMT"/>
    <s v="Prof. Caetano Rodrigues Miranda / Dr. Saulo Passos"/>
    <s v="Encaminhamento de uma correspondência na modalidade &quot;registrada e com AR&quot;. Endereço: Laboratório Nacional de Luz Síncrotron - LNLS. Rua Giuseppe Máximo Scolfaro, 10.000, Polo II de Alta Tecnologia. Campinas, SP. CEP 13083-100. At. Sr. Aluizio José Salvador. - (Nº.Objeto: OV342323932 br)"/>
    <s v="Sim"/>
    <n v="15.92"/>
    <m/>
    <n v="15.92"/>
    <n v="0"/>
    <n v="5"/>
    <x v="3"/>
  </r>
  <r>
    <x v="5"/>
    <d v="2023-06-13T00:00:00"/>
    <n v="17047"/>
    <s v="FMT"/>
    <s v="Oficial Web Comercial Ltda."/>
    <s v="NE.02979417 - compra de claviculário p/ portaria da guarita do DFMT - RC 208960 - DC 108451."/>
    <s v="Sim"/>
    <n v="560"/>
    <m/>
    <n v="560"/>
    <n v="0"/>
    <n v="6"/>
    <x v="4"/>
  </r>
  <r>
    <x v="5"/>
    <d v="2023-06-30T00:00:00"/>
    <n v="17116"/>
    <s v="FMT"/>
    <s v="Oficial Web Comercial Ltda"/>
    <s v="NE 03335874 - Aquisição de suporte para televisor. DFMT. RC 181302 - DC 113684/2023 - Proc. 23.1.271.43.2"/>
    <s v="Sim"/>
    <n v="683.1"/>
    <m/>
    <n v="683.1"/>
    <n v="0"/>
    <n v="6"/>
    <x v="4"/>
  </r>
  <r>
    <x v="5"/>
    <d v="2023-07-25T00:00:00"/>
    <n v="17198"/>
    <s v="FMT"/>
    <s v="Rosana Batista Gimenes Biz (no. USP 2468315)"/>
    <s v="Reembolso, em nome de Rosana Batista Gimenes Biz (no. USP 2468315), pela compra de dois galões de tinta acrílica (3,6 litros), acabamento fosco, na cor palha, fabricante Sherwin Williams e uma lata de massa corrida (1,45 kg), fabricante Eucatex. NF 000.058.326 de 25.07.2023. Estabelecimento comercial: Tintas MC Ltda - LJ 034 SPC, onde serão utilizados na pintura de guaritas do depto. de Física dos Materiais e Mecânica do IF."/>
    <s v="Sim"/>
    <n v="309.8"/>
    <m/>
    <n v="309.8"/>
    <n v="0"/>
    <n v="7"/>
    <x v="11"/>
  </r>
  <r>
    <x v="5"/>
    <d v="2023-07-26T00:00:00"/>
    <n v="17087"/>
    <s v="FMT"/>
    <s v="Empresa Brasileira de Correios e Telégrafos (ECT)"/>
    <s v="Envio de uma correspondência pelo ( Prof. Caetano Rodrigues Miranda / Dr. Saulo Passos ) na modalidade &quot;Registrada e com AR&quot;. Destinatário: Laboratório Nacional de Luz Síncrotron - LNLS. Rua Giuseppe Máximo Scolfar, 10.000, Polo II de Alta Tecnologia, Campinas, SP, CEP 13.083-100. - (Nº.Objeto: OV597522111br)"/>
    <s v="Sim"/>
    <n v="15.92"/>
    <m/>
    <n v="15.92"/>
    <n v="0"/>
    <n v="7"/>
    <x v="11"/>
  </r>
  <r>
    <x v="5"/>
    <d v="2023-07-26T00:00:00"/>
    <n v="17153"/>
    <s v="FMT"/>
    <s v="Empresa Brasileira de Correios e Telégrafos (ECT)"/>
    <s v="Encaminhamento de uma impressora (3D) na modalidade SEDEX (com AR). Endereço: UNESP - Campus de Presidente Prudente, Rua Roberto Simonsen, 305, Centro Educacional Presidente Prudente, SP, CEP 19060-900, aos cuidados de Melina Yumi Koyama. Obs.: a impressora seguirá em uma caixa com as seguintes dimensões: ~ 52 cm (comprimento) x ~ 37 cm (largura) x ~ 19 cm (altura). Peso total: ~ 12 kg. - (Nº.Objeto:OV597532621br)"/>
    <s v="Sim"/>
    <n v="42.86"/>
    <m/>
    <n v="42.86"/>
    <n v="0"/>
    <n v="7"/>
    <x v="11"/>
  </r>
  <r>
    <x v="5"/>
    <d v="2023-07-27T00:00:00"/>
    <n v="17216"/>
    <s v="FMT"/>
    <s v="Sol Com. de Equiptos. e Servs. de Instal. de Ar Co"/>
    <s v="NE.03867043 - serviço de manutenção de corretiva de aparelhos de ar condicionado Edificio Mario Schenberg sala 204 - RC 181299 - DC 171684."/>
    <s v="Sim"/>
    <n v="850"/>
    <m/>
    <n v="850"/>
    <n v="0"/>
    <n v="7"/>
    <x v="11"/>
  </r>
  <r>
    <x v="5"/>
    <d v="2023-07-28T00:00:00"/>
    <n v="17200"/>
    <s v="FMT"/>
    <s v="Empresa Brasileira de Correios e Telégrafos (ECT)"/>
    <s v="Prof. Caetano Rodrigues Miranda / Dr. Saulo Passos - encaminhamento de amostras de rochas basálticas (material sólido, não frágil e não tóxico) na modalidade SEDEX com AR. Destinatário: Laboratório Nacional de Luz Síncrotron - LNLS, Rua Giuseppe Máximo Scolfaro, 10.000, Polo II de Alta Tecnologia de Campinas, Campinas, SP, CEP 13083-100, aos cuidados do Sr. Aluízio José Salvador (Grupo Mogno). - (Nº.Objeto:OV597541535br)"/>
    <s v="Sim"/>
    <n v="15.92"/>
    <m/>
    <n v="15.92"/>
    <n v="0"/>
    <n v="7"/>
    <x v="11"/>
  </r>
  <r>
    <x v="5"/>
    <d v="2023-07-31T00:00:00"/>
    <n v="17228"/>
    <s v="FMT"/>
    <s v="Sol Com. de Equiptos. e Servs. de Instal. de Ar Co"/>
    <s v="NE.03903163 - compra de rodo de porta p/portas frontais do Edifício Alessandro Volta - RC 131151 - DC 171625."/>
    <s v="Sim"/>
    <n v="405"/>
    <m/>
    <n v="405"/>
    <n v="0"/>
    <n v="7"/>
    <x v="11"/>
  </r>
  <r>
    <x v="5"/>
    <d v="2023-08-01T00:00:00"/>
    <n v="17231"/>
    <s v="FMT"/>
    <s v="Transposicao Interna"/>
    <s v="04611085 - Pregão - aquisição de monitor de vídeo de 43&quot; - RC 338635 - DC 171030 - Ajustado o valor de R$ 3.604,25 - Seattle Tecnolog. e Com. de Prods. Eletr. EIRELI - EPP"/>
    <s v="Sim"/>
    <n v="3220"/>
    <m/>
    <n v="3220"/>
    <n v="0"/>
    <n v="8"/>
    <x v="5"/>
  </r>
  <r>
    <x v="5"/>
    <d v="2023-08-01T00:00:00"/>
    <n v="17238"/>
    <s v="FMT"/>
    <s v="Centuria Ferragens e Parafusos - EIRELI"/>
    <s v="NE.03915617 - compra de lâmpadas Led tubular p/ escritório no Ed. Alessandro Volta - Bloco C - RC 270704 - DC 173261."/>
    <s v="Sim"/>
    <n v="360"/>
    <m/>
    <n v="360"/>
    <n v="0"/>
    <n v="8"/>
    <x v="5"/>
  </r>
  <r>
    <x v="5"/>
    <d v="2023-08-08T00:00:00"/>
    <n v="17252"/>
    <s v="FMT"/>
    <s v="Empresa Brasileira de Correios e Telégrafos (ECT)"/>
    <s v="A pedido do Prof. Caetano Rodrigues Miranda / Dr. Saulo PassosEnvio de amostras na modalidade SEDEX-AR. Destinatário: Universidade de Brasília - UnB, LEGGA - Laboratório de Estudos Geodinâmicos, Geocronológicos e Ambientais, Campus Universitário Darcy Ribeiro, CEP 70910-900, Brasília, DF. - (Nº.Objeto:OV597543598br) Descrição: Soluções de cátions divalentes e carbonatos após reações de mineralização. Soluções líquidas acomodadas em tubos de vidros de 50 mL com tampa para evitar vazamentos. Nenhuma amostra possui toxicidade. As amostras são frágeis, devido aos tubos de vidro. OBSERVAÇÃO: As amostras consistem em soluções muito diluídas (em ppm) de cátions divalentes e precipitados de carbonatos e/ou rochas. Estas soluções são provenientes das reações de mineralização em rochas basálticas que serão enviadas para o Laboratório de Estudos Geodinâmicos, Geocronológicos e Ambientais da Universidade de Brasília."/>
    <s v="Sim"/>
    <n v="25.76"/>
    <m/>
    <n v="25.76"/>
    <n v="0"/>
    <n v="8"/>
    <x v="5"/>
  </r>
  <r>
    <x v="5"/>
    <d v="2023-08-10T00:00:00"/>
    <n v="17279"/>
    <s v="FMT"/>
    <s v="E. A. de O. Ferreira - ME"/>
    <s v="NE.04111872 - serviço de manutenção e higienização de persianas da sala de reuniões do Ed. Mario Schenberg - RC 133138 - DC 170076."/>
    <s v="Sim"/>
    <n v="576.20000000000005"/>
    <m/>
    <n v="576.20000000000005"/>
    <n v="0"/>
    <n v="8"/>
    <x v="5"/>
  </r>
  <r>
    <x v="5"/>
    <d v="2023-08-17T00:00:00"/>
    <n v="17315"/>
    <s v="FMT"/>
    <s v="Naty Flex Com. de Moveis p/ Escrit. EIRELI - ME"/>
    <s v="NE.04192228 - Ata Registro de Preço - aquisição de 03 cadeiras giratórias p/ o Prof. Gustavo Martini - RC 395477 - DC 185367."/>
    <s v="Sim"/>
    <n v="2085"/>
    <m/>
    <n v="2085"/>
    <n v="0"/>
    <n v="8"/>
    <x v="5"/>
  </r>
  <r>
    <x v="5"/>
    <d v="2023-08-24T00:00:00"/>
    <n v="17339"/>
    <s v="FMT"/>
    <s v="Transposicao Interna"/>
    <s v="Rem. 50477280 - Solicitação de Software STI n.o 86704 - Windows 11 Pro Upgrade (64bit - Português) - fale conosco 246746."/>
    <s v="Sim"/>
    <n v="430.36"/>
    <m/>
    <n v="430.36"/>
    <n v="0"/>
    <n v="8"/>
    <x v="5"/>
  </r>
  <r>
    <x v="5"/>
    <d v="2023-08-28T00:00:00"/>
    <n v="17348"/>
    <s v="FMT"/>
    <s v="AGHA ATACADO LTDA"/>
    <s v="Aquisição de coletores seletivos de resíduos RC 387202 DC 185324 NE 4395358"/>
    <s v="Sim"/>
    <n v="300"/>
    <m/>
    <n v="300"/>
    <n v="0"/>
    <n v="8"/>
    <x v="5"/>
  </r>
  <r>
    <x v="5"/>
    <d v="2023-09-27T00:00:00"/>
    <n v="17427"/>
    <s v="FMT"/>
    <s v="Vambel Equipamentos p/ Escritorio Ltda."/>
    <s v="NE.05059025 - compra de quadro branco não magnético p/ Edifício Alessandro Volta - Bloco C - RC 345534 - DC 172770."/>
    <s v="Sim"/>
    <n v="1150"/>
    <m/>
    <n v="1150"/>
    <n v="0"/>
    <n v="9"/>
    <x v="6"/>
  </r>
  <r>
    <x v="5"/>
    <d v="2023-10-05T00:00:00"/>
    <n v="17460"/>
    <s v="FMT"/>
    <s v="Almoxarifado"/>
    <s v="Requisição de Materiais"/>
    <s v="Sim"/>
    <n v="522.79999999999995"/>
    <m/>
    <n v="522.79999999999995"/>
    <n v="0"/>
    <n v="10"/>
    <x v="7"/>
  </r>
  <r>
    <x v="5"/>
    <d v="2023-10-20T00:00:00"/>
    <n v="17515"/>
    <s v="FMT"/>
    <s v="Correios - Empr. Bras. de Correios e Telégrafos"/>
    <s v="SEDEX - FAPESP - Rua Pio XI, 1500 - Alto da Lapa - São Paulo - São Paulo - SP - Brasil CEP: 05468-901 - (Nº.Objeto: OV446496397br)"/>
    <s v="Sim"/>
    <n v="8.52"/>
    <m/>
    <n v="8.52"/>
    <n v="0"/>
    <n v="10"/>
    <x v="7"/>
  </r>
  <r>
    <x v="5"/>
    <d v="2023-11-07T00:00:00"/>
    <n v="17586"/>
    <s v="FMT"/>
    <s v="STI"/>
    <s v="Rem. 50635005 - Aquisição de software Windows 11 Pro Upgrade (64bit - Português) - Solicitação n.o 88832."/>
    <s v="Sim"/>
    <n v="430.36"/>
    <m/>
    <n v="430.36"/>
    <n v="0"/>
    <n v="11"/>
    <x v="8"/>
  </r>
  <r>
    <x v="5"/>
    <d v="2023-12-22T00:00:00"/>
    <n v="17821"/>
    <s v="FMT"/>
    <s v="FIM DO EXERCÍCIO"/>
    <s v="Recolhimento fim de exercício 2023"/>
    <s v="Sim"/>
    <n v="7163.27"/>
    <m/>
    <n v="7163.27"/>
    <n v="0"/>
    <n v="12"/>
    <x v="9"/>
  </r>
  <r>
    <x v="6"/>
    <d v="2023-01-12T00:00:00"/>
    <n v="16481"/>
    <s v="FEP"/>
    <s v="Maria Aparecida de O. M. Olivieri"/>
    <s v="Compra imediata de café, conforme cupom da Cia. Brasileira de Distribuição, para utilização na secretaria do Show de Física deste Instituto."/>
    <s v="Sim"/>
    <n v="271.58"/>
    <m/>
    <n v="271.58"/>
    <n v="0"/>
    <n v="1"/>
    <x v="0"/>
  </r>
  <r>
    <x v="6"/>
    <d v="2023-01-26T00:00:00"/>
    <n v="16511"/>
    <s v="FEP"/>
    <s v="Carlos Roberto Marques"/>
    <s v="Reembolso para o sr. Carlos Roberto Marques, referente a compra imediata de diversos materiais, conforme notas fiscais em anexo, para utilização no Show de Físicas e Laboratório de Demonstrações deste Instituto."/>
    <s v="Sim"/>
    <n v="987"/>
    <m/>
    <n v="987"/>
    <n v="0"/>
    <n v="1"/>
    <x v="0"/>
  </r>
  <r>
    <x v="6"/>
    <d v="2023-03-10T00:00:00"/>
    <n v="16678"/>
    <s v="FEP"/>
    <s v="Fuad Daher Saad"/>
    <s v="Reembolso para o Prof. Fuad Daher Saad, referente a compra imediata de diversos materiais, conforme notas fiscais. Para utilização nas apresentações diárias do Show de Física e secretaria deste Instituto."/>
    <s v="Sim"/>
    <n v="1001.81"/>
    <m/>
    <n v="1001.81"/>
    <n v="0"/>
    <n v="3"/>
    <x v="10"/>
  </r>
  <r>
    <x v="6"/>
    <d v="2023-03-31T00:00:00"/>
    <n v="16741"/>
    <s v="FEP"/>
    <s v="Carlos Roberto Marques"/>
    <s v="Reembolso para o sr. Carlos Roberto Marques, referente a compra imediata de diversos materiais, conforme notas fiscais. Para utilização nas apresentações diárias do Show de Física e no Laboratório de Demonstrações deste Instituto."/>
    <s v="Sim"/>
    <n v="2409.3200000000002"/>
    <m/>
    <n v="2409.3200000000002"/>
    <n v="0"/>
    <n v="3"/>
    <x v="10"/>
  </r>
  <r>
    <x v="6"/>
    <d v="2023-04-04T00:00:00"/>
    <n v="16755"/>
    <s v="FEP"/>
    <s v="Valdir Antonio Modesto"/>
    <s v="Pagamento dos serviços e cópias xerográficas e encadernações, para o curso do Prof. Fuad Daher Saad. Conforme nota fiscal nº07 da firma Valdir Antonio Modesto, no valor e R$500,00."/>
    <s v="Sim"/>
    <n v="500"/>
    <m/>
    <n v="500"/>
    <n v="0"/>
    <n v="4"/>
    <x v="2"/>
  </r>
  <r>
    <x v="6"/>
    <d v="2023-04-17T00:00:00"/>
    <n v="16789"/>
    <s v="FEP"/>
    <s v="Carlos Roberto Marques"/>
    <s v="Reembolso para o sr. Carlos Roberto Marques, referente a compra imediata de diversos materiais, conforme notas fiscais em anexo, para confecção de experimentos junto ao Laboratório de Demonstrações deste Instituto e instalação no Show de Física da USP."/>
    <s v="Sim"/>
    <n v="854.69"/>
    <m/>
    <n v="854.69"/>
    <n v="0"/>
    <n v="4"/>
    <x v="2"/>
  </r>
  <r>
    <x v="6"/>
    <d v="2023-04-19T00:00:00"/>
    <n v="16800"/>
    <s v="FEP"/>
    <s v="Carlos Roberto Marques"/>
    <s v="Reembolso para o sr. Carlos Roberto Marques, referente a compra imediata de diversos materiais, conforme notas fiscais. Para utilização na confecção de experimentos junto ao laboratório de Demonstrações deste Instituto."/>
    <s v="Sim"/>
    <n v="932.7"/>
    <m/>
    <n v="932.7"/>
    <n v="0"/>
    <n v="4"/>
    <x v="2"/>
  </r>
  <r>
    <x v="6"/>
    <d v="2023-05-12T00:00:00"/>
    <n v="16913"/>
    <s v="FEP"/>
    <s v="ALMOXARIFADO"/>
    <s v="Requisição de Almoxarifado"/>
    <s v="Sim"/>
    <n v="260.17"/>
    <m/>
    <n v="260.17"/>
    <n v="0"/>
    <n v="5"/>
    <x v="3"/>
  </r>
  <r>
    <x v="6"/>
    <d v="2023-05-17T00:00:00"/>
    <n v="16938"/>
    <s v="FEP"/>
    <s v="Maria Aparecida de O. M. Olivieri"/>
    <s v="Reembolso para a sra. Maria Aparecida de O. M. Olivieri, referente a compra imediata de detergente , conforme notas fiscais. Para utilização no Laboratório de Demonstrações no preparo de substancias para utilização nas apresentações do Show de Física deste Instituto."/>
    <s v="Sim"/>
    <n v="155.31"/>
    <m/>
    <n v="155.31"/>
    <n v="0"/>
    <n v="5"/>
    <x v="3"/>
  </r>
  <r>
    <x v="6"/>
    <d v="2023-05-23T00:00:00"/>
    <n v="16966"/>
    <s v="FEP"/>
    <s v="Carlos Roberto Marques"/>
    <s v="Reembolso para o sr. Carlos Roberto Marques, referente a compra imediata de diversos materiais, conforme notas fiscais. Para utilização nas apresentações diárias do Show de Física e secretaria deste Instituto."/>
    <s v="Sim"/>
    <n v="953.18"/>
    <m/>
    <n v="953.18"/>
    <n v="0"/>
    <n v="5"/>
    <x v="3"/>
  </r>
  <r>
    <x v="6"/>
    <d v="2023-06-02T00:00:00"/>
    <n v="17005"/>
    <s v="FEP"/>
    <s v="Maria Aparecida de O. M. Olivieri"/>
    <s v="Reembolso para a sra. Maria Aparecida de O. M. Olivieri, referente a compra imediata de café e adoçante, conforme notas fiscais. Para utilização na secretaria do Show de Física deste Instituto."/>
    <s v="Sim"/>
    <n v="545.32000000000005"/>
    <m/>
    <n v="545.32000000000005"/>
    <n v="0"/>
    <n v="6"/>
    <x v="4"/>
  </r>
  <r>
    <x v="6"/>
    <d v="2023-06-07T00:00:00"/>
    <n v="17027"/>
    <s v="FEP"/>
    <s v="Maria Aparecida de O. M. Olivieri"/>
    <s v="Reembolso para a sra. Maria Aparecida de O. M. Olivieri, referente a compra imediata de salgadinhos, conforme cupom fiscal. Para utilização nas apresentações diárias do Show de Física deste Instituto."/>
    <s v="Sim"/>
    <n v="102.5"/>
    <m/>
    <n v="102.5"/>
    <n v="0"/>
    <n v="6"/>
    <x v="4"/>
  </r>
  <r>
    <x v="6"/>
    <d v="2023-06-29T00:00:00"/>
    <n v="17105"/>
    <s v="FEP"/>
    <s v="Carlos Roberto Marques"/>
    <s v="Reembolso para o sr. Carlos Roberto Marques, referente a compra imediata de diversos materiais, conforme notas fiscais. Para utilização e confecção de experimentos para o Laboratório de Demonstrações deste Instituto."/>
    <s v="Sim"/>
    <n v="1999.36"/>
    <m/>
    <n v="1999.36"/>
    <n v="0"/>
    <n v="6"/>
    <x v="4"/>
  </r>
  <r>
    <x v="6"/>
    <d v="2023-07-12T00:00:00"/>
    <n v="17164"/>
    <s v="FEP"/>
    <s v="Carlos Roberto Marques"/>
    <s v="Reembolso para o sr. Carlos Roberto Marques, referente a compra imediata de diversos materiais, conforme notas fiscais. Para utilização na confecção de experimentos junto ao Laboratório de Demonstrações deste Instituto."/>
    <s v="Sim"/>
    <n v="1145.4000000000001"/>
    <m/>
    <n v="1145.4000000000001"/>
    <n v="0"/>
    <n v="7"/>
    <x v="11"/>
  </r>
  <r>
    <x v="6"/>
    <d v="2023-07-24T00:00:00"/>
    <n v="17196"/>
    <s v="FEP"/>
    <s v="Maria Aparecida de O. M. Olivieri"/>
    <s v="Reembolso para a sra. Maria Aparecida de O. M. Olivieri, referente a compra imediata de café, conforme cupom fiscal, para uso na secretaria do Show de Física."/>
    <s v="Sim"/>
    <n v="91.96"/>
    <m/>
    <n v="91.96"/>
    <n v="0"/>
    <n v="7"/>
    <x v="11"/>
  </r>
  <r>
    <x v="6"/>
    <d v="2023-07-26T00:00:00"/>
    <n v="17201"/>
    <s v="FEP"/>
    <s v="Carlos Roberto Marques"/>
    <s v="Reembolso ao sr. Carlos Roberto Marques, referente a compra imediata de diversos materiais, conforme notas fiscais em anexo, para confecção de experimentos junto ao laboratório de Demonsrações deste Instituto."/>
    <s v="Sim"/>
    <n v="986.65"/>
    <m/>
    <n v="986.65"/>
    <n v="0"/>
    <n v="7"/>
    <x v="11"/>
  </r>
  <r>
    <x v="6"/>
    <d v="2023-08-14T00:00:00"/>
    <n v="17294"/>
    <s v="FEP"/>
    <s v="Maria Aparecida de O. M. Olivieri"/>
    <s v="Reembolso para a sra. maria Aparecidas de O. M. Olivieri, referente a compra imediata de diversos materiais, conforme notas fiscais. Para utilização nas apresentações diárias do Show de Física e secretaria deste Instituto."/>
    <s v="Sim"/>
    <n v="631.63"/>
    <m/>
    <n v="631.63"/>
    <n v="0"/>
    <n v="8"/>
    <x v="5"/>
  </r>
  <r>
    <x v="6"/>
    <d v="2023-08-23T00:00:00"/>
    <n v="17334"/>
    <s v="FEP"/>
    <s v="Auxílio Aluno Show da Física"/>
    <s v="Pagto. de Auxílio Aluno para 4 monitores do Projeto Show de Física, do Prof. Dr. Fuad Daher Saad para o Segundo semestre de 2023 - NE 04214795/2023 - Processo nº 21.1.00009.43.6"/>
    <s v="Sim"/>
    <n v="11200"/>
    <m/>
    <n v="11200"/>
    <n v="0"/>
    <n v="8"/>
    <x v="5"/>
  </r>
  <r>
    <x v="6"/>
    <d v="2023-08-30T00:00:00"/>
    <n v="17356"/>
    <s v="FEP"/>
    <s v="Carlos Roberto Marques"/>
    <s v="Reembolso para o sr. Carlos Roberto Marques, referente a compra imediata de diversos materiais, conforme notas fiscais. Para confecção de experimentos junto ao Laboratório de Demosntrações deste Instituto."/>
    <s v="Sim"/>
    <n v="1015.82"/>
    <m/>
    <n v="1015.82"/>
    <n v="0"/>
    <n v="8"/>
    <x v="5"/>
  </r>
  <r>
    <x v="6"/>
    <d v="2023-08-31T00:00:00"/>
    <n v="17359"/>
    <s v="FEP"/>
    <s v="Valdir Antonio Modesto"/>
    <s v="Pagamento referente a nota fiscal 021 - Valdir Antonio Modesto, referente a serviços de encadernações e plastificações de apostilas para o curso do Prof. Fuad Daher Saad, docente deste Instituto."/>
    <s v="Sim"/>
    <n v="600"/>
    <m/>
    <n v="600"/>
    <n v="0"/>
    <n v="8"/>
    <x v="5"/>
  </r>
  <r>
    <x v="6"/>
    <d v="2023-09-11T00:00:00"/>
    <n v="17378"/>
    <s v="FEP"/>
    <s v="Maria Aparecida de O. M. Olivieri"/>
    <s v="Reembolso para a sra. Maria Aparecida de O. M. Olivieri, referente a compra imediata de salgadinhos, conforme nota fiscal. Para utilização nas apresentações diárias do Show de Física a deste Instituto."/>
    <s v="Sim"/>
    <n v="99.5"/>
    <m/>
    <n v="99.5"/>
    <n v="0"/>
    <n v="9"/>
    <x v="6"/>
  </r>
  <r>
    <x v="6"/>
    <d v="2023-09-29T00:00:00"/>
    <n v="17439"/>
    <s v="FEP"/>
    <s v="Carlos Roberto Marques"/>
    <s v="Reembolso para o sr. carlos Roberto Marques, referente a compra imediata de diversos materiais, conforme notas fiscais. Para utilização nas apresentações diárias do Show de Física e secretaria deste Instituto."/>
    <s v="Sim"/>
    <n v="733.98"/>
    <m/>
    <n v="733.98"/>
    <n v="0"/>
    <n v="9"/>
    <x v="6"/>
  </r>
  <r>
    <x v="6"/>
    <d v="2023-10-05T00:00:00"/>
    <n v="17462"/>
    <s v="FEP"/>
    <s v="ALMOXARIFADO"/>
    <s v="Requisição de Almoxarifado"/>
    <s v="Sim"/>
    <n v="286.83999999999997"/>
    <m/>
    <n v="286.83999999999997"/>
    <n v="0"/>
    <n v="10"/>
    <x v="7"/>
  </r>
  <r>
    <x v="6"/>
    <d v="2023-10-31T00:00:00"/>
    <n v="17561"/>
    <s v="FEP"/>
    <s v="Carlos Roberto Marques"/>
    <s v="Reembolso para o sr. Carlos Roberto Marques, referente a compra imediata de diversos materiais, conforme notas fiscais. Para utilização e confecção de experimentos junto ao Laboratório de demonstrações deste Instituto."/>
    <s v="Sim"/>
    <n v="1004.77"/>
    <m/>
    <n v="1004.77"/>
    <n v="0"/>
    <n v="10"/>
    <x v="7"/>
  </r>
  <r>
    <x v="6"/>
    <d v="2023-11-10T00:00:00"/>
    <n v="17601"/>
    <s v="FEP"/>
    <s v="Maria Aparecida de O. M. Olivieri"/>
    <s v="Reembolso para a sra. Maria Aparecida de O. M. Olivieri, referente a compra imediata de café e adoçante, conforme cupom fiscal da firma Cia. Brasileira de Distribuição, para consumo junto a secretaria do Show de Física deste Instituto."/>
    <s v="Sim"/>
    <n v="426.29"/>
    <m/>
    <n v="426.29"/>
    <n v="0"/>
    <n v="11"/>
    <x v="8"/>
  </r>
  <r>
    <x v="6"/>
    <d v="2023-12-01T00:00:00"/>
    <n v="17667"/>
    <s v="FEP"/>
    <s v="Carlos Roberto Marques"/>
    <s v="Reembolso para o sr. Carlos Roberto Marques, referente a compra imediata de diversos materiais, conforme notas fiscais em anexo, para confecção de experimentos junto ao Laboratório de Demonstrações deste Instituto."/>
    <s v="Sim"/>
    <n v="998.04"/>
    <m/>
    <n v="998.04"/>
    <n v="0"/>
    <n v="12"/>
    <x v="9"/>
  </r>
  <r>
    <x v="6"/>
    <d v="2023-12-19T00:00:00"/>
    <n v="17722"/>
    <s v="FEP"/>
    <s v="Carlos Roberto Marques"/>
    <s v="Reembolso para o sr. Carlos Roberto Marques, referente a compra imediata de diversos materiais, conforme notas fiscais. Para utilização e confecção de experimentos, junto ao Laboratório de Demonstrações deste Instituto"/>
    <s v="Sim"/>
    <n v="1196.71"/>
    <m/>
    <n v="1196.71"/>
    <n v="0"/>
    <n v="12"/>
    <x v="9"/>
  </r>
  <r>
    <x v="7"/>
    <d v="2023-03-21T00:00:00"/>
    <n v="16703"/>
    <s v="FGE"/>
    <s v="PRPI"/>
    <s v="Devolução do saldo não utilizado do Projeto PIPAE - Grupo 057 - Projetos Especiais - Ano 2021 - Portaria PRP 822/21 - Remanejamentos 2023 - 50156140 e 50167346"/>
    <s v="Sim"/>
    <n v="82100"/>
    <m/>
    <n v="82100"/>
    <n v="0"/>
    <n v="3"/>
    <x v="10"/>
  </r>
  <r>
    <x v="8"/>
    <d v="2023-01-20T00:00:00"/>
    <n v="16500"/>
    <s v="FMT"/>
    <s v="Monitores Bolsistas"/>
    <s v="Monitores Bolsistas do professor Luis Gregório - Projeto: Ferramentas Computacionais para a Física - NE 384130/2023 - Processo: 21.1.03401.01.7 - Edital PRG 01/2020-2021 - Programa de Estímulo à Modernização e Reformulação das Estruturas Curriculares dos Cursos de Graduação da USP"/>
    <s v="Sim"/>
    <n v="7592.14"/>
    <m/>
    <n v="7592.14"/>
    <n v="0"/>
    <n v="1"/>
    <x v="0"/>
  </r>
  <r>
    <x v="9"/>
    <d v="2023-02-23T00:00:00"/>
    <n v="16616"/>
    <s v="FAP"/>
    <s v="Carlos de Souza Sapucai - Purificadores"/>
    <s v="Conserto, em carácter emergencial de 1 filtro, número de patrimônio 043.094.701 FEP, que atende docentes, funcionários e alunos da FEP E FAP."/>
    <s v="Sim"/>
    <n v="1115.0999999999999"/>
    <m/>
    <n v="1115.0999999999999"/>
    <n v="0"/>
    <n v="2"/>
    <x v="1"/>
  </r>
  <r>
    <x v="9"/>
    <d v="2023-04-27T00:00:00"/>
    <n v="16831"/>
    <s v="FAP"/>
    <s v="Reserva"/>
    <s v="Reserva 2109480 - Pregão - aquisição de televisor de 85&quot; para sala de seminários do Ed. Basilio Jafet - RC 125585 - DC 56559 - (sendo 50% FAP e 50% FEP do valor de R$ 12.164,29). Anulação da Reserva nº 2625356/2023 - Motivo: Pregão fracassado. Proc. 23.1.109.43.0"/>
    <s v="Sim"/>
    <n v="0"/>
    <m/>
    <n v="0"/>
    <n v="0"/>
    <n v="4"/>
    <x v="2"/>
  </r>
  <r>
    <x v="9"/>
    <d v="2023-04-28T00:00:00"/>
    <n v="16837"/>
    <s v="FAP"/>
    <s v="RICARDO ICHIWAKI (nº USP 1787831)"/>
    <s v="Nota Fiscal 993 Celthi Tecn. Coml. - Filtro de linha (proteção de curto circuito - Laboratórios DFAP); Vitoria Componentes Eletr. Ltda (Cupom 012551 - Silicone para lubrificação de ventoinhas/DFAP); Mult Coml. Ltda (Cupom 194483 - Adaptadores, limpa contato e trena/DFAP)"/>
    <s v="Sim"/>
    <n v="242.05"/>
    <m/>
    <n v="242.05"/>
    <n v="0"/>
    <n v="4"/>
    <x v="2"/>
  </r>
  <r>
    <x v="9"/>
    <d v="2023-05-11T00:00:00"/>
    <n v="16886"/>
    <s v="FAP"/>
    <s v="Transposicao Interna"/>
    <s v="NE.03814080 - Pregão - aquisições de cadeiras giratórias - RC 179340 - DC 94779."/>
    <s v="Sim"/>
    <n v="1560"/>
    <m/>
    <n v="1560"/>
    <n v="0"/>
    <n v="5"/>
    <x v="3"/>
  </r>
  <r>
    <x v="9"/>
    <d v="2023-05-12T00:00:00"/>
    <n v="16901"/>
    <s v="FAP"/>
    <s v="ALMOXARIFADO"/>
    <s v="Requisição de Almoxarifado"/>
    <s v="Sim"/>
    <n v="957.26"/>
    <m/>
    <n v="957.26"/>
    <n v="0"/>
    <n v="5"/>
    <x v="3"/>
  </r>
  <r>
    <x v="9"/>
    <d v="2023-06-07T00:00:00"/>
    <n v="17009"/>
    <s v="FAP"/>
    <s v="Empresa Brasileira de Correios e Telégrafos (ECT)"/>
    <s v="Carta registrada para o IAMSPE em São Paulo, solicitada pelo Profº Dr. Iberê L. Caldas/DFAP - (BR597107434BR)"/>
    <s v="Sim"/>
    <n v="10.8"/>
    <m/>
    <n v="10.8"/>
    <n v="0"/>
    <n v="6"/>
    <x v="4"/>
  </r>
  <r>
    <x v="9"/>
    <d v="2023-06-13T00:00:00"/>
    <n v="17045"/>
    <s v="FAP"/>
    <s v="RM Maquinas e Sistemas Ltda - EPP"/>
    <s v="NE.02979182 - aquisição de estufa p/ papéis - RC 179669 - DC 108621."/>
    <s v="Sim"/>
    <n v="360"/>
    <m/>
    <n v="360"/>
    <n v="0"/>
    <n v="6"/>
    <x v="4"/>
  </r>
  <r>
    <x v="9"/>
    <d v="2023-06-30T00:00:00"/>
    <n v="17111"/>
    <s v="FAP"/>
    <s v="JOSÉ LUIZ DE SOUZA LOPES (3285369)"/>
    <s v="Impressão de 01 poster para apresentação no 37th Protein Society Annual Meeting em Boston, Estados Unidos, de 11 a 17/jul/23, conforme Nota Fiscal 105 de Francisco Rubens Costa Soares - copiadora."/>
    <s v="Sim"/>
    <n v="160"/>
    <m/>
    <n v="160"/>
    <n v="0"/>
    <n v="6"/>
    <x v="4"/>
  </r>
  <r>
    <x v="9"/>
    <d v="2023-07-26T00:00:00"/>
    <n v="17177"/>
    <s v="FAP"/>
    <s v="Correio"/>
    <s v="Envio de correspondência, com AR, a pedido do Prof. Paulo Artaxo para FAPESP. R.Pio XI, 1500 - ALto da Lapa 05468-901- São Paulo, SP - (Nº.Objeto:BR597108219br)"/>
    <s v="Sim"/>
    <n v="12.15"/>
    <m/>
    <n v="12.15"/>
    <n v="0"/>
    <n v="7"/>
    <x v="11"/>
  </r>
  <r>
    <x v="9"/>
    <d v="2023-08-10T00:00:00"/>
    <n v="17274"/>
    <s v="FAP"/>
    <s v="ANNE LOUISE SCARINCI PERES (2259486)"/>
    <s v="Impressão gráfica de 01 painel, para auxiliar na compreensão do tempo histórico, na disciplina de Gravitação, conforme Nota Fiscal 227 da MAC Studio Ltda."/>
    <s v="Sim"/>
    <n v="490"/>
    <m/>
    <n v="490"/>
    <n v="0"/>
    <n v="8"/>
    <x v="5"/>
  </r>
  <r>
    <x v="9"/>
    <d v="2023-08-18T00:00:00"/>
    <n v="17317"/>
    <s v="FAP"/>
    <s v="ELZA DA SILVA"/>
    <s v="Impressão de 01 poster na RCS Cópias, conforme Nota fiscal 14783, anexa. Apresentação de trabalho da Profª Márcia Fantini/DFAP, na 26ª Reunião da International Union of Crystallography, na Austrália, de 19 a 31/ago/23."/>
    <s v="Sim"/>
    <n v="160"/>
    <m/>
    <n v="160"/>
    <n v="0"/>
    <n v="8"/>
    <x v="5"/>
  </r>
  <r>
    <x v="9"/>
    <d v="2023-08-29T00:00:00"/>
    <n v="17351"/>
    <s v="FAP"/>
    <s v="Queller Informática &amp; Comércio Ltda"/>
    <s v="Compra em caráter emergencial, de cabos e espelhos para instalação imediata de projetores em 3 salas de seminários compartilhadas entre FAP/FEP. O pagamento será rateado entre esses dois departamentos, cabendo 50% para cada um."/>
    <s v="Sim"/>
    <n v="667.5"/>
    <m/>
    <n v="667.5"/>
    <n v="0"/>
    <n v="8"/>
    <x v="5"/>
  </r>
  <r>
    <x v="9"/>
    <d v="2023-10-05T00:00:00"/>
    <n v="17464"/>
    <s v="FAP"/>
    <s v="ALMOXARIFADO"/>
    <s v="Requisição de Almoxarifado ,requisições efetuadas para o almoxarifado de 13/05/2013 á 05/09/2023)"/>
    <s v="Sim"/>
    <n v="995.15"/>
    <m/>
    <n v="995.15"/>
    <n v="0"/>
    <n v="10"/>
    <x v="7"/>
  </r>
  <r>
    <x v="9"/>
    <d v="2023-12-22T00:00:00"/>
    <n v="17817"/>
    <s v="FAP"/>
    <s v="FIM DO EXERCÍCIO"/>
    <s v="Recolhimento fim de exercício 2023"/>
    <s v="Sim"/>
    <n v="31139.86"/>
    <m/>
    <n v="31139.86"/>
    <n v="0"/>
    <n v="12"/>
    <x v="9"/>
  </r>
  <r>
    <x v="10"/>
    <d v="2023-12-05T00:00:00"/>
    <n v="17682"/>
    <s v="FGE"/>
    <s v="PRIP - SAS"/>
    <s v="Rem. 50703426 - Ref a 70 tickets categoria Especial - Evento WFME 2023, conforme OFICIO PRPI/364/17112023."/>
    <s v="Sim"/>
    <n v="700"/>
    <m/>
    <n v="700"/>
    <n v="0"/>
    <n v="12"/>
    <x v="9"/>
  </r>
  <r>
    <x v="11"/>
    <d v="2023-03-31T00:00:00"/>
    <n v="16746"/>
    <s v="FMT"/>
    <s v="Marilia Junqueira Caldas"/>
    <s v="Pagto. de diárias para participação como membro titular da comissão julgadora do concurso público de títulos e provas para um cargo de professor titular junto ao Departamento de Física e Ciência dos Materiais do Instituto de Física de São Carlos, USP - dias 21 a 23/03/2023."/>
    <s v="Sim"/>
    <n v="1284.75"/>
    <m/>
    <n v="1284.75"/>
    <n v="0"/>
    <n v="3"/>
    <x v="10"/>
  </r>
  <r>
    <x v="12"/>
    <d v="2023-03-17T00:00:00"/>
    <n v="16695"/>
    <s v="FNC"/>
    <s v="Jose Fernando Diniz Chubaci"/>
    <s v="Dois torpedos de nitrogênio gasoso comum para uso nos leitores de termoluminescência do Laboratório de Cristais Iônicos, Filmes e Datação."/>
    <s v="Sim"/>
    <n v="492"/>
    <m/>
    <n v="492"/>
    <n v="0"/>
    <n v="3"/>
    <x v="10"/>
  </r>
  <r>
    <x v="12"/>
    <d v="2023-05-23T00:00:00"/>
    <n v="16967"/>
    <s v="FNC"/>
    <s v="Diárias"/>
    <s v="Pgto Diária N° 202300021 - Jose Fernando Diniz Chubaci - Destino: Cancún/-México - Saida Prevista: 13/08/2023 - 00:01 Término Prevista: 19/08/2023 - 23:59 Diárias Internacionais: 7 - Finalidade da Diária O principal objetivo desse afastamento é a apresentação presencial do trabalho “CHARACTERIZATION OF GALLIUM OXIDE FILMS FOR APPLICATION IN RESISTIVE SWITCHING DEVICES” no 31st International Materials Research Congress 2023, a ser realizado de 14 a 19 de agosto em Cancun, México."/>
    <s v="Sim"/>
    <n v="11126.98"/>
    <m/>
    <n v="11126.98"/>
    <n v="0"/>
    <n v="5"/>
    <x v="3"/>
  </r>
  <r>
    <x v="12"/>
    <d v="2023-06-16T00:00:00"/>
    <n v="17062"/>
    <s v="FNC"/>
    <s v="José Fernando Diniz Chubaci"/>
    <s v="Aquisição para o Laboratório Didático de um refletor de LED de 100 W (R$ 199,90), uma barra de extensão para suporte (R$ 199,990) e um pacote de abraçadeiras grandes (R$ 99,90)."/>
    <s v="Sim"/>
    <n v="499.7"/>
    <m/>
    <n v="499.7"/>
    <n v="0"/>
    <n v="6"/>
    <x v="4"/>
  </r>
  <r>
    <x v="12"/>
    <d v="2023-07-22T00:00:00"/>
    <n v="17195"/>
    <s v="FNC"/>
    <s v="José Fernando Diniz Chubaci"/>
    <s v="Aquisição de 2 latinhas de 600 g. de gás R410A para manutenção no aparelho de ar condicionado do LACIFID."/>
    <s v="Sim"/>
    <n v="158"/>
    <m/>
    <n v="158"/>
    <n v="0"/>
    <n v="7"/>
    <x v="11"/>
  </r>
  <r>
    <x v="12"/>
    <d v="2023-07-28T00:00:00"/>
    <n v="17220"/>
    <s v="FNC"/>
    <s v="Diárias"/>
    <s v="Diária N° 202300035 - Jose Fernando Diniz Chubaci - Destino: Pisa/-Itália Convênio: 0 Saída Prevista: 13/09/2023 - 00:01 Término Prevista: 22/09/2023 - 23:59 Diárias Internacionais: 10 - Finalidade da Diária: Participação e apresentação de trabalho no 20th Intemational Conference on Solid State Dosimetry (SSD20) e ministrar curso na 7th Summer School Marko Moscovith;No SSD20 será apresentado, de forma oral, o trabalho The investigation of materiais doped with silver through photoluminescence studies que faz parte de projeto em andamento no LACIFID. Na school será ministrado a conferência Radiophotoluminescent detectors principles and applicationsPeríodo: School de 13 a 16 de setembro de 2023 e a conferencia SSD20 de 17 a 22 de setembro de 2023:Local: Pisa e Viareggio, ltália."/>
    <s v="Sim"/>
    <n v="16607.04"/>
    <m/>
    <n v="16607.04"/>
    <n v="0"/>
    <n v="7"/>
    <x v="11"/>
  </r>
  <r>
    <x v="12"/>
    <d v="2023-08-03T00:00:00"/>
    <n v="17248"/>
    <s v="FNC"/>
    <s v="José Fernando Diniz Chubaci"/>
    <s v="Aquisição de capacitor especial para motor do ar condicionado do LACIFID"/>
    <s v="Sim"/>
    <n v="78"/>
    <m/>
    <n v="78"/>
    <n v="0"/>
    <n v="8"/>
    <x v="5"/>
  </r>
  <r>
    <x v="12"/>
    <d v="2023-08-21T00:00:00"/>
    <n v="17325"/>
    <s v="FNC"/>
    <s v="Jose Fernando Diniz Chubaci"/>
    <s v="Taxa de inscrição para participação no 31st International Materials Research Congress realizado na cidade de Cancún, México do dia 13 a 18 de agosto. Participação para apresentação do trabalho &quot;CHARACTERIZATION OF GALLIUM OXIDE FILMS FOR APPLICATION IN RESISTIVE SWITCHING DEVICES&quot; de forma oral no simpósio &quot;F1. Advanced Defense Materials Symposium&quot;. As pesquisas para preparação desse trabalho foram todas realizadas no LACIFID&quot;. O valor da taxa de inscrição foi de US$ 450 (quatrocentos e cinquenta dolares americanos)."/>
    <s v="Sim"/>
    <n v="2201.04"/>
    <m/>
    <n v="2201.04"/>
    <n v="0"/>
    <n v="8"/>
    <x v="5"/>
  </r>
  <r>
    <x v="12"/>
    <d v="2023-09-25T00:00:00"/>
    <n v="17413"/>
    <s v="FNC"/>
    <s v="José Fernando Diniz Chubaci"/>
    <s v="Participei de 17 a 22 de setembro de 2023 da “20th International Conference on Solid State Dosimetry (SSD20) onde apresentei de forma oral o trabalho &quot;The investigation of materiais doped with silver through photoluminescence studies&quot;. Para participação dessa conferência a taxa de participação foi de E$ 880 (oitocentos e oitenta euros). Eu paguei essa taxa no local da conferência e venho através dessa solicitar o reembolso financeiro dessa despesa. Estou anexando nessa guia o recibo fornecido pelos organizadores da parte financeira da conferência. Esse trabalho está em desenvolvimento em nosso Laboratório de Cristais Iônicos, Filmes Finos e Datação do DFN-IFUSP."/>
    <s v="Sim"/>
    <n v="4566.05"/>
    <m/>
    <n v="4566.05"/>
    <n v="0"/>
    <n v="9"/>
    <x v="6"/>
  </r>
  <r>
    <x v="12"/>
    <d v="2023-10-10T00:00:00"/>
    <n v="17491"/>
    <s v="FNC"/>
    <s v="Jose Fernando Diniz Chubaci"/>
    <s v="Aquisição de quatro rodizios giratórios, com diametro de 4 polegadas e que suportam até 120 kg cada, para construção de um suporte de um forno de temperatura até 1700ºC. O suporte esá sendo construido na oficina mecânica do IFUSP."/>
    <s v="Sim"/>
    <n v="498"/>
    <m/>
    <n v="498"/>
    <n v="0"/>
    <n v="10"/>
    <x v="7"/>
  </r>
  <r>
    <x v="12"/>
    <d v="2023-10-22T00:00:00"/>
    <n v="17536"/>
    <s v="FNC"/>
    <s v="José Fernando Diniz Chubaci"/>
    <s v="Aquisição de galão de tinta esmalte sintético para pintura de forno e caixas de papelão para embalagem de material do laboratório LACIFID."/>
    <s v="Sim"/>
    <n v="279.01"/>
    <m/>
    <n v="279.01"/>
    <n v="0"/>
    <n v="10"/>
    <x v="7"/>
  </r>
  <r>
    <x v="12"/>
    <d v="2023-11-08T00:00:00"/>
    <n v="17587"/>
    <s v="FNC"/>
    <s v="José Fernando Diniz Chubaci"/>
    <s v="Material para pintura de nova mesa para forno de alta temperatura - solvente, pincéis e rolinhos."/>
    <s v="Sim"/>
    <n v="253.84"/>
    <m/>
    <n v="253.84"/>
    <n v="0"/>
    <n v="11"/>
    <x v="8"/>
  </r>
  <r>
    <x v="12"/>
    <d v="2023-12-04T00:00:00"/>
    <n v="17675"/>
    <s v="FNC"/>
    <s v="Jose Fernando Diniz Chubaci"/>
    <s v="Caixas para armazenamento de materiais do laboratório LACIFID"/>
    <s v="Sim"/>
    <n v="264.54000000000002"/>
    <m/>
    <n v="264.54000000000002"/>
    <n v="0"/>
    <n v="12"/>
    <x v="9"/>
  </r>
  <r>
    <x v="12"/>
    <d v="2023-12-08T00:00:00"/>
    <n v="17695"/>
    <s v="FNC"/>
    <s v="Jose Fernando Diniz Chubaci"/>
    <s v="Caxias de papelão para completar o trabalho de organização do material do LACIFID"/>
    <s v="Sim"/>
    <n v="227.82"/>
    <m/>
    <n v="227.82"/>
    <n v="0"/>
    <n v="12"/>
    <x v="9"/>
  </r>
  <r>
    <x v="13"/>
    <d v="2023-01-23T00:00:00"/>
    <n v="16506"/>
    <s v="FNC"/>
    <s v="Jaqueline do Nascimento"/>
    <s v="Reembolso no valor de R$ 23,90, referente a aquisição de uma agenda 2023 para uso da Secretaria do DFN, conforme Cupom Fiscal 629529 da firma - Kalunga S/A, em anexo."/>
    <s v="Sim"/>
    <n v="23.9"/>
    <m/>
    <n v="23.9"/>
    <n v="0"/>
    <n v="1"/>
    <x v="0"/>
  </r>
  <r>
    <x v="13"/>
    <d v="2023-02-03T00:00:00"/>
    <n v="16539"/>
    <s v="FNC"/>
    <s v="EBCT - Empresa Brasileira de Correios e Telégrafos"/>
    <s v="Encaminhamento de dosímetros para : Sedex - LARA - Instituto de Física da Universidade Federal Fluminense - UFF A/C Prof. Dr. Roberto Meigikos - Campus da Praia Vermelha - São Domingos Rua Passo da Pátria, 156 - CEP: 24210-240 - Niteroi - RJ - (Nº.Objeto: OV263719329br)"/>
    <s v="Sim"/>
    <n v="24.72"/>
    <m/>
    <n v="24.72"/>
    <n v="0"/>
    <n v="2"/>
    <x v="1"/>
  </r>
  <r>
    <x v="13"/>
    <d v="2023-02-08T00:00:00"/>
    <n v="16556"/>
    <s v="FNC"/>
    <s v="EBCT - Empresa Brasileira de Correios e Telégrafos"/>
    <s v="Envio de correspondência para: FAPESP - Fundação de Amparo à Pesquisa do Estado de São Paulo Rua Pio XI, 1500 - São Paulo - CEP: SP - (Nº.Objeto: OV189257135br)"/>
    <s v="Sim"/>
    <n v="8.52"/>
    <m/>
    <n v="8.52"/>
    <n v="0"/>
    <n v="2"/>
    <x v="1"/>
  </r>
  <r>
    <x v="13"/>
    <d v="2023-02-23T00:00:00"/>
    <n v="16591"/>
    <s v="FNC"/>
    <s v="EBCT - Empresa Brasileira de Correios e Telégrafos"/>
    <s v="Envio de sedex para : FAPESP - Fundação de Amparo a Pesquisa do Estado de São Paulo Rua Pio XI, 1500 05468-901 - São Paulo - SP A/C Gilberto - (Nº.Objeto: OV189235047br)"/>
    <s v="Sim"/>
    <n v="8.52"/>
    <m/>
    <n v="8.52"/>
    <n v="0"/>
    <n v="2"/>
    <x v="1"/>
  </r>
  <r>
    <x v="13"/>
    <d v="2023-03-03T00:00:00"/>
    <n v="16619"/>
    <s v="FNC"/>
    <s v="Antonio Sergio Joaquim"/>
    <s v="Reembolso referente a aquisição de materiais/peças hidráulicas a serem utilizados na manutenção do sistema de ar condicionado do Lab. Pelletron do FNC, conforme DANFE 022.771, Center Mega Shopping da Construção Ltda. em anexo."/>
    <s v="Sim"/>
    <n v="111.94"/>
    <m/>
    <n v="111.94"/>
    <n v="0"/>
    <n v="3"/>
    <x v="10"/>
  </r>
  <r>
    <x v="13"/>
    <d v="2023-03-06T00:00:00"/>
    <n v="16651"/>
    <s v="FNC"/>
    <s v="Empresa Brasileira de Correios e Telégrafos (ECT)"/>
    <s v="Enviar Correios - 10 convites Workshop - DFN - Carta simples (CS)"/>
    <s v="Sim"/>
    <n v="16.45"/>
    <m/>
    <n v="16.45"/>
    <n v="0"/>
    <n v="3"/>
    <x v="10"/>
  </r>
  <r>
    <x v="13"/>
    <d v="2023-03-06T00:00:00"/>
    <n v="16652"/>
    <s v="FNC"/>
    <s v="Gilda Galvão"/>
    <s v="Reembolso referente a aquisição de 10 pedestais em ferro com garra, para serem utilizados no Workshop do Departamento de Física Nuclear, lançamento do livro em comemoração aos &quot;50 anos do Pelletron&quot;."/>
    <s v="Sim"/>
    <n v="691.95"/>
    <m/>
    <n v="691.95"/>
    <n v="0"/>
    <n v="3"/>
    <x v="10"/>
  </r>
  <r>
    <x v="13"/>
    <d v="2023-03-17T00:00:00"/>
    <n v="16696"/>
    <s v="FNC"/>
    <s v="Z-Par parafusos e ferramentas Ltda."/>
    <s v="Aquisição de materiais diversos (veda rosca, fita isolante e desingripantes) a serem utilizados na manutenção geral do Lab. Pelletron do FNC."/>
    <s v="Sim"/>
    <n v="509"/>
    <m/>
    <n v="509"/>
    <n v="0"/>
    <n v="3"/>
    <x v="10"/>
  </r>
  <r>
    <x v="13"/>
    <d v="2023-03-20T00:00:00"/>
    <n v="16699"/>
    <s v="FNC"/>
    <s v="Gilda Galvão"/>
    <s v="Reembolso referente a aquisição de 01 relógio de parede que será instalado e utilizado na sala de seminários do FNC, conforme DANFE 194706 da firma Kalunga S.A."/>
    <s v="Sim"/>
    <n v="155.9"/>
    <m/>
    <n v="155.9"/>
    <n v="0"/>
    <n v="3"/>
    <x v="10"/>
  </r>
  <r>
    <x v="13"/>
    <d v="2023-03-20T00:00:00"/>
    <n v="16700"/>
    <s v="FNC"/>
    <s v="Gilda Galvão"/>
    <s v="Reembolso referente a aquisição de 01 relógio de parede a ser utilizado e instalado na sala de controle do Lab. Pelletron do FNC, conforme DANFE 194740 da firma Kalunga S.A."/>
    <s v="Sim"/>
    <n v="155.9"/>
    <m/>
    <n v="155.9"/>
    <n v="0"/>
    <n v="3"/>
    <x v="10"/>
  </r>
  <r>
    <x v="13"/>
    <d v="2023-03-21T00:00:00"/>
    <n v="16694"/>
    <s v="FNC"/>
    <s v="EBCT - Empresa Brasileira de Correios e Telégrafos"/>
    <s v="Envio de SEDEX para : Profª Dra. Marystela Ferreira Diretoria do Centro de Ciências e Tecnologia para Sustentabilidade CCTS Rodovia João Leme dos Santos, KM - 110 – SP – 264 - Bairro de Itinga CEP. 18052-780 – Sorocaba - SP - (Nº. Objeto: OV342402428br)"/>
    <s v="Sim"/>
    <n v="8.52"/>
    <m/>
    <n v="8.52"/>
    <n v="0"/>
    <n v="3"/>
    <x v="10"/>
  </r>
  <r>
    <x v="13"/>
    <d v="2023-03-23T00:00:00"/>
    <n v="16712"/>
    <s v="FNC"/>
    <s v="Transposicao Interna"/>
    <s v="Rem. 50158860 - Solicitação de Software STI n.os 82467 / 82468 / 82469 / 82493 - &quot;Windows 11 Pro Upgrade (64bit - Português)&quot; e &quot;Office Standard - 2021 LTSC (64 bits)&quot;..."/>
    <s v="Sim"/>
    <n v="1751.6"/>
    <m/>
    <n v="1751.6"/>
    <n v="0"/>
    <n v="3"/>
    <x v="10"/>
  </r>
  <r>
    <x v="13"/>
    <d v="2023-03-23T00:00:00"/>
    <n v="16715"/>
    <s v="FNC"/>
    <s v="S.T.I. - USP"/>
    <s v="Rem. 50160449 - aquisições de softwares &quot;Windows Server Standard 2Lic Core - 2022 (Português) (2 licenças)&quot; - Solicitação de Software n.os 82607 / 82608..."/>
    <s v="Sim"/>
    <n v="888.28"/>
    <m/>
    <n v="888.28"/>
    <n v="0"/>
    <n v="3"/>
    <x v="10"/>
  </r>
  <r>
    <x v="13"/>
    <d v="2023-03-28T00:00:00"/>
    <n v="16721"/>
    <s v="FNC"/>
    <s v="Maria Luisa Pestilla Tippi"/>
    <s v="Reembolso de pagamento de acessórios para montagem dos posters/banners a serem usados no Workshop da Física Nuclear."/>
    <s v="Sim"/>
    <n v="195.26"/>
    <m/>
    <n v="195.26"/>
    <n v="0"/>
    <n v="3"/>
    <x v="10"/>
  </r>
  <r>
    <x v="13"/>
    <d v="2023-03-31T00:00:00"/>
    <n v="16744"/>
    <s v="FNC"/>
    <s v="STI"/>
    <s v="Solicitações 83010, 83011, 83012, 83013 e 83014 - Solicitante Carlos Mac Dowell de Figueiredo - Aquisições de Software - Remanejamento 2023 50177929"/>
    <s v="Sim"/>
    <n v="2197.04"/>
    <m/>
    <n v="2197.04"/>
    <n v="0"/>
    <n v="3"/>
    <x v="10"/>
  </r>
  <r>
    <x v="13"/>
    <d v="2023-04-06T00:00:00"/>
    <n v="16752"/>
    <s v="FNC"/>
    <s v="EBCT - Empresa Brasileira de Correios e Telégrafos"/>
    <s v="Envio de SEDEX para:LARA - Instituto de Física da Universidade Federal Fluminense- UFF A/C Prof. Roberto Meigikos - Campus da Praia Vermelha, São Domingos CEP. 24210-240 Niteroi- RJ - (Nº.Objeto: OV342333413 br)"/>
    <s v="Sim"/>
    <n v="24.72"/>
    <m/>
    <n v="24.72"/>
    <n v="0"/>
    <n v="4"/>
    <x v="2"/>
  </r>
  <r>
    <x v="13"/>
    <d v="2023-04-06T00:00:00"/>
    <n v="16761"/>
    <s v="FNC"/>
    <s v="Maria Luisa Pestilla Tippi (PF)"/>
    <s v="Reembolso de valores adiantados na compra de acessórios para montagem de exposição de banners para o Workshop do DFN. DANFE 6141 de 30/03"/>
    <s v="Sim"/>
    <n v="756.65"/>
    <m/>
    <n v="756.65"/>
    <n v="0"/>
    <n v="4"/>
    <x v="2"/>
  </r>
  <r>
    <x v="13"/>
    <d v="2023-04-10T00:00:00"/>
    <n v="16767"/>
    <s v="FNC"/>
    <s v="Decorwatts Elétrica e Iluminação Ltda"/>
    <s v="Aquisição de lâmpadas &quot;LED&quot; diversas a serem utilizadas especificamente na manutenção geral do acelerador Pelletron do FNC."/>
    <s v="Sim"/>
    <n v="253.5"/>
    <m/>
    <n v="253.5"/>
    <n v="0"/>
    <n v="4"/>
    <x v="2"/>
  </r>
  <r>
    <x v="13"/>
    <d v="2023-04-10T00:00:00"/>
    <n v="16768"/>
    <s v="FNC"/>
    <s v="WJet Comercial Ltda"/>
    <s v="Aquisição de baterias para No Break utilizadas por pesquisadores do FNC."/>
    <s v="Sim"/>
    <n v="280"/>
    <m/>
    <n v="280"/>
    <n v="0"/>
    <n v="4"/>
    <x v="2"/>
  </r>
  <r>
    <x v="13"/>
    <d v="2023-04-10T00:00:00"/>
    <n v="16769"/>
    <s v="FNC"/>
    <s v="Antonio Aparecido de Souza - ME"/>
    <s v="Pagamento de confecção de carimbo específico do FNC para uso da secretaria do departamento, conforme NFS 8880 em anexo. Forma de pagamento: Depósito C/C: 41016-0 - Ag.: 1546-6 - Banco do Brasil."/>
    <s v="Sim"/>
    <n v="30"/>
    <m/>
    <n v="30"/>
    <n v="0"/>
    <n v="4"/>
    <x v="2"/>
  </r>
  <r>
    <x v="13"/>
    <d v="2023-05-12T00:00:00"/>
    <n v="16866"/>
    <s v="FNC"/>
    <s v="EBCT - Empresa Brasileira de Correios e Telégrafos"/>
    <s v="Envio de sedex para: Claudio Zamitti Mammana - Rua Santo André, 330 Granja Viana, Cotia SP CEP 06708-570 - (Nº.Objeto: OV342323172br)"/>
    <s v="Sim"/>
    <n v="10.23"/>
    <m/>
    <n v="10.23"/>
    <n v="0"/>
    <n v="5"/>
    <x v="3"/>
  </r>
  <r>
    <x v="13"/>
    <d v="2023-05-12T00:00:00"/>
    <n v="16900"/>
    <s v="FNC"/>
    <s v="ALMOXARIFADO"/>
    <s v="Requisição de Almoxarifado"/>
    <s v="Sim"/>
    <n v="2784.82"/>
    <m/>
    <n v="2784.82"/>
    <n v="0"/>
    <n v="5"/>
    <x v="3"/>
  </r>
  <r>
    <x v="13"/>
    <d v="2023-05-12T00:00:00"/>
    <n v="16915"/>
    <s v="FNC"/>
    <s v="ALMOXARIFADO"/>
    <s v="Requisição de Almoxarifado"/>
    <s v="Sim"/>
    <n v="353.4"/>
    <m/>
    <n v="353.4"/>
    <n v="0"/>
    <n v="5"/>
    <x v="3"/>
  </r>
  <r>
    <x v="13"/>
    <d v="2023-05-22T00:00:00"/>
    <n v="16960"/>
    <s v="FNC"/>
    <s v="Gilda Galvão"/>
    <s v="Reembolso referente a aquisição de escorredor de pratos e porta detergente para uso na copa do FNC, conforme DANFE 262 da firma DCasa Embalagens e Utilidades Domésticas Ltda. em anexo."/>
    <s v="Sim"/>
    <n v="38.96"/>
    <m/>
    <n v="38.96"/>
    <n v="0"/>
    <n v="5"/>
    <x v="3"/>
  </r>
  <r>
    <x v="13"/>
    <d v="2023-05-26T00:00:00"/>
    <n v="16953"/>
    <s v="FNC"/>
    <s v="Empresa Brasileira de Correios e Telégrafos (ECT)"/>
    <s v="Envio de Sedex para: UDO SCHNITTER Rua do Mangabal, 25Alto da Boa Vista 04641-120 - São Paulo - SP - (Nº.Objeto: OV342325156br)"/>
    <s v="Sim"/>
    <n v="10.23"/>
    <m/>
    <n v="10.23"/>
    <n v="0"/>
    <n v="5"/>
    <x v="3"/>
  </r>
  <r>
    <x v="13"/>
    <d v="2023-06-05T00:00:00"/>
    <n v="17016"/>
    <s v="FNC"/>
    <s v="Modermline Comércio de Móveis Ltda"/>
    <s v="Aquisição de suportes para TVs que serão instaladas nas salas de reuniões do Conselho e de Seminários do FNC. Dados bancários - Banco do Brasil - Ag.: 0384-0 - C/C: 106066-X Conforme NFe 379217 em anexo."/>
    <s v="Sim"/>
    <n v="684.01"/>
    <m/>
    <n v="684.01"/>
    <n v="0"/>
    <n v="6"/>
    <x v="4"/>
  </r>
  <r>
    <x v="13"/>
    <d v="2023-07-06T00:00:00"/>
    <n v="17141"/>
    <s v="FNC"/>
    <s v="Serralheria Regia Ltda"/>
    <s v="Aquisição de tambor para acondicionamento de resíduos industriais"/>
    <s v="Sim"/>
    <n v="700"/>
    <m/>
    <n v="700"/>
    <n v="0"/>
    <n v="7"/>
    <x v="11"/>
  </r>
  <r>
    <x v="13"/>
    <d v="2023-07-26T00:00:00"/>
    <n v="17131"/>
    <s v="FNC"/>
    <s v="EBCT - Empresa Brasileira de Correios e Telégrafos"/>
    <s v="Envio de Sedex para: A/C Prof. Roberto Meigikos Lara Instituto de Física da Universidade Federal Fluminense- UFF Campus da Praia Vermelha - São Domingos Rua Passo da Pátria 156 Cep : 24210-240 Niteroi -RJ - (Nº.Objeto:OV376936885br)"/>
    <s v="Sim"/>
    <n v="24.72"/>
    <m/>
    <n v="24.72"/>
    <n v="0"/>
    <n v="7"/>
    <x v="11"/>
  </r>
  <r>
    <x v="13"/>
    <d v="2023-08-21T00:00:00"/>
    <n v="17303"/>
    <s v="FNC"/>
    <s v="EBCT - Empresa Brasileira de Correios e Telégrafos"/>
    <s v="ENVIO DO LIVRO “POR QUE CONFIAR NAS CIÊNCIAS” Para : Francisco Miraglia Av. Sabiá, 23; Apto. 91 - Cep: 04515-000; São Paulo, SP -(Nº.Objeto:OV617663504br)"/>
    <s v="Sim"/>
    <n v="10.23"/>
    <m/>
    <n v="10.23"/>
    <n v="0"/>
    <n v="8"/>
    <x v="5"/>
  </r>
  <r>
    <x v="13"/>
    <d v="2023-08-21T00:00:00"/>
    <n v="17304"/>
    <s v="FNC"/>
    <s v="EBCT - Empresa Brasileira de Correios e Telégrafos"/>
    <s v="ENVIO DO LIVRO “POR QUE CONFIAR NAS CIÊNCIAS” Luciana Zaterka Rua Bahia, 450, apto. 101, Higienópolis, SP, 01244-000. - (Nº.Objeto:OV617663495br)"/>
    <s v="Sim"/>
    <n v="10.23"/>
    <m/>
    <n v="10.23"/>
    <n v="0"/>
    <n v="8"/>
    <x v="5"/>
  </r>
  <r>
    <x v="13"/>
    <d v="2023-08-21T00:00:00"/>
    <n v="17305"/>
    <s v="FNC"/>
    <s v="EBCT - Empresa Brasileira de Correios e Telégrafos"/>
    <s v="ENVIO DO LIVRO “POR QUE CONFIAR NAS CIÊNCIAS” Gustavo Caponi Rua Esteves Júnior 605 (Apto. 1414) 88015-130 Florianópolis SC - - (Nº.Objeto:QC465321889br)"/>
    <s v="Sim"/>
    <n v="18.77"/>
    <m/>
    <n v="18.77"/>
    <n v="0"/>
    <n v="8"/>
    <x v="5"/>
  </r>
  <r>
    <x v="13"/>
    <d v="2023-08-21T00:00:00"/>
    <n v="17306"/>
    <s v="FNC"/>
    <s v="EBCT - Empresa Brasileira de Correios e Telégrafos"/>
    <s v="ENVIO DO LIVRO “POR QUE CONFIAR NAS CIÊNCIAS” Rua Magalhães Couto, 90. Ap. 401. Méier. CEP: 20735-180. Rio de Janeiro - RJ. - (Nº.Objeto:QC465321929br) 5) Mauro Condé Rua General Aranha, 506 Bairro Jaraguá. Belo Horizonte - MG 31270-400 - (Nº.Objeto:QC465321932br) 6) Alberto Cupani Rua Acadêmico Reinaldo Consoni, 103 88037-100 Florianópolis - (Nº.Objeto:QC465321977br) 8) Michel Paty 77 avenue de Verdun (Bâtiment A2, Apt 104, 12e étage), F-94200 Ivry-sur-Seine France - (Nº.Objeto:RR026647225br) 9) Leonardo González Galli Rua Pablo Abriata 2371 Boulogne, San Isidoro, Buenos Aires CP: 1609 - (Nº.Objeto:RR026647239br) 10) Angel Yefrin Ariza Bareno 31 ½ Oriente 2605 Talca, Chile CP: 3460000 - (Nº.Objeto:RR026647211br)"/>
    <s v="Sim"/>
    <n v="325.61"/>
    <m/>
    <n v="325.61"/>
    <n v="0"/>
    <n v="8"/>
    <x v="5"/>
  </r>
  <r>
    <x v="13"/>
    <d v="2023-08-21T00:00:00"/>
    <n v="17322"/>
    <s v="FNC"/>
    <s v="Z-Par parafusos e ferramentas Ltda."/>
    <s v="Aquisição de materiais de consumo diversos, a serem utilizados na manutenção predial e tb no lab. do acelerador Pelletron do FNC."/>
    <s v="Sim"/>
    <n v="175.4"/>
    <m/>
    <n v="175.4"/>
    <n v="0"/>
    <n v="8"/>
    <x v="5"/>
  </r>
  <r>
    <x v="13"/>
    <d v="2023-08-21T00:00:00"/>
    <n v="17323"/>
    <s v="FNC"/>
    <s v="WJet Comercial Ltda"/>
    <s v="Aquisição de baterias de reposição para equipamentos utilizados por pesquisadores do Lab. Pelletron do FNC."/>
    <s v="Sim"/>
    <n v="300"/>
    <m/>
    <n v="300"/>
    <n v="0"/>
    <n v="8"/>
    <x v="5"/>
  </r>
  <r>
    <x v="13"/>
    <d v="2023-08-24T00:00:00"/>
    <n v="17328"/>
    <s v="FNC"/>
    <s v="Empresa Brasileira de Correios e Telégrafos (ECT)"/>
    <s v="Envio de correspondência para Prof. Camilo Cardoso da Silva Gerente de Auditoria - FAPESP Rua Pio XI , 15 - Alto da Lapa - 05468-901 - São Paulo - SP - (Nº.Objeto:OV617665638br)"/>
    <s v="Sim"/>
    <n v="8.52"/>
    <m/>
    <n v="8.52"/>
    <n v="0"/>
    <n v="8"/>
    <x v="5"/>
  </r>
  <r>
    <x v="13"/>
    <d v="2023-08-29T00:00:00"/>
    <n v="17335"/>
    <s v="FNC"/>
    <s v="Empresa Brasileira de Correios e Telégrafos (ECT)"/>
    <s v="Envio de Sedex internacional = EMS Prof. L. Gialanella Dipartimento di Matematica e Fisica Università degli studi della Campania L. Vanvitelli Viale LIncoln, 5 81100 Caserta - Italy - (Nº.Objeto: EB038663052br)"/>
    <s v="Sim"/>
    <n v="180.5"/>
    <m/>
    <n v="180.5"/>
    <n v="0"/>
    <n v="8"/>
    <x v="5"/>
  </r>
  <r>
    <x v="13"/>
    <d v="2023-08-29T00:00:00"/>
    <n v="17340"/>
    <s v="FNC"/>
    <s v="EBCT - Empresa Brasileira de Correios e Telegrafos"/>
    <s v="Envio de SEDEX para: Seção Técnica de Pós-Graduação - Faculdade de Ciências - Unesp Av. Eng. Luiz Edmundo Carrijo Coube, 14-01, Bairro Vargem Limpa, CEP 17033-360 - Bauru/SP, - (Nº.Objeto: OV617675839br)"/>
    <s v="Sim"/>
    <n v="16.28"/>
    <m/>
    <n v="16.28"/>
    <n v="0"/>
    <n v="8"/>
    <x v="5"/>
  </r>
  <r>
    <x v="13"/>
    <d v="2023-09-18T00:00:00"/>
    <n v="17368"/>
    <s v="FNC"/>
    <s v="EBCT - Empresa Brasileira de Correios e Telegrafos"/>
    <s v="Envio de SEDEX para: POSMAT - Faculdade de Ciências - Câmpus de Bauru Av. Eng. Luiz Edmundo Carrijo Coube, 14-01 - Vargem Limpa - Bauru/SP - CEP 17033-360 - (Nº. Objeto:OV617669918br)"/>
    <s v="Sim"/>
    <n v="16.28"/>
    <m/>
    <n v="16.28"/>
    <n v="0"/>
    <n v="9"/>
    <x v="6"/>
  </r>
  <r>
    <x v="13"/>
    <d v="2023-09-18T00:00:00"/>
    <n v="17398"/>
    <s v="FNC"/>
    <s v="Gilda Galvão"/>
    <s v="Reembolso referente a aquisição de baterias CR2032 a serem utilizadas nas BIOS/CLOCK de equipamentos utilizados por pesquisadores do FNC, conforme o Cupom Fiscal 020211 da forma Big Pel Livraria e Papelaria Ltda. em anexo."/>
    <s v="Sim"/>
    <n v="103.2"/>
    <m/>
    <n v="103.2"/>
    <n v="0"/>
    <n v="9"/>
    <x v="6"/>
  </r>
  <r>
    <x v="13"/>
    <d v="2023-10-05T00:00:00"/>
    <n v="17461"/>
    <s v="FNC"/>
    <s v="ALMOXARIFADO"/>
    <s v="Requisição de Almoxarifado ( 277865) complemento do número de requisição. não coube no espaço Número de Requisição."/>
    <s v="Sim"/>
    <n v="1688.74"/>
    <m/>
    <n v="1688.74"/>
    <n v="0"/>
    <n v="10"/>
    <x v="7"/>
  </r>
  <r>
    <x v="13"/>
    <d v="2023-10-16T00:00:00"/>
    <n v="17497"/>
    <s v="FNC"/>
    <s v="Antonio Aparecido de Souza ME"/>
    <s v="Pagamento referente a confecção de carimbo automático para chefia do FNC, conforme NFS-e 9147, em anexo. Dados bancários: Banco do Brasil - Ag.: 1546-6 C/C: 41016-0"/>
    <s v="Sim"/>
    <n v="48"/>
    <m/>
    <n v="48"/>
    <n v="0"/>
    <n v="10"/>
    <x v="7"/>
  </r>
  <r>
    <x v="13"/>
    <d v="2023-10-18T00:00:00"/>
    <n v="17446"/>
    <s v="FNC"/>
    <s v="EBCT - Empresa Brasileira de Correios e Telegrafos"/>
    <s v="Envio de Sedex para LARA - instituto de Física da Universidade Federal Fluminense - UFF Campus da Praia Vermelha - São Domingos Rua Passo da Pátria, 156 CEP. 24210-240- Niteroi - RJ A/C Prof. Dr. Roberto Meigikos - (Nº.Objeto:OV446491355br)"/>
    <s v="Sim"/>
    <n v="24.72"/>
    <m/>
    <n v="24.72"/>
    <n v="0"/>
    <n v="10"/>
    <x v="7"/>
  </r>
  <r>
    <x v="13"/>
    <d v="2023-10-19T00:00:00"/>
    <n v="17530"/>
    <s v="FNC"/>
    <s v="Sistécnica Informática e Serviços Eireli"/>
    <s v="Aquisição de memória RAM de 8GB RC 399120 DC 218699 NE 5440934 - Contrapartida GO 17534 e GC 4207"/>
    <s v="Sim"/>
    <n v="126.6"/>
    <m/>
    <n v="126.6"/>
    <n v="0"/>
    <n v="10"/>
    <x v="7"/>
  </r>
  <r>
    <x v="13"/>
    <d v="2023-10-19T00:00:00"/>
    <n v="17531"/>
    <s v="FNC"/>
    <s v="Wall ST Comercial Ltda"/>
    <s v="Aquisição de memória RAM de 16GB RC 399120 DC 218699 NE 5441019 - Contrapartida GO 17532 e GC 4206"/>
    <s v="Sim"/>
    <n v="420"/>
    <m/>
    <n v="420"/>
    <n v="0"/>
    <n v="10"/>
    <x v="7"/>
  </r>
  <r>
    <x v="13"/>
    <d v="2023-12-07T00:00:00"/>
    <n v="17674"/>
    <s v="FNC"/>
    <s v="EBCT - Empresa Brasileira de Correios e Telegrafos"/>
    <s v="Envio de sedex para: Faculdade de Ciências - Campus Bauru Engenheiro Luiz Edmundo Carrijo Coube, 14-01 - 17033360 Bauru - São Paulo (Nº.Objeto:OV373236990br)"/>
    <s v="Sim"/>
    <n v="16.28"/>
    <m/>
    <n v="16.28"/>
    <n v="0"/>
    <n v="12"/>
    <x v="9"/>
  </r>
  <r>
    <x v="13"/>
    <d v="2023-12-22T00:00:00"/>
    <n v="17822"/>
    <s v="FNC"/>
    <s v="FIM DO EXERCÍCIO"/>
    <s v="Recolhimento fim de exercício 2023"/>
    <s v="Sim"/>
    <n v="33042.730000000003"/>
    <m/>
    <n v="33042.730000000003"/>
    <n v="0"/>
    <n v="12"/>
    <x v="9"/>
  </r>
  <r>
    <x v="14"/>
    <d v="2023-06-28T00:00:00"/>
    <n v="17103"/>
    <s v="FNC"/>
    <s v="Prado Comércio de Eletrônicos e Serviços"/>
    <s v="Aquisição e serviço de ar condicionado RC 320639 DC 148445 NE 3295830/3295848 - Registro de Preços - Pregão 93/2023"/>
    <s v="Sim"/>
    <n v="3864"/>
    <m/>
    <n v="3864"/>
    <n v="0"/>
    <n v="6"/>
    <x v="4"/>
  </r>
  <r>
    <x v="14"/>
    <d v="2023-06-29T00:00:00"/>
    <n v="17109"/>
    <s v="FNC"/>
    <s v="Prado Com. de Eletron. e Servs. de Instal. EIRELI"/>
    <s v="NE.03841680 / 03841699 - Pregão - serviço de instalação e aquisição de ar condicionado para o Laboratório LAMFI Van der Graff - RC 209215 - DC 148518 - Alterado o valor de R$ 21.333,80."/>
    <s v="Sim"/>
    <n v="21000"/>
    <m/>
    <n v="21000"/>
    <n v="0"/>
    <n v="6"/>
    <x v="4"/>
  </r>
  <r>
    <x v="14"/>
    <d v="2023-07-27T00:00:00"/>
    <n v="17218"/>
    <s v="FNC"/>
    <s v="Sol Com. de Equiptos. e Servs. de Instal. de Ar Co"/>
    <s v="NE.03867060 - serviço de desinstalação de aparelhos de ar condicionado do Laboratório LAMFI - RC 321252 - DC 171684."/>
    <s v="Sim"/>
    <n v="580"/>
    <m/>
    <n v="580"/>
    <n v="0"/>
    <n v="7"/>
    <x v="11"/>
  </r>
  <r>
    <x v="14"/>
    <d v="2023-10-09T00:00:00"/>
    <n v="17487"/>
    <s v="FNC"/>
    <s v="Maria Consuelo Soares da Mata"/>
    <s v="Aquisição de condicionador de ar RC 463235 DC 220430 NE 5215337"/>
    <s v="Sim"/>
    <n v="3536"/>
    <m/>
    <n v="3536"/>
    <n v="0"/>
    <n v="10"/>
    <x v="7"/>
  </r>
  <r>
    <x v="15"/>
    <d v="2023-01-20T00:00:00"/>
    <n v="16504"/>
    <s v="FAP"/>
    <s v="Bolsista"/>
    <s v="NE 420862 / 2023 - Processo: 22.1.635.43.3 - Bolsista: Carolina Cristina Fernandes. Supervisor: Paulo Eduardo Artaxo Netto . Período de 01/09/2022 a 31/08/2023."/>
    <s v="Sim"/>
    <n v="67833.600000000006"/>
    <m/>
    <n v="67833.600000000006"/>
    <n v="0"/>
    <n v="1"/>
    <x v="0"/>
  </r>
  <r>
    <x v="15"/>
    <d v="2023-10-05T00:00:00"/>
    <n v="17477"/>
    <s v="FAP"/>
    <s v="Bolsista"/>
    <s v="Bolsista: Carolina Cristina Fernandes. Supervisor: Paulo Eduardo Artaxo Netto . Período de 01/09/2023 a 31/08/2024. NE 05185993/2023"/>
    <s v="Sim"/>
    <n v="33916.800000000003"/>
    <m/>
    <n v="33916.800000000003"/>
    <n v="0"/>
    <n v="10"/>
    <x v="7"/>
  </r>
  <r>
    <x v="15"/>
    <d v="2023-11-14T00:00:00"/>
    <n v="17625"/>
    <s v="FAP"/>
    <s v="Anulado"/>
    <s v="Anulado"/>
    <s v="Sim"/>
    <n v="0"/>
    <m/>
    <n v="0"/>
    <n v="0"/>
    <n v="11"/>
    <x v="8"/>
  </r>
  <r>
    <x v="16"/>
    <d v="2023-01-09T00:00:00"/>
    <n v="16457"/>
    <s v="FGE"/>
    <s v="Monitores Bolsistas"/>
    <s v="Monitores que participarão do encontro USP Escola 2023 - NE 429100/2023"/>
    <s v="Sim"/>
    <n v="3500"/>
    <m/>
    <n v="3500"/>
    <n v="0"/>
    <n v="1"/>
    <x v="0"/>
  </r>
  <r>
    <x v="16"/>
    <d v="2023-06-13T00:00:00"/>
    <n v="17037"/>
    <s v="FGE"/>
    <s v="Ponte Acessibilidade Ltda"/>
    <s v="Produção de Acessibilidade em Libras, para evento de tmática de Educação no IFUSP, durante o período de 17 a 21/julho/23"/>
    <s v="Sim"/>
    <n v="3600"/>
    <m/>
    <n v="3600"/>
    <n v="0"/>
    <n v="6"/>
    <x v="4"/>
  </r>
  <r>
    <x v="16"/>
    <d v="2023-07-13T00:00:00"/>
    <n v="17174"/>
    <s v="FGE"/>
    <s v="Luciene Hiromi Akahoshi"/>
    <s v="Aquisição de produtos alimentícios e materiais de escritório, onde serão utilizados no 23º Encontro USP-ESCOLA ( Cursos de atualização da Educação básica em todas as áreas do Conhecimento), durante o período de 17 a 21/07/2023."/>
    <s v="Sim"/>
    <n v="1067.68"/>
    <m/>
    <n v="1067.68"/>
    <n v="0"/>
    <n v="7"/>
    <x v="11"/>
  </r>
  <r>
    <x v="16"/>
    <d v="2023-08-17T00:00:00"/>
    <n v="17314"/>
    <s v="FGE"/>
    <s v="Monitores"/>
    <s v="NE.04192104 - Monitores que participarão do Encontro USP Escola 2023 - Profa Vera Henriques..."/>
    <s v="Sim"/>
    <n v="500"/>
    <m/>
    <n v="500"/>
    <n v="0"/>
    <n v="8"/>
    <x v="5"/>
  </r>
  <r>
    <x v="17"/>
    <d v="2023-10-31T00:00:00"/>
    <n v="17569"/>
    <s v="DIR"/>
    <s v="PRCEU"/>
    <s v="Devolução do Remanejamento 50325340/2023 - Referente ao projeto de fomento: 2707 - Experimentos de demonstração com Gálio: barômetro, flutuação de metais e outros. Remanejamento N° 2023 50622345."/>
    <s v="Sim"/>
    <n v="7000"/>
    <m/>
    <n v="7000"/>
    <n v="0"/>
    <n v="10"/>
    <x v="7"/>
  </r>
  <r>
    <x v="18"/>
    <d v="2023-01-10T00:00:00"/>
    <n v="16458"/>
    <s v="DIR"/>
    <s v="Reitoria - Estagiário"/>
    <s v="Solicitação: 17/2023 Setor: Serviço de Pós-graduação em Física Solicitante: 2114950-1 Claudia Conde Barioni Valor da Bolsa: 1.212,00 Previsão Orçamentária: 14.544,00 + 3.168,00 (auxílio transporte) Duração: 12 meses Jornada: 30 Horas Doc. Mov. Verba: 202300251130 Processo: 23.1.21.43.6 Aluno: 11840210 - Gustavo Prado da Rocha Data de Cadastro: 15/03/2023 15:37 Remanejamento N° 2023 50146586"/>
    <s v="Sim"/>
    <n v="17712"/>
    <m/>
    <n v="17712"/>
    <n v="0"/>
    <n v="1"/>
    <x v="0"/>
  </r>
  <r>
    <x v="18"/>
    <d v="2023-01-10T00:00:00"/>
    <n v="16459"/>
    <s v="DIR"/>
    <s v="Reitoria - Estagiário"/>
    <s v="Solicitação: 18/2023 ANULADO. Setor: Serviço de Pós-graduação em Física Solicitante: 2114950-1 Claudia Conde Barioni Valor da Bolsa: 1.212,00 Previsão Orçamentária: 14.544,00 + 3.168,00 (auxílio transporte) Duração: 12 meses Jornada: 30 Horas Doc. Mov. Verba: Processo: Aluno: Data de Cadastro: 04/01/2023 14:03"/>
    <s v="Sim"/>
    <n v="0"/>
    <m/>
    <n v="0"/>
    <n v="0"/>
    <n v="1"/>
    <x v="0"/>
  </r>
  <r>
    <x v="18"/>
    <d v="2023-01-10T00:00:00"/>
    <n v="16460"/>
    <s v="DIR"/>
    <s v="Monitores Bolsistas"/>
    <s v="Folha de pagamento de monitores bolsistas 2023 - NE 221363/2023 - Processo: 23.1.0009.43.6"/>
    <s v="Sim"/>
    <n v="647922.24"/>
    <m/>
    <n v="647922.24"/>
    <n v="0"/>
    <n v="1"/>
    <x v="0"/>
  </r>
  <r>
    <x v="18"/>
    <d v="2023-01-10T00:00:00"/>
    <n v="16461"/>
    <s v="DIR"/>
    <s v="White Martins Gases Industriais Ltda"/>
    <s v="Contrato de prestação de serviço de fornecimento de nitrogênio líquido e locação de tanques Exercício 2023 - DC 304/2021 - NE 254202/2023 e NE 253826/2023"/>
    <s v="Sim"/>
    <n v="35747.910000000003"/>
    <m/>
    <n v="35747.910000000003"/>
    <n v="0"/>
    <n v="1"/>
    <x v="0"/>
  </r>
  <r>
    <x v="18"/>
    <d v="2023-01-10T00:00:00"/>
    <n v="16462"/>
    <s v="ATA-VEICULO"/>
    <s v="CHAVEIRO GOIÁS"/>
    <s v="Solicitação de 2 cópias de chaves e um carimbo. Autorizado pela zeladoria Sr. Rodolfo Almeida"/>
    <s v="Sim"/>
    <n v="65"/>
    <m/>
    <n v="65"/>
    <n v="0"/>
    <n v="1"/>
    <x v="0"/>
  </r>
  <r>
    <x v="18"/>
    <d v="2023-01-10T00:00:00"/>
    <n v="16464"/>
    <s v="ATA"/>
    <s v="E.B.C.T."/>
    <s v="NE.00869436 - reforço da NE.00262400 - Contrato de Serviços de Correio - Exercício 2023 - Contrapartida da GC 4045."/>
    <s v="Sim"/>
    <n v="2500"/>
    <m/>
    <n v="2500"/>
    <n v="0"/>
    <n v="1"/>
    <x v="0"/>
  </r>
  <r>
    <x v="18"/>
    <d v="2023-01-10T00:00:00"/>
    <n v="16467"/>
    <s v="DIR"/>
    <s v="MERU VIAGENS EIRELI"/>
    <s v="ANULADO Fim de Exercício - Contrato de agenciamento de passagens aéreas nacionais NE 263910/2023 Processo: 21.1.231.43.9 Contrapartida GC 3910 - Reforço NE 4165018/2023 em 16/08/2023 no valor de R$ 2.500,00 - Reforço NE 5397435 / 2023 - no valor de R$ 5.000,00."/>
    <s v="Sim"/>
    <n v="0"/>
    <m/>
    <n v="0"/>
    <n v="0"/>
    <n v="1"/>
    <x v="0"/>
  </r>
  <r>
    <x v="18"/>
    <d v="2023-01-10T00:00:00"/>
    <n v="16468"/>
    <s v="DIR"/>
    <s v="MERU VIAGENS EIRELI"/>
    <s v="ANULADO Fim de Exercício - Contrato de agenciamento de passagens aéreas internacionais NE 263945/2023 - Processo: 21.1.231.43.9 Contrapartida GC 3909 - Reforço NE 5032011 em 26/09/2023 no valor de R$ 8.019,46."/>
    <s v="Sim"/>
    <n v="0"/>
    <m/>
    <n v="0"/>
    <n v="0"/>
    <n v="1"/>
    <x v="0"/>
  </r>
  <r>
    <x v="18"/>
    <d v="2023-01-10T00:00:00"/>
    <n v="16465"/>
    <s v="ATA"/>
    <s v="Simpress Comercio Locacao e Servicos Ltda."/>
    <s v="NE.00263350 - Contrato de Serviços de impressão e reprografia corporativa - Exercício 2023."/>
    <s v="Sim"/>
    <n v="23475.279999999999"/>
    <m/>
    <n v="23475.279999999999"/>
    <n v="0"/>
    <n v="1"/>
    <x v="0"/>
  </r>
  <r>
    <x v="18"/>
    <d v="2023-01-12T00:00:00"/>
    <n v="16480"/>
    <s v="DIR"/>
    <s v="Naype Serv. de Despachos LTDA"/>
    <s v="Pagamento da despachante para emissão/renovação das licenças de compra/uso de produtos químicos controlados no Instituto de Física."/>
    <s v="Sim"/>
    <n v="1500"/>
    <m/>
    <n v="1500"/>
    <n v="0"/>
    <n v="1"/>
    <x v="0"/>
  </r>
  <r>
    <x v="18"/>
    <d v="2023-01-16T00:00:00"/>
    <n v="16486"/>
    <s v="DIR-CCIF"/>
    <s v="Prado Com de Eletron e Serv de Instal Eireli"/>
    <s v="NE 00329989 e 00329970/2023 - Compra e instalação de aparelho de ar condicionado - RC 618482 - DC 960/2023"/>
    <s v="Sim"/>
    <n v="6164"/>
    <m/>
    <n v="6164"/>
    <n v="0"/>
    <n v="1"/>
    <x v="0"/>
  </r>
  <r>
    <x v="18"/>
    <d v="2023-01-18T00:00:00"/>
    <n v="16487"/>
    <s v="AAA"/>
    <s v="Pró - Labore"/>
    <s v="Pagamento referente a Pró - Labore ref. a participações na comissão julgadora do concurso para provimento de um professor junto ao DFMT - Professores - Antônio Gomes de Souza, Eduardo Chaves Montenegro e Rodrigo Barbosa Capaz"/>
    <s v="Sim"/>
    <n v="3723.84"/>
    <m/>
    <n v="3723.84"/>
    <n v="0"/>
    <n v="1"/>
    <x v="0"/>
  </r>
  <r>
    <x v="18"/>
    <d v="2023-01-18T00:00:00"/>
    <n v="16488"/>
    <s v="AAA"/>
    <s v="Auxilio Professor Visitante"/>
    <s v="Pagamento a Auxílio prof. visitante ref. a participações na comissão julgadora do concurso para provimento de um professor junto ao DFMT - Professores - Antônio Gomes de Souza, Eduardo Chaves Montenegro e Rodrigo Barbosa Capaz"/>
    <s v="Sim"/>
    <n v="7672.8"/>
    <m/>
    <n v="7672.8"/>
    <n v="0"/>
    <n v="1"/>
    <x v="0"/>
  </r>
  <r>
    <x v="18"/>
    <d v="2023-01-18T00:00:00"/>
    <n v="16491"/>
    <s v="DIR"/>
    <s v="Reitoria - Estagiário"/>
    <s v="Solicitação: 1580/2022 Setor: Física Aplicada Solicitante: 58015-1 Marcia Carvalho de Abreu Fantini Valor da Bolsa: 808,00 Previsão Orçamentária: 3.232,00 + 1.056,00 (auxílio transporte) Duração: 4 meses Jornada: 20 Horas Doc. Mov. Verba: Processo: Aluno: Data de Cadastro: 01/12/2022 18:44"/>
    <s v="Sim"/>
    <n v="4288"/>
    <m/>
    <n v="4288"/>
    <n v="0"/>
    <n v="1"/>
    <x v="0"/>
  </r>
  <r>
    <x v="18"/>
    <d v="2023-01-19T00:00:00"/>
    <n v="16479"/>
    <s v="ATA"/>
    <s v="Empresa Brasileira de Correios e Telégrafos (ECT)"/>
    <s v="Envio de documentação via Sedex com AR para: Nadia Elaine Pereira - Caixa Postal 03331-970 - São Paulo -SP (Nº.Objeto: OV189203296 br)"/>
    <s v="Sim"/>
    <n v="9.5500000000000007"/>
    <m/>
    <n v="9.5500000000000007"/>
    <n v="0"/>
    <n v="1"/>
    <x v="0"/>
  </r>
  <r>
    <x v="18"/>
    <d v="2023-01-19T00:00:00"/>
    <n v="16495"/>
    <s v="DIR"/>
    <s v="Reitoria - Estagiário"/>
    <s v="Solicitação: 1553/2022 Setor: Diretoria Instituto de Física Solicitante: 5008157-1 Veronica Espinosa Pintos Lopes Valor da Bolsa: 808,00 Previsão Orçamentária: 9.696,00 + 3.168,00 (auxílio transporte) Duração: 12 meses Jornada: 20 Horas Doc. Mov. Verba: 202300364873 Processo: 22.1.405.43.8 Aluno: 11237589 - Laura Fragoso Goncalves da Conceicao Data de Cadastro: 11/01/2023 15:02 - Remanejamento N° 2023 50049629"/>
    <s v="Sim"/>
    <n v="12864"/>
    <m/>
    <n v="12864"/>
    <n v="0"/>
    <n v="1"/>
    <x v="0"/>
  </r>
  <r>
    <x v="18"/>
    <d v="2023-01-20T00:00:00"/>
    <n v="16498"/>
    <s v="DIR"/>
    <s v="Monitores Bolsistas"/>
    <s v="Folha de pagamento de exercícios anteriores (Dezembro 2022) NE 369964 / 2023 - Processo: 22.1.00016.43.1"/>
    <s v="Sim"/>
    <n v="20684.32"/>
    <m/>
    <n v="20684.32"/>
    <n v="0"/>
    <n v="1"/>
    <x v="0"/>
  </r>
  <r>
    <x v="18"/>
    <d v="2023-01-23T00:00:00"/>
    <n v="16507"/>
    <s v="DIR"/>
    <s v="Reitoria - Estagiário"/>
    <s v="Solicitação: 91/2023 Setor: Diretoria Instituto de Física Solicitante: 3472142-1 Maria Luísa Pestilla Tippi Valor da Bolsa: 1.212,00 Previsão Orçamentária: 14.544,00 + 3.168,00 (auxílio transporte) Duração: 12 meses Jornada: 30 Horas Doc. Mov. Verba: 202300395914 Processo: 22.1.29.43.6 Aluno: 10694139 - Sthephany de Fatima de Oliveira - Remanejamento N° 2023 50103445"/>
    <s v="Sim"/>
    <n v="17712"/>
    <m/>
    <n v="17712"/>
    <n v="0"/>
    <n v="1"/>
    <x v="0"/>
  </r>
  <r>
    <x v="18"/>
    <d v="2023-01-24T00:00:00"/>
    <n v="16510"/>
    <s v="DIR"/>
    <s v="Transposição interna"/>
    <s v="Transferido para RD Básicos dos professores referente ao saldo remanescente 2022."/>
    <s v="Sim"/>
    <n v="104339.07"/>
    <m/>
    <n v="104339.07"/>
    <n v="0"/>
    <n v="1"/>
    <x v="0"/>
  </r>
  <r>
    <x v="18"/>
    <d v="2023-01-26T00:00:00"/>
    <n v="16514"/>
    <s v="DIR"/>
    <s v="Sueli Maria de Lima"/>
    <s v="Reembolso no valor de R$ 35,90 ( trinta e cinco reais e noventa centavos), referente à compra de 10 pacotes de açúcares para reuniões da Diretoria, conforme nota fiscal anexa"/>
    <s v="Sim"/>
    <n v="35.9"/>
    <m/>
    <n v="35.9"/>
    <n v="0"/>
    <n v="1"/>
    <x v="0"/>
  </r>
  <r>
    <x v="18"/>
    <d v="2023-01-26T00:00:00"/>
    <n v="16516"/>
    <s v="DIR"/>
    <s v="Jose Roberto dos Santos - 76157512849"/>
    <s v="Aquisição de serviço de chaveiro para confecção de chave para o Depto. FGE."/>
    <s v="Sim"/>
    <n v="70"/>
    <m/>
    <n v="70"/>
    <n v="0"/>
    <n v="1"/>
    <x v="0"/>
  </r>
  <r>
    <x v="18"/>
    <d v="2023-01-27T00:00:00"/>
    <n v="16525"/>
    <s v="ATA-GRAF"/>
    <s v="IME"/>
    <s v="Referente ao cálculo de rateio do consumo e locação de equipamentos do pool de gráficas relativos aos meses de novembro e dezembro de 2022. e Remanejamento N° 2023 50066221"/>
    <s v="Sim"/>
    <n v="4320.74"/>
    <m/>
    <n v="4320.74"/>
    <n v="0"/>
    <n v="1"/>
    <x v="0"/>
  </r>
  <r>
    <x v="18"/>
    <d v="2023-01-30T00:00:00"/>
    <n v="16528"/>
    <s v="ATF-COMPRAS"/>
    <s v="Jose Roberto dos Santos - 76157512849"/>
    <s v="Aquisição de serviço de chaveiro, para conserto de carimbo"/>
    <s v="Sim"/>
    <n v="25"/>
    <m/>
    <n v="25"/>
    <n v="0"/>
    <n v="1"/>
    <x v="0"/>
  </r>
  <r>
    <x v="18"/>
    <d v="2023-01-30T00:00:00"/>
    <n v="16529"/>
    <s v="DIR"/>
    <s v="Andréa Schlegel"/>
    <s v="Aquisição de 250 crachás e uma guilhotina manual para o evento Curso de Verão 2023."/>
    <s v="Sim"/>
    <n v="546.6"/>
    <m/>
    <n v="546.6"/>
    <n v="0"/>
    <n v="1"/>
    <x v="0"/>
  </r>
  <r>
    <x v="18"/>
    <d v="2023-02-01T00:00:00"/>
    <n v="16537"/>
    <s v="DIR"/>
    <s v="Ricardo Ichiwaki"/>
    <s v="Solicitação de reembolso pela compra de insumos emergenciais à preparação dos kits didáticos do início do 1º período letivo de 2023."/>
    <s v="Sim"/>
    <n v="1010.01"/>
    <m/>
    <n v="1010.01"/>
    <n v="0"/>
    <n v="2"/>
    <x v="1"/>
  </r>
  <r>
    <x v="18"/>
    <d v="2023-02-02T00:00:00"/>
    <n v="16524"/>
    <s v="AAA-CPG-I"/>
    <s v="ECT"/>
    <s v="Solicito envio de correspondência à Profa Dra Danusa Munford- UFABC(integrante de banca); Avenida dos Estados, 5001/CEP: 09210-580 Cidade: Santo André (Nº.Objeto: OV189273592br)"/>
    <s v="Sim"/>
    <n v="10.23"/>
    <m/>
    <n v="10.23"/>
    <n v="0"/>
    <n v="2"/>
    <x v="1"/>
  </r>
  <r>
    <x v="18"/>
    <d v="2023-02-02T00:00:00"/>
    <n v="16549"/>
    <s v="DIR"/>
    <s v="Transposição interna"/>
    <s v="REMANEJAMENTO 50008027 / 2023 - Ref. ao contratos de Serviços de Abastecimento de Combustível e Serviços de Táxi - Exercício 2023 - fale conosco 236842 - Contrapartida GC 4028"/>
    <s v="Sim"/>
    <n v="17423"/>
    <m/>
    <n v="17423"/>
    <n v="0"/>
    <n v="2"/>
    <x v="1"/>
  </r>
  <r>
    <x v="18"/>
    <d v="2023-02-02T00:00:00"/>
    <n v="16546"/>
    <s v="DIR-CCEX"/>
    <s v="Nutricap Com. de Produtos Alimentícios Ltda."/>
    <s v="NE.00594372 - serviço de coffee break p/ o Curso de Verão nos dias 06, 07, 08, 09 e 10/02/2023 - Auditório Abrahão de Moraes - RC 38445 - DC 14163."/>
    <s v="Sim"/>
    <n v="8547.1299999999992"/>
    <m/>
    <n v="8547.1299999999992"/>
    <n v="0"/>
    <n v="2"/>
    <x v="1"/>
  </r>
  <r>
    <x v="18"/>
    <d v="2023-02-03T00:00:00"/>
    <n v="16553"/>
    <s v="DIR-CCEX"/>
    <s v="Colaborador eventual"/>
    <s v="Pagamentos de ajuda de custos a Colaborador Eventual nas atividaes da Comissão de Pesquisa Universitária : Wellington Luiz dos Santos, Dindara Silva Galvão, Silas Michael Batista Guedes, Gustavo Chagas de Morais, Maria Monalisa de Melo Paulino, Leonardo Silva Novais e Jacquelina Teixeira Santos no valor de R$ 4.200,00"/>
    <s v="Sim"/>
    <n v="4200"/>
    <m/>
    <n v="4200"/>
    <n v="0"/>
    <n v="2"/>
    <x v="1"/>
  </r>
  <r>
    <x v="18"/>
    <d v="2023-02-03T00:00:00"/>
    <n v="16555"/>
    <s v="DIR"/>
    <s v="Auxilio Professor Visitante"/>
    <s v="Realização de palestra no Curso de Verão 2023 dia 09/03/2023 - NE 606915/2023 - Processo: 23.1.13.43.3"/>
    <s v="Sim"/>
    <n v="400"/>
    <m/>
    <n v="400"/>
    <n v="0"/>
    <n v="2"/>
    <x v="1"/>
  </r>
  <r>
    <x v="18"/>
    <d v="2023-02-06T00:00:00"/>
    <n v="16558"/>
    <s v="DIR"/>
    <s v="Iran Mamedes de Amorim"/>
    <s v="Despesas realizadas com a visita do Prof. Johannes Wessels (Reitor da Universidade de Münster - Alemanha) no dia 06/02/2023 - Discussão de cooperação internacional."/>
    <s v="Sim"/>
    <n v="44.72"/>
    <m/>
    <n v="44.72"/>
    <n v="0"/>
    <n v="2"/>
    <x v="1"/>
  </r>
  <r>
    <x v="18"/>
    <d v="2023-02-06T00:00:00"/>
    <n v="16560"/>
    <s v="DIR"/>
    <s v="Jose Roberto dos Santos"/>
    <s v="Serviços de chaveiro (reparos de fechaduras, troca de miolo e cópias) decorrentes à diversas pendências nas instalações do IFUSP, que se fizeram necessários devido a retomada de manutenção ativa com caráter preventivo no que tange a segurança das instalações."/>
    <s v="Sim"/>
    <n v="580"/>
    <m/>
    <n v="580"/>
    <n v="0"/>
    <n v="2"/>
    <x v="1"/>
  </r>
  <r>
    <x v="18"/>
    <d v="2023-02-06T00:00:00"/>
    <n v="16557"/>
    <s v="ATF-ALMOX"/>
    <s v="Alysson Cardoso Ferreira"/>
    <s v="Aquisição de material de higiene pessoal, papel higienico e papel toalha RC 51042 DC 17618"/>
    <s v="Sim"/>
    <n v="94578"/>
    <m/>
    <n v="94578"/>
    <n v="0"/>
    <n v="2"/>
    <x v="1"/>
  </r>
  <r>
    <x v="18"/>
    <d v="2023-02-06T00:00:00"/>
    <n v="16559"/>
    <s v="DIR"/>
    <s v="Nutricap Com. de Produtos Alimentícios Ltda"/>
    <s v="NE 00618387/2023 - Serviço eventual de buffet - Coffee break para as reuniões do CTA e Congregação."/>
    <s v="Sim"/>
    <n v="2000"/>
    <m/>
    <n v="2000"/>
    <n v="0"/>
    <n v="2"/>
    <x v="1"/>
  </r>
  <r>
    <x v="18"/>
    <d v="2023-02-08T00:00:00"/>
    <n v="16567"/>
    <s v="DIR"/>
    <s v="PRPI"/>
    <s v="REMANEJAMENTO 50087946 / 2023 - Referente ao oficio PRIP/015/24012023 - 36 TICKETS de categoria especial e 04 tickets de categoria visitante - Evento Raios Cósmicos nas Escolas - Segunda Oficina - fale conosco 238244."/>
    <s v="Sim"/>
    <n v="420"/>
    <m/>
    <n v="420"/>
    <n v="0"/>
    <n v="2"/>
    <x v="1"/>
  </r>
  <r>
    <x v="18"/>
    <d v="2023-02-09T00:00:00"/>
    <n v="16576"/>
    <s v="ATA"/>
    <s v="Seattle Tecnologia e Com. de Prod. Eletr. Ltda."/>
    <s v="NE.00721447 - aquisição de microondas para a copa do Edif. Basilio Jafet - RC 41764 - DC 15054."/>
    <s v="Sim"/>
    <n v="491"/>
    <m/>
    <n v="491"/>
    <n v="0"/>
    <n v="2"/>
    <x v="1"/>
  </r>
  <r>
    <x v="18"/>
    <d v="2023-02-10T00:00:00"/>
    <n v="16579"/>
    <s v="DIR-SBI"/>
    <s v="Antonio Aparecido de Souza ME"/>
    <s v="Aquisição de serviço de chaveiro para portas da Biblioteca"/>
    <s v="Sim"/>
    <n v="150"/>
    <m/>
    <n v="150"/>
    <n v="0"/>
    <n v="2"/>
    <x v="1"/>
  </r>
  <r>
    <x v="18"/>
    <d v="2023-02-10T00:00:00"/>
    <n v="16580"/>
    <s v="AAA-CONC"/>
    <s v="IFSC"/>
    <s v="Remanejamento N° 2023 50092508 - Reembolso de despesas, referente às viagens do Prof.Glaucius Oliva , docente do IFSC, para participar da banca Professor Titular aqui no IFUSP."/>
    <s v="Sim"/>
    <n v="1046.07"/>
    <m/>
    <n v="1046.07"/>
    <n v="0"/>
    <n v="2"/>
    <x v="1"/>
  </r>
  <r>
    <x v="18"/>
    <d v="2023-02-10T00:00:00"/>
    <n v="16584"/>
    <s v="ATA"/>
    <s v="Simpress Comercio Locacao e Servicos Ltda."/>
    <s v="NE.00735863 - Contrato 61/2022-RUSP - Prestação de Serviços de Impressão e Reprografia Corporativa - Exercício 2023 - DC 153641/2022."/>
    <s v="Sim"/>
    <n v="282129.53999999998"/>
    <m/>
    <n v="282129.53999999998"/>
    <n v="0"/>
    <n v="2"/>
    <x v="1"/>
  </r>
  <r>
    <x v="18"/>
    <d v="2023-02-13T00:00:00"/>
    <n v="16562"/>
    <s v="FMA"/>
    <s v="Empresa Brasileira de Correios e Telégrafos (ECT)"/>
    <s v="Envio de 102 pôsteres de divulgação do evento São Paulo Advanced School on Multi-Messenger Astrophysics (https://www.institutoprincipia.org/mma-school), a pedido do Prof. Luis Raul Weber Abramo (coordenador)"/>
    <s v="Sim"/>
    <n v="1832.15"/>
    <m/>
    <n v="1832.15"/>
    <n v="0"/>
    <n v="2"/>
    <x v="1"/>
  </r>
  <r>
    <x v="18"/>
    <d v="2023-02-13T00:00:00"/>
    <n v="16587"/>
    <s v="DIR"/>
    <s v="Diárias (Nacionais e Internacionais)"/>
    <s v="Empenho de Diárias Nacionais - NE 2796207 e Diárias Internacionais - NE 2797114 Exercício 2023 - Contrapartida GC 4033"/>
    <s v="Sim"/>
    <n v="27687.45"/>
    <m/>
    <n v="27687.45"/>
    <n v="0"/>
    <n v="2"/>
    <x v="1"/>
  </r>
  <r>
    <x v="18"/>
    <d v="2023-02-14T00:00:00"/>
    <n v="16600"/>
    <s v="DIR"/>
    <s v="Reitoria - Estagiário"/>
    <s v="Solicitação: 249/2023 Setor: Diretoria Instituto de Física Solicitante: 5008157-1 Veronica Espinosa Pintos Lopes Valor da Bolsa: 808,00 Previsão Orçamentária: 4.848,00 + 1.584,00 (auxílio transporte) Duração: 6 meses Jornada: 20 Horas Doc. Mov. Verba: 202300766173 Processo: 23.1.80.43.2 Aluno: 11384952 - Raissa Dias de Carvalho Data de Cadastro: 20/03/2023 13:35 - Remanejamento N° 2023 50152527"/>
    <s v="Sim"/>
    <n v="6432"/>
    <m/>
    <n v="6432"/>
    <n v="0"/>
    <n v="2"/>
    <x v="1"/>
  </r>
  <r>
    <x v="18"/>
    <d v="2023-02-14T00:00:00"/>
    <n v="16590"/>
    <s v="DIR-CCEX"/>
    <s v="Nutricap Com. de Produtos Alimentícios"/>
    <s v="Empenho para serviço eventual e buffet - RC 60866 DC 21470"/>
    <s v="Sim"/>
    <n v="1000"/>
    <m/>
    <n v="1000"/>
    <n v="0"/>
    <n v="2"/>
    <x v="1"/>
  </r>
  <r>
    <x v="18"/>
    <d v="2023-02-14T00:00:00"/>
    <n v="16599"/>
    <s v="ATA"/>
    <s v="Simpress Comercio Locacao e Servicos Ltda."/>
    <s v="NE.00766076 - Reforço da NE.00263350 - Contrato de Serviços de impressão e reprografia corporativa - Exercício 2023."/>
    <s v="Sim"/>
    <n v="117376.4"/>
    <m/>
    <n v="117376.4"/>
    <n v="0"/>
    <n v="2"/>
    <x v="1"/>
  </r>
  <r>
    <x v="18"/>
    <d v="2023-02-15T00:00:00"/>
    <n v="16601"/>
    <s v="ATA-COPA"/>
    <s v="Samuel de Oliveira Mota"/>
    <s v="Solicito o reembolso de R$220,00 referente a compra de 02 GLP de 13Kg junto a distribuidora RELUZ para uso nas copas do IFUSP."/>
    <s v="Sim"/>
    <n v="220"/>
    <m/>
    <n v="220"/>
    <n v="0"/>
    <n v="2"/>
    <x v="1"/>
  </r>
  <r>
    <x v="18"/>
    <d v="2023-02-15T00:00:00"/>
    <n v="16604"/>
    <s v="DIR"/>
    <s v="Diárias"/>
    <s v="Pgto Diária N° 202300001 - Rafael Medeiros da Silva - 6302453 - Destino: São Carlos/SP-Brasil - Saída Prevista: 10/02/2023 - 08:00 Término Prevista: 10/02/2023 - 18:00 Diárias Nacionais: Completas: 0 - Simples: 1 - Finalidade da Diária: Levar o Diretor Manfredo para USP de São Carlos."/>
    <s v="Sim"/>
    <n v="137.04"/>
    <m/>
    <n v="137.04"/>
    <n v="0"/>
    <n v="2"/>
    <x v="1"/>
  </r>
  <r>
    <x v="18"/>
    <d v="2023-02-16T00:00:00"/>
    <n v="16607"/>
    <s v="DIR"/>
    <s v="Transposição interna"/>
    <s v="Valor transferido aos departamentos conforme aprovado na reunião CTA em sua 355º Sessão Ordinária"/>
    <s v="Sim"/>
    <n v="234793.2"/>
    <m/>
    <n v="234793.2"/>
    <n v="0"/>
    <n v="2"/>
    <x v="1"/>
  </r>
  <r>
    <x v="18"/>
    <d v="2023-02-17T00:00:00"/>
    <n v="16614"/>
    <s v="DIR"/>
    <s v="CEPEUSP"/>
    <s v="Referente aos alojados no CEPEUSP que estiveram no Curso de Verão 2023 - Remanejamento N° 2023 50107548"/>
    <s v="Sim"/>
    <n v="8632"/>
    <m/>
    <n v="8632"/>
    <n v="0"/>
    <n v="2"/>
    <x v="1"/>
  </r>
  <r>
    <x v="18"/>
    <d v="2023-02-23T00:00:00"/>
    <n v="16618"/>
    <s v="DIR"/>
    <s v="Débitos Tesouraria"/>
    <s v="Ajustes de lançamentos referente as despesas realizadas no Grupo do Tesouro do processo de adiantamento nº : 23.1.10.43.4, mas lançados nos RI dos professores - GOs 16481, 16517, 16526, 16511, 16565 e 16583 - Contrapartida Diretoria - RI ADM GC 4044"/>
    <s v="Sim"/>
    <n v="2287.9499999999998"/>
    <m/>
    <n v="2287.9499999999998"/>
    <n v="0"/>
    <n v="2"/>
    <x v="1"/>
  </r>
  <r>
    <x v="18"/>
    <d v="2023-02-24T00:00:00"/>
    <n v="16624"/>
    <s v="DIR"/>
    <s v="IME"/>
    <s v="Referente ao cálculo de rateio do pool de gráficas relativo ao mês de janeiro de 2023 - Remanejamento N° 2023 50111340"/>
    <s v="Sim"/>
    <n v="1094.2"/>
    <m/>
    <n v="1094.2"/>
    <n v="0"/>
    <n v="2"/>
    <x v="1"/>
  </r>
  <r>
    <x v="18"/>
    <d v="2023-02-28T00:00:00"/>
    <n v="16628"/>
    <s v="DIR"/>
    <s v="Ricardo Ichiwaki"/>
    <s v="Compra emergencial de componentes eletrônicos destinados à preparação dos experimentos para os cursos dos Laboratórios Didáticos."/>
    <s v="Sim"/>
    <n v="1097"/>
    <m/>
    <n v="1097"/>
    <n v="0"/>
    <n v="2"/>
    <x v="1"/>
  </r>
  <r>
    <x v="18"/>
    <d v="2023-02-28T00:00:00"/>
    <n v="16629"/>
    <s v="DIR"/>
    <s v="MARIA LUISA PESTILLA TIPPI"/>
    <s v="Banners ARTE E CIÊNCIA e ACOLHIMENTO, junto ao IFUSP."/>
    <s v="Sim"/>
    <n v="750"/>
    <m/>
    <n v="750"/>
    <n v="0"/>
    <n v="2"/>
    <x v="1"/>
  </r>
  <r>
    <x v="18"/>
    <d v="2023-02-28T00:00:00"/>
    <n v="16631"/>
    <s v="ATA"/>
    <s v="Manoela Brito Cavalcante"/>
    <s v="Reembolso compra de itens para higienização e sinalização para uso imediato do setor de apoio ao usuário."/>
    <s v="Sim"/>
    <n v="478.71"/>
    <m/>
    <n v="478.71"/>
    <n v="0"/>
    <n v="2"/>
    <x v="1"/>
  </r>
  <r>
    <x v="18"/>
    <d v="2023-03-02T00:00:00"/>
    <n v="16638"/>
    <s v="DIR"/>
    <s v="Ricardo Ichiwaki"/>
    <s v="Compra de insumos emergenciais à confecção de experimentos para os Laboratórios de Demonstrações."/>
    <s v="Sim"/>
    <n v="1299.99"/>
    <m/>
    <n v="1299.99"/>
    <n v="0"/>
    <n v="3"/>
    <x v="10"/>
  </r>
  <r>
    <x v="18"/>
    <d v="2023-03-02T00:00:00"/>
    <n v="16637"/>
    <s v="DIR"/>
    <s v="Transposição interna"/>
    <s v="Transposição para Informática Remanejamento 50117969 / 2023"/>
    <s v="Sim"/>
    <n v="944"/>
    <m/>
    <n v="944"/>
    <n v="0"/>
    <n v="3"/>
    <x v="10"/>
  </r>
  <r>
    <x v="18"/>
    <d v="2023-03-02T00:00:00"/>
    <n v="16639"/>
    <s v="DIR"/>
    <s v="White Martins Gases Industriais Ltda"/>
    <s v="Reforço de Empenho Referente ao 4º Termo de Aditamento do Contrato de prestação de serviço de fornecimento de nitrogênio líquido e locação de tanques Exercício 2023 - DC 304/2021 - NE 254202/2023 e NE 253826/2023"/>
    <s v="Sim"/>
    <n v="144627.4"/>
    <m/>
    <n v="144627.4"/>
    <n v="0"/>
    <n v="3"/>
    <x v="10"/>
  </r>
  <r>
    <x v="18"/>
    <d v="2023-03-02T00:00:00"/>
    <n v="16642"/>
    <s v="DIR"/>
    <s v="Editora Livraria da Fisica Ltda."/>
    <s v="NE.01039780 - serviço de impressão de livros comemorativo &quot;50 anos do Acelerador Pelletron&quot; - RC 83696 - DC 35420."/>
    <s v="Sim"/>
    <n v="10000"/>
    <m/>
    <n v="10000"/>
    <n v="0"/>
    <n v="3"/>
    <x v="10"/>
  </r>
  <r>
    <x v="18"/>
    <d v="2023-03-03T00:00:00"/>
    <n v="16646"/>
    <s v="ATA-VEICULO"/>
    <s v="Antonio Terassi Neto"/>
    <s v="Serviço de reconhecimento de firma do Sr. Diretor do IF., para adequar as novas normas de estacionamentos (Zona Azul), junto à Estapar Estacionamentos/Reitoria da USP."/>
    <s v="Sim"/>
    <n v="12.2"/>
    <m/>
    <n v="12.2"/>
    <n v="0"/>
    <n v="3"/>
    <x v="10"/>
  </r>
  <r>
    <x v="18"/>
    <d v="2023-03-07T00:00:00"/>
    <n v="16662"/>
    <s v="DIR"/>
    <s v="Reitoria - Estagiário"/>
    <s v="Solicitação: 365/2023 Setor: Setor de Suporte ao Usuário Solicitante: 5479786-1 Hercules Ramos Veloso de Freitas Valor da Bolsa: 1.212,00 Previsão Orçamentária: 14.544,00 + 3.168,00 (auxílio transporte) Duração: 12 meses Jornada: 30 Horas Doc. Mov. Verba: 202301103879 Processo: 23.1.115.43.0 Aluno: 10350299 - Victoria Mayumi Freitas Suguimoto Data de Cadastro: 31/03/2023 17:24 - Remanejamento N° 2023 50180806"/>
    <s v="Sim"/>
    <n v="17712"/>
    <m/>
    <n v="17712"/>
    <n v="0"/>
    <n v="3"/>
    <x v="10"/>
  </r>
  <r>
    <x v="18"/>
    <d v="2023-03-07T00:00:00"/>
    <n v="16663"/>
    <s v="DIR"/>
    <s v="Reitoria - Estagiário"/>
    <s v="CANCELADO: Solicitação: 366/2023 Setor: Setor de Suporte ao Usuário Solicitante: 5479786-1 Hercules Ramos Veloso de Freitas Valor da Bolsa: 1.212,00 Previsão Orçamentária: 14.544,00 + 3.168,00 (auxílio transporte) Duração: 12 meses Jornada: 30 Horas Doc. Mov. Verba: Processo: Aluno: Data de Cadastro: 07/03/2023 18:06"/>
    <s v="Sim"/>
    <n v="0"/>
    <m/>
    <n v="0"/>
    <n v="0"/>
    <n v="3"/>
    <x v="10"/>
  </r>
  <r>
    <x v="18"/>
    <d v="2023-03-07T00:00:00"/>
    <n v="16664"/>
    <s v="DIR"/>
    <s v="Reitoria - Estagiário"/>
    <s v="CANCELADO: Solicitação: 367/2023 Setor: Setor de Suporte ao Usuário Solicitante: 5479786-1 Hercules Ramos Veloso de Freitas Valor da Bolsa: 808,00 Previsão Orçamentária: 9.696,00 + 3.168,00 (auxílio transporte) Duração: 12 meses Jornada: 20 Horas Doc. Mov. Verba: Processo: Aluno: Data de Cadastro: 07/03/2023 18:09"/>
    <s v="Sim"/>
    <n v="0"/>
    <m/>
    <n v="0"/>
    <n v="0"/>
    <n v="3"/>
    <x v="10"/>
  </r>
  <r>
    <x v="18"/>
    <d v="2023-03-07T00:00:00"/>
    <n v="16665"/>
    <s v="DIR"/>
    <s v="Reitoria - Estagiário"/>
    <s v="SolicitaçãSolicitação: 368/2023 Setor: Setor de Suporte ao Usuário Solicitante: 5479786-1 Hercules Ramos Veloso de Freitas Valor da Bolsa: 808,00 Previsão Orçamentária: 4.848,00 + 1.584,00 (auxílio transporte) - Remanejamento N° 2023 50229708 - Duração: 6 meses Jornada: 20 Horas Doc. Mov. Verba: 202301103917 Processo: 23.1.175.43.3 Aluno: 11544748 - Júlia de Moura Reinaldo Data de Cadastro: 19/04/2023 17:27"/>
    <s v="Sim"/>
    <n v="6432"/>
    <m/>
    <n v="6432"/>
    <n v="0"/>
    <n v="3"/>
    <x v="10"/>
  </r>
  <r>
    <x v="18"/>
    <d v="2023-03-07T00:00:00"/>
    <n v="16666"/>
    <s v="DIR"/>
    <s v="Reitoria - Estagiário"/>
    <s v="Solicitação: 369/2023 Setor: Setor de Suporte ao Usuário Solicitante: 5479786-1 Hercules Ramos Veloso de Freitas Valor da Bolsa: 808,00 Previsão Orçamentária: 9.696,00 + 3.168,00 (auxílio transporte) Duração: 12 meses Jornada: 20 Horas Doc. Mov. Verba: 202301103925 Processo: 23.1.114.43.4 Aluno: 11846129 - Gabriel Santos Sant'Anna Data de Cadastro: 14/04/2023 11:06 - Remanejamento N° 2023 50214603"/>
    <s v="Sim"/>
    <n v="12864"/>
    <m/>
    <n v="12864"/>
    <n v="0"/>
    <n v="3"/>
    <x v="10"/>
  </r>
  <r>
    <x v="18"/>
    <d v="2023-03-07T00:00:00"/>
    <n v="16667"/>
    <s v="DIR"/>
    <s v="Reitoria - Estagiário"/>
    <s v="Solicitação: 370/2023 Setor: Setor de Suporte ao Usuário Solicitante: 5479786-1 Hercules Ramos Veloso de Freitas Valor da Bolsa: 808,00 Previsão Orçamentária: 4.848,00 + 1.584,00 (auxílio transporte) - Remanejamento N° 2023 50195781 - Duração: 6 meses Jornada: 20 Horas - Doc. Mov. Verba: 202301103933 Processo: 23.1.113.43.8 - Aluno: 14604076 - Rafael Cunto Filho - Data de Cadastro: 06/04/2023 16:07"/>
    <s v="Sim"/>
    <n v="6432"/>
    <m/>
    <n v="6432"/>
    <n v="0"/>
    <n v="3"/>
    <x v="10"/>
  </r>
  <r>
    <x v="18"/>
    <d v="2023-03-08T00:00:00"/>
    <n v="16653"/>
    <s v="FMA"/>
    <s v="Empresa Brasileira de Correios e Telégrafos (ECT)"/>
    <s v="Envio de poster para a Universidade da Pensilvânia, Estados Unidos. (Nº.Objeto: RR230636476br)"/>
    <s v="Sim"/>
    <n v="23.8"/>
    <m/>
    <n v="23.8"/>
    <n v="0"/>
    <n v="3"/>
    <x v="10"/>
  </r>
  <r>
    <x v="18"/>
    <d v="2023-03-09T00:00:00"/>
    <n v="16674"/>
    <s v="ATA-VEICULO"/>
    <s v="Empresa Brasileira de Correios e Telégrafos (ECT)"/>
    <s v="Envio de uma CARTA REGISTRADA /AR (CR/AR) para Companhia de engenharia de Tráfego - CET R:Sumidouro.740 - Pinheiros - SP Cep: 05428-900 - (Nº. Objeto: BR597079305br)"/>
    <s v="Sim"/>
    <n v="16.71"/>
    <m/>
    <n v="16.71"/>
    <n v="0"/>
    <n v="3"/>
    <x v="10"/>
  </r>
  <r>
    <x v="18"/>
    <d v="2023-03-10T00:00:00"/>
    <n v="16679"/>
    <s v="DIR"/>
    <s v="Débitos Tesouraria"/>
    <s v="Ajustes de lançamentos referente as despesas realizadas no Grupo do Tesouro do processo de adiantamento nº : 23.1.50.43.6, mas lançados nos RI dos professores - GOs 16603, 16573, 16610 e 16627 - Contrapartida Diretoria - RI ADM GC 4049"/>
    <s v="Sim"/>
    <n v="1605.21"/>
    <m/>
    <n v="1605.21"/>
    <n v="0"/>
    <n v="3"/>
    <x v="10"/>
  </r>
  <r>
    <x v="18"/>
    <d v="2023-03-13T00:00:00"/>
    <n v="16681"/>
    <s v="ATA"/>
    <s v="RCS COM MÁQUINAS MAT E SERVIÇOS DE COPIAS LTDA ME"/>
    <s v="Pagamento de faixa de sinalização de segurança para BICICLETÁRIO."/>
    <s v="Sim"/>
    <n v="330"/>
    <m/>
    <n v="330"/>
    <n v="0"/>
    <n v="3"/>
    <x v="10"/>
  </r>
  <r>
    <x v="18"/>
    <d v="2023-03-14T00:00:00"/>
    <n v="16682"/>
    <s v="DIR"/>
    <s v="Fidelíssima Cafés Especiais"/>
    <s v="Compra de 10 pacotes em grãos de café para Diretoria"/>
    <s v="Sim"/>
    <n v="560"/>
    <m/>
    <n v="560"/>
    <n v="0"/>
    <n v="3"/>
    <x v="10"/>
  </r>
  <r>
    <x v="18"/>
    <d v="2023-03-16T00:00:00"/>
    <n v="16689"/>
    <s v="DIR"/>
    <s v="David Bärg Filho"/>
    <s v="Aquisição emergencial de teclado sem fio e cabo DISPLAYPORT para HDMI, para uso nas salas do Lab. Didático."/>
    <s v="Sim"/>
    <n v="725.3"/>
    <m/>
    <n v="725.3"/>
    <n v="0"/>
    <n v="3"/>
    <x v="10"/>
  </r>
  <r>
    <x v="18"/>
    <d v="2023-03-16T00:00:00"/>
    <n v="16693"/>
    <s v="DIR"/>
    <s v="IQ"/>
    <s v="Remanejamento 50144389 / 2023 referente à requisição de material 202300071663 ."/>
    <s v="Sim"/>
    <n v="2677.03"/>
    <m/>
    <n v="2677.03"/>
    <n v="0"/>
    <n v="3"/>
    <x v="10"/>
  </r>
  <r>
    <x v="18"/>
    <d v="2023-03-17T00:00:00"/>
    <n v="16690"/>
    <s v="DIR"/>
    <s v="Sedex 10"/>
    <s v="Documentos para FINEP - Rio Janeiro - (Nº.Objeto: OV342399825br)"/>
    <s v="Sim"/>
    <n v="24.72"/>
    <m/>
    <n v="24.72"/>
    <n v="0"/>
    <n v="3"/>
    <x v="10"/>
  </r>
  <r>
    <x v="18"/>
    <d v="2023-03-17T00:00:00"/>
    <n v="16697"/>
    <s v="AAA"/>
    <s v="Meru Viagens EIRELI"/>
    <s v="NE.01234485 - Contrato de Agenciamento de passagens aéreas - Exercício 2022 - Ref a Fatura 9382 de 05/09/2022 - Profs. Miguel Abbate e Leandro de Paula."/>
    <s v="Sim"/>
    <n v="3725"/>
    <m/>
    <n v="3725"/>
    <n v="0"/>
    <n v="3"/>
    <x v="10"/>
  </r>
  <r>
    <x v="18"/>
    <d v="2023-03-21T00:00:00"/>
    <n v="16701"/>
    <s v="DIR"/>
    <s v="Transposição interna"/>
    <s v="Transferência para o Grupo 057 - Remanejamento N° 2023 50155763 - Contrapartida RI Diretoria GC 4053 - Recibo Tesouraria 32/2023"/>
    <s v="Sim"/>
    <n v="7600"/>
    <m/>
    <n v="7600"/>
    <n v="0"/>
    <n v="3"/>
    <x v="10"/>
  </r>
  <r>
    <x v="18"/>
    <d v="2023-03-22T00:00:00"/>
    <n v="16705"/>
    <s v="AAA-CPG"/>
    <s v="Professor Visitante"/>
    <s v="Participação na Comissão Julgadora da Defesa de Doutorado Junto a Comissão de Pós - Graduação"/>
    <s v="Sim"/>
    <n v="1168"/>
    <m/>
    <n v="1168"/>
    <n v="0"/>
    <n v="3"/>
    <x v="10"/>
  </r>
  <r>
    <x v="18"/>
    <d v="2023-03-22T00:00:00"/>
    <n v="16706"/>
    <s v="AAA"/>
    <s v="Professor Visitante"/>
    <s v="Participação na Comissão Juçgadora do Concurso par Prof. Junto ao DEP de 03 a 05 de abril de 2023"/>
    <s v="Sim"/>
    <n v="4933.4399999999996"/>
    <m/>
    <n v="4933.4399999999996"/>
    <n v="0"/>
    <n v="3"/>
    <x v="10"/>
  </r>
  <r>
    <x v="18"/>
    <d v="2023-03-22T00:00:00"/>
    <n v="16707"/>
    <s v="AAA"/>
    <s v="Pró - Labore"/>
    <s v="Participação na Comissão Julgadora do Concurso par Prof. Junto ao DEP de 03 a 05 de abril de 2023"/>
    <s v="Sim"/>
    <n v="2785.71"/>
    <m/>
    <n v="2785.71"/>
    <n v="0"/>
    <n v="3"/>
    <x v="10"/>
  </r>
  <r>
    <x v="18"/>
    <d v="2023-03-27T00:00:00"/>
    <n v="16710"/>
    <s v="FEP"/>
    <s v="Marcelo Moreno Lucena"/>
    <s v="Reembolso referente à compra de telhas para a torre de refrigeração do Laboratório Microtron (Uso imediato)"/>
    <s v="Sim"/>
    <n v="1240"/>
    <m/>
    <n v="1240"/>
    <n v="0"/>
    <n v="3"/>
    <x v="10"/>
  </r>
  <r>
    <x v="18"/>
    <d v="2023-03-27T00:00:00"/>
    <n v="16720"/>
    <s v="AAA"/>
    <s v="IFSC"/>
    <s v="Rem. 50164207 - Pagto. de diárias para participar da Comissão Julgadora do Concurso para provimento de um Professor Doutor junto ao Depto. de Física Experimental, Ed. IF-47/22, a ser realizado no período de 03 a 05/04/2023-Prof. Adriano Defini Andricopulo-nº USP 4998918."/>
    <s v="Sim"/>
    <n v="1541.7"/>
    <m/>
    <n v="1541.7"/>
    <n v="0"/>
    <n v="3"/>
    <x v="10"/>
  </r>
  <r>
    <x v="18"/>
    <d v="2023-03-28T00:00:00"/>
    <n v="16713"/>
    <s v="AAA-CPG-I"/>
    <s v="ECT"/>
    <s v="Solicito envio de correspondência via SEDEX ao Prof. Rafael Matias de Moura da Universidade Estadual de Alagoas - UNEAL / CEP 57500-000. Trata-se de exemplar para qualificação de aluno do PIEC - (Nº.Objeto: OV342405591br)"/>
    <s v="Sim"/>
    <n v="73.61"/>
    <m/>
    <n v="73.61"/>
    <n v="0"/>
    <n v="3"/>
    <x v="10"/>
  </r>
  <r>
    <x v="18"/>
    <d v="2023-03-28T00:00:00"/>
    <n v="16714"/>
    <s v="DIR"/>
    <s v="Prof. Mikiya Muramatsu"/>
    <s v="Aquisição de material para ser utilizado no Oficina de Arte e Ciências"/>
    <s v="Sim"/>
    <n v="159.80000000000001"/>
    <m/>
    <n v="159.80000000000001"/>
    <n v="0"/>
    <n v="3"/>
    <x v="10"/>
  </r>
  <r>
    <x v="18"/>
    <d v="2023-03-29T00:00:00"/>
    <n v="16729"/>
    <s v="AAA"/>
    <s v="Irene Vicicato Lopes"/>
    <s v="Compra de biscoitos para uso em concursos de docentes, a serem realizados pela Assistência Acadêmica"/>
    <s v="Sim"/>
    <n v="119.47"/>
    <m/>
    <n v="119.47"/>
    <n v="0"/>
    <n v="3"/>
    <x v="10"/>
  </r>
  <r>
    <x v="18"/>
    <d v="2023-03-29T00:00:00"/>
    <n v="16733"/>
    <s v="DIR-CCEX"/>
    <s v="PRIP"/>
    <s v="Rem. 50171327 - Ref ao Ofício PRPI / 063 / 10032023 (SAS) - aquisição de 676 tickets categoria especial, retirados junto a Seção de tesouraria da PRIP, nos dias 30 de janeiro e 08 de fevereiro de 2.023..."/>
    <s v="Sim"/>
    <n v="6760"/>
    <m/>
    <n v="6760"/>
    <n v="0"/>
    <n v="3"/>
    <x v="10"/>
  </r>
  <r>
    <x v="18"/>
    <d v="2023-03-30T00:00:00"/>
    <n v="16738"/>
    <s v="AAA"/>
    <s v="Irene Vicicato Lopes"/>
    <s v="Compra de cápsulas de café a serem utilizados em concursos realizados pela Assistência Acadêmica"/>
    <s v="Sim"/>
    <n v="63.6"/>
    <m/>
    <n v="63.6"/>
    <n v="0"/>
    <n v="3"/>
    <x v="10"/>
  </r>
  <r>
    <x v="18"/>
    <d v="2023-03-31T00:00:00"/>
    <n v="16743"/>
    <s v="DIR"/>
    <s v="Ricardo Ichiwaki"/>
    <s v="Solicitação de reembolso a Ricardo Ichiwaki pela compra de insumos para os Laboratórios Didáticos"/>
    <s v="Sim"/>
    <n v="1068.27"/>
    <m/>
    <n v="1068.27"/>
    <n v="0"/>
    <n v="3"/>
    <x v="10"/>
  </r>
  <r>
    <x v="18"/>
    <d v="2023-03-31T00:00:00"/>
    <n v="16745"/>
    <s v="DIR"/>
    <s v="SP Elite Eventos e Turismo Eireli ME"/>
    <s v="Serviço de Buffet Requisições de Compra 151314, 151390, 151403 e 158971 - NE 1556229, 1556210, 1556318 e 1556342 - Processo: 23.1.120.43.4 Anulação da NE 1556210 de R$ 1800,00"/>
    <s v="Sim"/>
    <n v="4410"/>
    <m/>
    <n v="4410"/>
    <n v="0"/>
    <n v="3"/>
    <x v="10"/>
  </r>
  <r>
    <x v="18"/>
    <d v="2023-03-31T00:00:00"/>
    <n v="16747"/>
    <s v="FEP"/>
    <s v="Sol Comércio de Equipamentos e Serviços EIRELI"/>
    <s v="Aquisição de equipamentos de áudio e vídeo Rc 82789 Dc 43929 - Contrapartida GO 16750 e GC 4065"/>
    <s v="Sim"/>
    <n v="620"/>
    <m/>
    <n v="620"/>
    <n v="0"/>
    <n v="3"/>
    <x v="10"/>
  </r>
  <r>
    <x v="18"/>
    <d v="2023-03-31T00:00:00"/>
    <n v="16748"/>
    <s v="FNC"/>
    <s v="DKSA COMERCIAL LTDA"/>
    <s v="Aquisição de 1 refrigerador para o DFNC RC 120699 DC 52537"/>
    <s v="Sim"/>
    <n v="2352"/>
    <m/>
    <n v="2352"/>
    <n v="0"/>
    <n v="3"/>
    <x v="10"/>
  </r>
  <r>
    <x v="18"/>
    <d v="2023-04-03T00:00:00"/>
    <n v="16725"/>
    <s v="DIR-CCIF"/>
    <s v="EXCEL COM. E SERV. DE INF. LTDA"/>
    <s v="compra pen drive e adaptador, para uso emergencial, junto ao CCIFUSP."/>
    <s v="Sim"/>
    <n v="555"/>
    <m/>
    <n v="555"/>
    <n v="0"/>
    <n v="4"/>
    <x v="2"/>
  </r>
  <r>
    <x v="18"/>
    <d v="2023-04-03T00:00:00"/>
    <n v="16751"/>
    <s v="DIR"/>
    <s v="Reitoria - Estagiário"/>
    <s v="Solicitação: 521/2023 Setor: Diretoria Instituto de Física Solicitante: 3472142-1 Maria Luísa Pestilla Tippi Valor da Bolsa: 808,00 Previsão Orçamentária: 7.272,00 + 2.376,00 (auxílio transporte) Duração: 9 meses Jornada: 20 Horas Doc. Mov. Verba: 202301569959 Processo: 23.1.181.43.3 Aluno: 10376583 - Larissa Cunha da Silva Data de Cadastro: 19/05/2023 14:33 - Remanejamento N° 2023 50288844"/>
    <s v="Sim"/>
    <n v="9648"/>
    <m/>
    <n v="9648"/>
    <n v="0"/>
    <n v="4"/>
    <x v="2"/>
  </r>
  <r>
    <x v="18"/>
    <d v="2023-04-06T00:00:00"/>
    <n v="16756"/>
    <s v="ATO"/>
    <s v="Empresa Brasileira de Correios e Telégrafos (ECT)"/>
    <s v="Sedex com AR, para a Empresa Engemax, com sede em Presidente Prudente - SP - Trata-se de notificação referente a pendências em contrato de reforma no IFUSP. (OV342333546br)"/>
    <s v="Sim"/>
    <n v="23.68"/>
    <m/>
    <n v="23.68"/>
    <n v="0"/>
    <n v="4"/>
    <x v="2"/>
  </r>
  <r>
    <x v="18"/>
    <d v="2023-04-06T00:00:00"/>
    <n v="16760"/>
    <s v="DIR"/>
    <s v="Mauro Mathias (PF)"/>
    <s v="Gastos do psicólogo Mauro Mathias com consumíveis para o Workshop no IFUSP. Reembolso KALUNGA, NF 124979 de 03/04."/>
    <s v="Sim"/>
    <n v="81.599999999999994"/>
    <m/>
    <n v="81.599999999999994"/>
    <n v="0"/>
    <n v="4"/>
    <x v="2"/>
  </r>
  <r>
    <x v="18"/>
    <d v="2023-04-11T00:00:00"/>
    <n v="16762"/>
    <s v="AAA-CPG-I"/>
    <s v="Empresa Brasileira de Correios e Telégrafos (ECT)"/>
    <s v="Solicito envio de correspondência via sedex. Tratam-se de exemplares para bancas. Profa. Thaís Cyrino de Mello Forato (UNIFESP) CEP: 09913030 - (Nº.Objeto:OV263776184br) - Cleide Matheus Rizzatto (IFSP) CEP: 08673-010 - (Nº.Objeto:OV263776215br) - Sergio Henrique Bezerra de Sousa Leal (UFABC) CEP 09210-580 - (Nº.Objeto:OV263776140br)"/>
    <s v="Sim"/>
    <n v="29.33"/>
    <m/>
    <n v="29.33"/>
    <n v="0"/>
    <n v="4"/>
    <x v="2"/>
  </r>
  <r>
    <x v="18"/>
    <d v="2023-04-11T00:00:00"/>
    <n v="16772"/>
    <s v="DIR-CCIF"/>
    <s v="RTMAX Comunicação Visual Eirlli - ME"/>
    <s v="Solicitação do CCIFUSP de adesivos para identificação dos novos laptops."/>
    <s v="Sim"/>
    <n v="75"/>
    <m/>
    <n v="75"/>
    <n v="0"/>
    <n v="4"/>
    <x v="2"/>
  </r>
  <r>
    <x v="18"/>
    <d v="2023-04-12T00:00:00"/>
    <n v="16774"/>
    <s v="DIR"/>
    <s v="SP Elite Eventos e Turismo EIreli"/>
    <s v="Descrição: Serviço de Buffet Requisições de Compra 178522, 177860, 177917 - NE 1748802, 1749930, 1750122 - Processo: 23.1.120.43.4"/>
    <s v="Sim"/>
    <n v="3360"/>
    <m/>
    <n v="3360"/>
    <n v="0"/>
    <n v="4"/>
    <x v="2"/>
  </r>
  <r>
    <x v="18"/>
    <d v="2023-04-12T00:00:00"/>
    <n v="16775"/>
    <s v="DIR"/>
    <s v="Débitos Tesouraria"/>
    <s v="Ajustes de lançamentos referente as despesas realizadas no Grupo do Tesouro do processo de adiantamento nº : 23.1.82.43.5, mas lançados nos RI dos professores - GOs 16645, 16678, 16709, 16695 e 16741 - Contrapartida Diretoria - RI ADM GC 4075"/>
    <s v="Sim"/>
    <n v="7371.66"/>
    <m/>
    <n v="7371.66"/>
    <n v="0"/>
    <n v="4"/>
    <x v="2"/>
  </r>
  <r>
    <x v="18"/>
    <d v="2023-04-12T00:00:00"/>
    <n v="16777"/>
    <s v="FGE"/>
    <s v="Prof. Mikiya Muramatsu"/>
    <s v="Aquisição de material para ser utilizado no Projeto Orientação Técnica - &quot;Iniciação e Letramento Científico na Educação Báisca&quot; do Arte e Ciência."/>
    <s v="Sim"/>
    <n v="122"/>
    <m/>
    <n v="122"/>
    <n v="0"/>
    <n v="4"/>
    <x v="2"/>
  </r>
  <r>
    <x v="18"/>
    <d v="2023-04-12T00:00:00"/>
    <n v="16779"/>
    <s v="FMA"/>
    <s v="Supralimp Comércio Produtos Limpeza"/>
    <s v="Aquisição de papéis descartáveis Requisição de Compra109768 DC 45468 - NE 1756200 - Processo: 23.1.95.43.0"/>
    <s v="Sim"/>
    <n v="378"/>
    <m/>
    <n v="378"/>
    <n v="0"/>
    <n v="4"/>
    <x v="2"/>
  </r>
  <r>
    <x v="18"/>
    <d v="2023-04-12T00:00:00"/>
    <n v="16780"/>
    <s v="ATO-MP"/>
    <s v="Joalipa Comercial - ME"/>
    <s v="Aquisição de 1 nível de laser Requisição de Compra 109490 DC 474444 - 1759910 - Processo: 23.1.105.43.5"/>
    <s v="Sim"/>
    <n v="1039.49"/>
    <m/>
    <n v="1039.49"/>
    <n v="0"/>
    <n v="4"/>
    <x v="2"/>
  </r>
  <r>
    <x v="18"/>
    <d v="2023-04-17T00:00:00"/>
    <n v="16785"/>
    <s v="ATF-CONV"/>
    <s v="Jose Roberto dos Santos - 76157512849"/>
    <s v="Aquisição de serviço de chaveiro"/>
    <s v="Sim"/>
    <n v="30"/>
    <m/>
    <n v="30"/>
    <n v="0"/>
    <n v="4"/>
    <x v="2"/>
  </r>
  <r>
    <x v="18"/>
    <d v="2023-04-17T00:00:00"/>
    <n v="16786"/>
    <s v="FEP"/>
    <s v="Jose Roberto dos Santos - 76157512849"/>
    <s v="Aquisição de chaveiro"/>
    <s v="Sim"/>
    <n v="120"/>
    <m/>
    <n v="120"/>
    <n v="0"/>
    <n v="4"/>
    <x v="2"/>
  </r>
  <r>
    <x v="18"/>
    <d v="2023-04-17T00:00:00"/>
    <n v="16787"/>
    <s v="ATA"/>
    <s v="Jose Roberto dos Santos - 76157512849"/>
    <s v="Aquisição de serviço de chaveiro"/>
    <s v="Sim"/>
    <n v="50"/>
    <m/>
    <n v="50"/>
    <n v="0"/>
    <n v="4"/>
    <x v="2"/>
  </r>
  <r>
    <x v="18"/>
    <d v="2023-04-17T00:00:00"/>
    <n v="16788"/>
    <s v="DIR"/>
    <s v="Ricardo Ichiwaki"/>
    <s v="Solicitação de reembolso pela compra de insumos emergenciais aos experimentos dos cursos de Física Experimental dos Laboratórios Didáticos."/>
    <s v="Sim"/>
    <n v="1144.25"/>
    <m/>
    <n v="1144.25"/>
    <n v="0"/>
    <n v="4"/>
    <x v="2"/>
  </r>
  <r>
    <x v="18"/>
    <d v="2023-04-18T00:00:00"/>
    <n v="16792"/>
    <s v="DIR-CCEX"/>
    <s v="Auxilio Aluno"/>
    <s v="Ajuda de Custos a Colaboradores Eventuais Rafael Matsuda, Laura Borges, Bruna Ramos, Aline Santos no valor de 400,00"/>
    <s v="Sim"/>
    <n v="400"/>
    <m/>
    <n v="400"/>
    <n v="0"/>
    <n v="4"/>
    <x v="2"/>
  </r>
  <r>
    <x v="18"/>
    <d v="2023-04-18T00:00:00"/>
    <n v="16794"/>
    <s v="DIR"/>
    <s v="Prado Com. de Eletron. e Servs. de Instal. EIRELI"/>
    <s v="NE.01856591 / 01856648 - Ata Registro de Preços - Aquisição e serviço de instalação de aparelho de ar condicionado (Acervo Histórico do IF) - RC 151268 - DC 76886/2023. Proc. 22.1.441.43.4"/>
    <s v="Sim"/>
    <n v="10054"/>
    <m/>
    <n v="10054"/>
    <n v="0"/>
    <n v="4"/>
    <x v="2"/>
  </r>
  <r>
    <x v="18"/>
    <d v="2023-04-18T00:00:00"/>
    <n v="16796"/>
    <s v="ATA-SV"/>
    <s v="Prado Com. de Eletron. e Servs. de Instal. EIRELI"/>
    <s v="NE.01859337 / 01858063 - Ata Registro de Preços - Aquisição e serviço de instalação de aparelho de ar condicionado p/Sala da Vigilância Edif. Anexo 2 - RC 157860 - DC 76142/2023. Proc. 22.1.441.43.4"/>
    <s v="Sim"/>
    <n v="5058.51"/>
    <m/>
    <n v="5058.51"/>
    <n v="0"/>
    <n v="4"/>
    <x v="2"/>
  </r>
  <r>
    <x v="18"/>
    <d v="2023-04-20T00:00:00"/>
    <n v="16805"/>
    <s v="FGE"/>
    <s v="Prof. Mikiya Muramatsu"/>
    <s v="Aquisição de produtos alimentícios para ser ofertada no Curso de Capacitação de Professores nos dias 19/04, 26/04 de 2023, apresentado pelo Prof. Mikiya Muramatsu."/>
    <s v="Sim"/>
    <n v="132.44"/>
    <m/>
    <n v="132.44"/>
    <n v="0"/>
    <n v="4"/>
    <x v="2"/>
  </r>
  <r>
    <x v="18"/>
    <d v="2023-04-26T00:00:00"/>
    <n v="16814"/>
    <s v="AAA-CPG-I"/>
    <s v="Empresa Brasileira de Correios e Telégrafos (ECT)"/>
    <s v="Envio de correspondência SEDEX com AR para discente do PIEC Guilherme Henrique Inocêncio no CEP:13196-556. OF.CPGI PIEC nº A-019/23 - (Nº.Objeto: OV376662121br)"/>
    <s v="Sim"/>
    <n v="15.92"/>
    <m/>
    <n v="15.92"/>
    <n v="0"/>
    <n v="4"/>
    <x v="2"/>
  </r>
  <r>
    <x v="18"/>
    <d v="2023-04-27T00:00:00"/>
    <n v="16836"/>
    <s v="DIR"/>
    <s v="IME"/>
    <s v="Referente ao cálculo de rateio do pool de gráficas relativo ao mês de março de 2023 - Remanejamento N° 2023 50229767"/>
    <s v="Sim"/>
    <n v="4899.88"/>
    <m/>
    <n v="4899.88"/>
    <n v="0"/>
    <n v="4"/>
    <x v="2"/>
  </r>
  <r>
    <x v="18"/>
    <d v="2023-04-28T00:00:00"/>
    <n v="16820"/>
    <s v="DIR"/>
    <s v="Empresa Brasileira de Correios e Telégrafos (ECT)"/>
    <s v="Envio de 04 cartas registradas para a aluna Mariana de Amorim Delfin Cep:07174-412 - Rua G3,72 - Res. PQ. Cumbica - (Nº.Objeto: BR597084605 br) cep:07174-412 - Guarulhos, SP - R.Claudio R. Marques, 72 - (Nº.Objeto: BR597084591br) Cep:05458-001 - Alto de Pinheiros, SP (Nº.Objeto: BR597084588) Cep:27288-020 - Volta Redonda, RJ - (Nº.Objeto:BR597084614br )"/>
    <s v="Sim"/>
    <n v="63.64"/>
    <m/>
    <n v="63.64"/>
    <n v="0"/>
    <n v="4"/>
    <x v="2"/>
  </r>
  <r>
    <x v="18"/>
    <d v="2023-04-28T00:00:00"/>
    <n v="16838"/>
    <s v="ATA"/>
    <s v="Jose Roberto dos Santos"/>
    <s v="Troca de fechaduras, ajustes em portas e instalação de trincos nas portas 1048, 1052, 1054, 1064, 1072, 118, 119 e 120 da FGE."/>
    <s v="Sim"/>
    <n v="2540"/>
    <m/>
    <n v="2540"/>
    <n v="0"/>
    <n v="4"/>
    <x v="2"/>
  </r>
  <r>
    <x v="18"/>
    <d v="2023-04-28T00:00:00"/>
    <n v="16839"/>
    <s v="DIR"/>
    <s v="Ricardo Ichiwaki"/>
    <s v="Solicitação de reembolso pela compra de insumos emergenciais à preparação de experimentos dos Laboratórios Didáticos."/>
    <s v="Sim"/>
    <n v="1418.04"/>
    <m/>
    <n v="1418.04"/>
    <n v="0"/>
    <n v="4"/>
    <x v="2"/>
  </r>
  <r>
    <x v="18"/>
    <d v="2023-05-02T00:00:00"/>
    <n v="16841"/>
    <s v="DIR"/>
    <s v="Débitos Tesouraria"/>
    <s v="Ajustes de lançamentos referente as despesas realizadas no Grupo do Tesouro do processo de adiantamento nº : 23.1.103.43.2, mas lançados nos RI dos professores - GOs 16739, 16741, 16789 e 16783 - Contrapartida Diretoria - RI ADM GC 4048"/>
    <s v="Sim"/>
    <n v="3670.41"/>
    <m/>
    <n v="3670.41"/>
    <n v="0"/>
    <n v="5"/>
    <x v="3"/>
  </r>
  <r>
    <x v="18"/>
    <d v="2023-05-03T00:00:00"/>
    <n v="16808"/>
    <s v="ATO"/>
    <s v="Eduardo Ureshino"/>
    <s v="Compra de duas fechaduras para instalação no DFNC."/>
    <s v="Sim"/>
    <n v="272"/>
    <m/>
    <n v="272"/>
    <n v="0"/>
    <n v="5"/>
    <x v="3"/>
  </r>
  <r>
    <x v="18"/>
    <d v="2023-05-03T00:00:00"/>
    <n v="16846"/>
    <s v="DIR"/>
    <s v="Reitoria - Estagiário"/>
    <s v="Solicitação: 692/2023 Setor: Serviço de Graduação Solicitante: 2333180-1 Katia Cilene Beltran Souza Nobre Valor da Bolsa: 1.212,00 Previsão Orçamentária: 10.908,00 + 2.376,00 (auxílio transporte) Duração: 9 meses Jornada: 30 Horas Doc. Mov. Verba: 202302192549 Processo: 22.1.313.43.6 Aluno: 11324221 - Gabriela Pinheiro de Moraes Data de Cadastro: 10/05/2023 05:48 - Remanejamento N° 2023 50256365"/>
    <s v="Sim"/>
    <n v="13284"/>
    <m/>
    <n v="13284"/>
    <n v="0"/>
    <n v="5"/>
    <x v="3"/>
  </r>
  <r>
    <x v="18"/>
    <d v="2023-05-03T00:00:00"/>
    <n v="16848"/>
    <s v="DIR"/>
    <s v="SP Elite Eventos e Turismo Eireli ME"/>
    <s v="Serviços eventuais de Buffet. Requisições de Compra 213255, 213301 e 188560 - NE 2191135, 2191640 e 2191810 - Processo: 23.1.122.43.7"/>
    <s v="Sim"/>
    <n v="1680"/>
    <m/>
    <n v="1680"/>
    <n v="0"/>
    <n v="5"/>
    <x v="3"/>
  </r>
  <r>
    <x v="18"/>
    <d v="2023-05-04T00:00:00"/>
    <n v="16852"/>
    <s v="DIR"/>
    <s v="Diárias"/>
    <s v="Diária N° 202300012 - Antonio Carlos Hernandes - 3061449 Unidade - 43 - Instituto de Física Destino: Las Vegas/NV-Estados Unidos da América Convênio: 0 Saida Prevista: 24/04/2023 - 00:01 Término Prevista: 26/04/2023 - 23:59 Diárias Internacionais: 3"/>
    <s v="Sim"/>
    <n v="4821.22"/>
    <m/>
    <n v="4821.22"/>
    <n v="0"/>
    <n v="5"/>
    <x v="3"/>
  </r>
  <r>
    <x v="18"/>
    <d v="2023-05-05T00:00:00"/>
    <n v="16862"/>
    <s v="ATF-ALMOX"/>
    <s v="Maria Angela de Moraes - ME"/>
    <s v="NE.02259767 - Ata Registro de Preço - compra de garrafas d'águas com gás e sem gás - RC 128916 - DC 102003."/>
    <s v="Sim"/>
    <n v="1656.1"/>
    <m/>
    <n v="1656.1"/>
    <n v="0"/>
    <n v="5"/>
    <x v="3"/>
  </r>
  <r>
    <x v="18"/>
    <d v="2023-05-09T00:00:00"/>
    <n v="16869"/>
    <s v="DIR"/>
    <s v="EAR MIX Distribuidora Ltda"/>
    <s v="Serviços eventuais de Buffet (Colóquios do IF-CPq). Requisições de Compra 213328 e 213336 - NE 2350039 e 2350063/2023 - Processo: 23.1.122.43.7 Anexos:"/>
    <s v="Sim"/>
    <n v="1260"/>
    <m/>
    <n v="1260"/>
    <n v="0"/>
    <n v="5"/>
    <x v="3"/>
  </r>
  <r>
    <x v="18"/>
    <d v="2023-05-10T00:00:00"/>
    <n v="16877"/>
    <s v="DIR"/>
    <s v="Débitos Tesouraria"/>
    <s v="Ajustes de lançamentos referente as despesas realizadas no Grupo do Tesouro do processo de adiantamento nº : 23.1.125.43.6, mas lançados nos RI dos professores - GOs 16755, 16791, 16800 e 16830 - Contrapartida Diretoria - RI ADM GC 4093"/>
    <s v="Sim"/>
    <n v="2248.6999999999998"/>
    <m/>
    <n v="2248.6999999999998"/>
    <n v="0"/>
    <n v="5"/>
    <x v="3"/>
  </r>
  <r>
    <x v="18"/>
    <d v="2023-05-11T00:00:00"/>
    <n v="16884"/>
    <s v="ATA-LIMP"/>
    <s v="ALMOXARIFADO"/>
    <s v="Requisição de Almoxarifado"/>
    <s v="Sim"/>
    <n v="50581.4"/>
    <m/>
    <n v="50581.4"/>
    <n v="0"/>
    <n v="5"/>
    <x v="3"/>
  </r>
  <r>
    <x v="18"/>
    <d v="2023-05-11T00:00:00"/>
    <n v="16895"/>
    <s v="DIR"/>
    <s v="Honorários"/>
    <s v="Pró Labore ref a participação na comissão julgadora do concurso para provimento de um professor doutor junto ao DFNC - NE 2385339 e 2385355 - Processo 23.1.12.43.7 - Profa Mariela Fernanda e Prof. Luiz Felipe"/>
    <s v="Sim"/>
    <n v="1857.14"/>
    <m/>
    <n v="1857.14"/>
    <n v="0"/>
    <n v="5"/>
    <x v="3"/>
  </r>
  <r>
    <x v="18"/>
    <d v="2023-05-12T00:00:00"/>
    <n v="16902"/>
    <s v="DIR"/>
    <s v="ALMOXARIFADO"/>
    <s v="Requisição de Almoxarifado"/>
    <s v="Sim"/>
    <n v="2674.87"/>
    <m/>
    <n v="2674.87"/>
    <n v="0"/>
    <n v="5"/>
    <x v="3"/>
  </r>
  <r>
    <x v="18"/>
    <d v="2023-05-12T00:00:00"/>
    <n v="16907"/>
    <s v="ATA"/>
    <s v="ALMOXARIFADO"/>
    <s v="Requisição de Almoxarifado"/>
    <s v="Sim"/>
    <n v="202.9"/>
    <m/>
    <n v="202.9"/>
    <n v="0"/>
    <n v="5"/>
    <x v="3"/>
  </r>
  <r>
    <x v="18"/>
    <d v="2023-05-12T00:00:00"/>
    <n v="16908"/>
    <s v="ATA"/>
    <s v="ALMOXARIFADO"/>
    <s v="Requisição de Almoxarifado"/>
    <s v="Sim"/>
    <n v="202.9"/>
    <m/>
    <n v="202.9"/>
    <n v="0"/>
    <n v="5"/>
    <x v="3"/>
  </r>
  <r>
    <x v="18"/>
    <d v="2023-05-12T00:00:00"/>
    <n v="16910"/>
    <s v="ATF"/>
    <s v="ALMOXARIFADO"/>
    <s v="Requisição de Almoxarifado"/>
    <s v="Sim"/>
    <n v="8.52"/>
    <m/>
    <n v="8.52"/>
    <n v="0"/>
    <n v="5"/>
    <x v="3"/>
  </r>
  <r>
    <x v="18"/>
    <d v="2023-05-12T00:00:00"/>
    <n v="16905"/>
    <s v="DIR-SBI"/>
    <s v="ALMOXARIFADO"/>
    <s v="Requisição de Almoxarifado"/>
    <s v="Sim"/>
    <n v="504.92"/>
    <m/>
    <n v="504.92"/>
    <n v="0"/>
    <n v="5"/>
    <x v="3"/>
  </r>
  <r>
    <x v="18"/>
    <d v="2023-05-12T00:00:00"/>
    <n v="16906"/>
    <s v="AAA"/>
    <s v="ALMOXARIFADO"/>
    <s v="Requisição de Almoxarifado"/>
    <s v="Sim"/>
    <n v="197.32"/>
    <m/>
    <n v="197.32"/>
    <n v="0"/>
    <n v="5"/>
    <x v="3"/>
  </r>
  <r>
    <x v="18"/>
    <d v="2023-05-12T00:00:00"/>
    <n v="16909"/>
    <s v="ATA-SV"/>
    <s v="ALMOXARIFADO"/>
    <s v="Requisição de Almoxarifado"/>
    <s v="Sim"/>
    <n v="204.46"/>
    <m/>
    <n v="204.46"/>
    <n v="0"/>
    <n v="5"/>
    <x v="3"/>
  </r>
  <r>
    <x v="18"/>
    <d v="2023-05-12T00:00:00"/>
    <n v="16911"/>
    <s v="AAA-CPG"/>
    <s v="ALMOXARIFADO"/>
    <s v="Requisição de Almoxarifado"/>
    <s v="Sim"/>
    <n v="130.52000000000001"/>
    <m/>
    <n v="130.52000000000001"/>
    <n v="0"/>
    <n v="5"/>
    <x v="3"/>
  </r>
  <r>
    <x v="18"/>
    <d v="2023-05-12T00:00:00"/>
    <n v="16912"/>
    <s v="ATF-COMPRAS"/>
    <s v="ALMOXARIFADO"/>
    <s v="Requisição de Almoxarifado"/>
    <s v="Sim"/>
    <n v="290.20999999999998"/>
    <m/>
    <n v="290.20999999999998"/>
    <n v="0"/>
    <n v="5"/>
    <x v="3"/>
  </r>
  <r>
    <x v="18"/>
    <d v="2023-05-12T00:00:00"/>
    <n v="16914"/>
    <s v="ATO-MP"/>
    <s v="ALMOXARIFADO"/>
    <s v="Requisição de Almoxarifado"/>
    <s v="Sim"/>
    <n v="806.04"/>
    <m/>
    <n v="806.04"/>
    <n v="0"/>
    <n v="5"/>
    <x v="3"/>
  </r>
  <r>
    <x v="18"/>
    <d v="2023-05-23T00:00:00"/>
    <n v="16973"/>
    <s v="DIR"/>
    <s v="SP Elite Eventos e Turismo Eireli ME"/>
    <s v="Serviço de buffet para a reunião da congregação do IFUSP a ser realizada dia 25/05/2023 - Requisição 188579 - DC 120508/2023 - NE 2633413 e 2633421 - Complemento GO 16974"/>
    <s v="Sim"/>
    <n v="1046.8900000000001"/>
    <m/>
    <n v="1046.8900000000001"/>
    <n v="0"/>
    <n v="5"/>
    <x v="3"/>
  </r>
  <r>
    <x v="18"/>
    <d v="2023-05-24T00:00:00"/>
    <n v="16954"/>
    <s v="DIR"/>
    <s v="Empresa Brasileira de Correios e Telégrafos (ECT)"/>
    <s v="O2 CR/AR - Destinatário: Mariana de Amorim Delfino rua G3 nº72 - Cep 07174-412 GUARULHOS - (Nº.Objeto:BR597084778 BR ) o outro endereço Destinatário: Mariana de Amorim Delfino Rua Claudio Roberto Marques , 72 Cep 07174-412 - GUARULHOS - (Nº.Objeto: BR597084781 BR)"/>
    <s v="Sim"/>
    <n v="31.82"/>
    <m/>
    <n v="31.82"/>
    <n v="0"/>
    <n v="5"/>
    <x v="3"/>
  </r>
  <r>
    <x v="18"/>
    <d v="2023-05-30T00:00:00"/>
    <n v="16994"/>
    <s v="DIR"/>
    <s v="Reitoria - Estagiário"/>
    <s v="Solicitação: 811/2023 Setor: Serviço Técnico de Comunicação, Pesquisa e Cultura e Extensão Solicitante: 3472142-1 Maria Luísa Pestilla Tippi Valor da Bolsa: 1.320,00 Previsão Orçamentária: 15.840,00 + 3.168,00 (auxílio transporte) Remanejamento N° 2023 50415544 - Duração: 12 meses Jornada: 30 Horas Doc. Mov. Verba: 202302710248 Processo: 23.1.00304.43.8 Aluno: 10693701 - Aghata Achilles de Oliveira Data de Cadastro: 21/07/2023 16:24"/>
    <s v="Sim"/>
    <n v="19008"/>
    <m/>
    <n v="19008"/>
    <n v="0"/>
    <n v="5"/>
    <x v="3"/>
  </r>
  <r>
    <x v="18"/>
    <d v="2023-05-31T00:00:00"/>
    <n v="16961"/>
    <s v="ATA-EXPEDIENTE"/>
    <s v="Empresa Brasileira de Correios e Telégrafos (ECT)"/>
    <s v="Envio de 2 correspondências simples: Hermirio de Moura Campos -Cep:06700-222 Renato Costa Neves - cep:13210-705"/>
    <s v="Sim"/>
    <n v="4.9000000000000004"/>
    <m/>
    <n v="4.9000000000000004"/>
    <n v="0"/>
    <n v="5"/>
    <x v="3"/>
  </r>
  <r>
    <x v="18"/>
    <d v="2023-05-31T00:00:00"/>
    <n v="16968"/>
    <s v="ATA-EXPEDIENTE"/>
    <s v="Empresa Brasileira de Correios e Telégrafos (ECT)"/>
    <s v="envio de correspondência simples para Aparecido Antonio Francisco - cep:05583-070"/>
    <s v="Sim"/>
    <n v="2.4500000000000002"/>
    <m/>
    <n v="2.4500000000000002"/>
    <n v="0"/>
    <n v="5"/>
    <x v="3"/>
  </r>
  <r>
    <x v="18"/>
    <d v="2023-05-31T00:00:00"/>
    <n v="16986"/>
    <s v="DIR"/>
    <s v="Empresa Brasileira de Correios e Telégrafos (ECT)"/>
    <s v="Envio de Correspondência com aviso de recebimento para o endereço: Rua G3, Nº 72 - CEP 07174-412 – Guarulhos/SP – Brasil - (Nº.Objeto: BR597084795br)"/>
    <s v="Sim"/>
    <n v="18.2"/>
    <m/>
    <n v="18.2"/>
    <n v="0"/>
    <n v="5"/>
    <x v="3"/>
  </r>
  <r>
    <x v="18"/>
    <d v="2023-05-31T00:00:00"/>
    <n v="16987"/>
    <s v="DIR"/>
    <s v="Empresa Brasileira de Correios e Telégrafos (ECT)"/>
    <s v="Envio de correspondência com aviso de recebimento para o endereço: Rua Cláudio Roberto Marques, Nº 72 CEP 07174-412 – Guarulhos/SP – Brasil - (Nº.Objeto: BR597107275br)"/>
    <s v="Sim"/>
    <n v="18.2"/>
    <m/>
    <n v="18.2"/>
    <n v="0"/>
    <n v="5"/>
    <x v="3"/>
  </r>
  <r>
    <x v="18"/>
    <d v="2023-05-31T00:00:00"/>
    <n v="16988"/>
    <s v="DIR"/>
    <s v="Empresa Brasileira de Correios e Telégrafos (ECT)"/>
    <s v="Envio de correspondência com aviso de recebimento para o endereço: Av. Diogenes Ribeiro de Lima, Nº 2001 CEP 05458-001 – Guarulhos/SP – Brasil - (Nº.Objeto: BR597084804br)"/>
    <s v="Sim"/>
    <n v="18.2"/>
    <m/>
    <n v="18.2"/>
    <n v="0"/>
    <n v="5"/>
    <x v="3"/>
  </r>
  <r>
    <x v="18"/>
    <d v="2023-05-31T00:00:00"/>
    <n v="16989"/>
    <s v="DIR"/>
    <s v="Empresa Brasileira de Correios e Telégrafos (ECT)"/>
    <s v="Envio de correspondência com aviso de recebimento para o endereço: Rua João Rodrigues da Silva, S/Nº - Bloco 115D - Apto 203 CEP 27288-020 – Volta Redonda/RJ - Brasil - (Nº.Objeto: BR597107261br)"/>
    <s v="Sim"/>
    <n v="18.2"/>
    <m/>
    <n v="18.2"/>
    <n v="0"/>
    <n v="5"/>
    <x v="3"/>
  </r>
  <r>
    <x v="18"/>
    <d v="2023-06-01T00:00:00"/>
    <n v="16999"/>
    <s v="DIR-CPESQ"/>
    <s v="SP Elite Eventos e Turismo EIRELI - ME"/>
    <s v="NE.02756604 - Ata Registro de Preço - Serviços de buffett - Colóquio no Audit. Abrahão de Moraes, dia 01/06/2023 - RC 270712 - DC 127936."/>
    <s v="Sim"/>
    <n v="840"/>
    <m/>
    <n v="840"/>
    <n v="0"/>
    <n v="6"/>
    <x v="4"/>
  </r>
  <r>
    <x v="18"/>
    <d v="2023-06-01T00:00:00"/>
    <n v="17000"/>
    <s v="DIR-CPESQ"/>
    <s v="SP Elite Eventos e Turismo EIRELI - ME"/>
    <s v="NE.02756655 - Ata Registro de Preço - Serviços de buffett - Colóquio no Audit. Abrahão de Moraes, dia 15/06/2023 - RC 271433 - DC 128010."/>
    <s v="Sim"/>
    <n v="840"/>
    <m/>
    <n v="840"/>
    <n v="0"/>
    <n v="6"/>
    <x v="4"/>
  </r>
  <r>
    <x v="18"/>
    <d v="2023-06-02T00:00:00"/>
    <n v="16995"/>
    <s v="DIR-SBI"/>
    <s v="Empresa Brasileira de Correios e Telégrafos (ECT)"/>
    <s v="Envio de empréstimo do livro: Via Sedex UFABC - Universidade Federal do ABC - Santo André Bairro Santa Terezinha - SP Cep: 09210-580 - (Nº.Objeto: OV34232576-5br)"/>
    <s v="Sim"/>
    <n v="12.84"/>
    <m/>
    <n v="12.84"/>
    <n v="0"/>
    <n v="6"/>
    <x v="4"/>
  </r>
  <r>
    <x v="18"/>
    <d v="2023-06-06T00:00:00"/>
    <n v="17025"/>
    <s v="AAA-CONC"/>
    <s v="Meru Viagens EIRELI"/>
    <s v="Fatura 11851 - Compra de passagem aérea para professores que participarão de comissões julgador de concursos para Prof. Dr. junto ao DFMT - RC 5105 - Profs. Antonio G. Souza (CE/SP/CE), Eduardo C. Montenegro (RJ/SP/RJ), Rodrigo B. Capaz (RJ/SP/RJ)."/>
    <s v="Sim"/>
    <n v="5501.6"/>
    <m/>
    <n v="5501.6"/>
    <n v="0"/>
    <n v="6"/>
    <x v="4"/>
  </r>
  <r>
    <x v="18"/>
    <d v="2023-06-06T00:00:00"/>
    <n v="17026"/>
    <s v="AAA-CONC"/>
    <s v="Meru Viagens EIRELI"/>
    <s v="Fatura 13114 - Compra de passagem aérea para professores que participarão de comissões julgador de concursos para Prof. Dr. junto ao DFEP - RC 140878 - Profas. Dora Izzo (RJ/SP/RJ), Maria S. S. Pereira (AL/SP/AL), Lucimara S. Roman (PR/SP/PR) - RC 132174 - Prof. Glauco S. F. silva (RJ/SP/RJ)."/>
    <s v="Sim"/>
    <n v="10757.76"/>
    <m/>
    <n v="10757.76"/>
    <n v="0"/>
    <n v="6"/>
    <x v="4"/>
  </r>
  <r>
    <x v="18"/>
    <d v="2023-06-12T00:00:00"/>
    <n v="17034"/>
    <s v="DIR"/>
    <s v="IME"/>
    <s v="Referente ao cálculo de rateio do pool de gráficas relativo aos meses de Fevereiro e Abril de 2023 - Remanejamentos N° 2023 50321663 e N° 2023 50321680."/>
    <s v="Sim"/>
    <n v="4018.38"/>
    <m/>
    <n v="4018.38"/>
    <n v="0"/>
    <n v="6"/>
    <x v="4"/>
  </r>
  <r>
    <x v="18"/>
    <d v="2023-06-14T00:00:00"/>
    <n v="17051"/>
    <s v="FNC"/>
    <s v="Paulo Henrique Santos Junior"/>
    <s v="NE.02992839 - compra de caixas de arquivos mortos p/ acervo histórico do IFUSP - RC 142269 - DC 113200."/>
    <s v="Sim"/>
    <n v="3320"/>
    <m/>
    <n v="3320"/>
    <n v="0"/>
    <n v="6"/>
    <x v="4"/>
  </r>
  <r>
    <x v="18"/>
    <d v="2023-06-15T00:00:00"/>
    <n v="17056"/>
    <s v="FNC"/>
    <s v="Leonilda Dias da Silva Móveis - ME"/>
    <s v="NE.03480394 - Pregão - aquisições de armários de aço p/ o Acervo Histórico do IFUSP - RC 144571 - DC 113960 - Alterado o valor de R$ 30.907,24."/>
    <s v="Sim"/>
    <n v="12499.9"/>
    <m/>
    <n v="12499.9"/>
    <n v="0"/>
    <n v="6"/>
    <x v="4"/>
  </r>
  <r>
    <x v="18"/>
    <d v="2023-06-16T00:00:00"/>
    <n v="17064"/>
    <s v="ATF-COMPRAS"/>
    <s v="NP Tecnologia e Gestao de Dados Ltda."/>
    <s v="NE.03032979 - aquisição de assinatura de jornais, periódicos e clipagem (assinatura anual do sistema Banco de Preços) - RC 287062 - DC 134975."/>
    <s v="Sim"/>
    <n v="10865"/>
    <m/>
    <n v="10865"/>
    <n v="0"/>
    <n v="6"/>
    <x v="4"/>
  </r>
  <r>
    <x v="18"/>
    <d v="2023-06-19T00:00:00"/>
    <n v="17073"/>
    <s v="DIR-CPESQ"/>
    <s v="SP Elite Eventos e Turismo Eireli ME"/>
    <s v="NE.03049065 - Ata de Registro de Preços - Serviços de buffet - Colóquio no Auditório Abrahão de Moraes, Dia 22/06/2023 - RC 271468 - DC 140584. Proc. 23.1.120.43.4"/>
    <s v="Sim"/>
    <n v="840"/>
    <m/>
    <n v="840"/>
    <n v="0"/>
    <n v="6"/>
    <x v="4"/>
  </r>
  <r>
    <x v="18"/>
    <d v="2023-06-19T00:00:00"/>
    <n v="17072"/>
    <s v="DIR"/>
    <s v="E.a.de O.Ferreira - Me"/>
    <s v="Aquisição de Persianas RC 105525 DC 138091 NE 3049022"/>
    <s v="Sim"/>
    <n v="8099.61"/>
    <m/>
    <n v="8099.61"/>
    <n v="0"/>
    <n v="6"/>
    <x v="4"/>
  </r>
  <r>
    <x v="18"/>
    <d v="2023-06-19T00:00:00"/>
    <n v="17074"/>
    <s v="AAA"/>
    <s v="SP Elite Eventos e Turismo Eireli ME"/>
    <s v="NE.03049090 - Ata de Registro de Preços - Serviços de buffett para Reunião do CTA do IFUSP, Dia 22/06/2023 - RC 188595 - DC 140681. Proc. 23.1.120.43.4"/>
    <s v="Sim"/>
    <n v="420"/>
    <m/>
    <n v="420"/>
    <n v="0"/>
    <n v="6"/>
    <x v="4"/>
  </r>
  <r>
    <x v="18"/>
    <d v="2023-06-20T00:00:00"/>
    <n v="17076"/>
    <s v="AAA-CONC"/>
    <s v="IFSC"/>
    <s v="Referente à 3 diárias completas com pernoite, ao Prof. Cleber Renato Mendonça (IFSC/USP), nº USP 486013 que participará da Comissão Julgadora do Concurso para provimento de um Professor Doutor junto ao Departamento de Física Experimental, Ed. IF-02/23, a ser realizado no período de 10 a 12 de julho de 2023. Remanejamento N° 2023 50339481."/>
    <s v="Sim"/>
    <n v="1541.7"/>
    <m/>
    <n v="1541.7"/>
    <n v="0"/>
    <n v="6"/>
    <x v="4"/>
  </r>
  <r>
    <x v="18"/>
    <d v="2023-06-21T00:00:00"/>
    <n v="17060"/>
    <s v="SBI"/>
    <s v="Empresa Brasileira de Correios e Telégrafos (ECT)"/>
    <s v="Doação de material bibliográfico (livros): 03 pacotes para a PUC Minas - Av: Dom José Gaspar, 500 - prédio 26 - biblioteca - Coração Eucarístico - Belo Horizonte - MG CEP 30535-901; (Nº.Objeto:QC249543250br), (Nº.Objeto: QC249543263br) , (Nº.Objeto: QC249543277br) 01 pacote para UFESP - Rua Carvalho de Mendonça, 144 - Vila Belmiro - Santos - CEP 11070-100; (Nº.Objeto: OV376930945br) 01 pacote para UFRGS - Instituto de Física - Av: Bento Gonçalves, 9500 prédio 43135 - térreo 15051 - Campus do Vale - bairro Agronomia - Porto Alegre - RS - CEP 91501-970 (Nº.Objeto: QC249543285br)"/>
    <s v="Sim"/>
    <n v="119.09"/>
    <m/>
    <n v="119.09"/>
    <n v="0"/>
    <n v="6"/>
    <x v="4"/>
  </r>
  <r>
    <x v="18"/>
    <d v="2023-06-21T00:00:00"/>
    <n v="17078"/>
    <s v="ATA-COPA"/>
    <s v="Samuel de Oliveira Mota"/>
    <s v="Solicito o reembolso de R$216,00 referente a compra de 02 GLP de 13kg junto a distribuidora RELUZ para uso nas copas do IFUSP."/>
    <s v="Sim"/>
    <n v="216"/>
    <m/>
    <n v="216"/>
    <n v="0"/>
    <n v="6"/>
    <x v="4"/>
  </r>
  <r>
    <x v="18"/>
    <d v="2023-06-22T00:00:00"/>
    <n v="17084"/>
    <s v="DIR"/>
    <s v="Ricardo Ichiwaki"/>
    <s v="Solicitação de reembolso pela compra de insumos emergenciais à preparação de experimentos para os cursos de Física Experimental dos Laboratórios Didáticos."/>
    <s v="Sim"/>
    <n v="1238.9100000000001"/>
    <m/>
    <n v="1238.9100000000001"/>
    <n v="0"/>
    <n v="6"/>
    <x v="4"/>
  </r>
  <r>
    <x v="18"/>
    <d v="2023-06-23T00:00:00"/>
    <n v="17093"/>
    <s v="DIR-CPESQ"/>
    <s v="SP Elite Eventos e Turismo Eireli ME"/>
    <s v="NE.03253290 - Ata de Registro de Preços - Serviços de buffett - Colóquio no Auditório Abrahão de Moraes, Dia 29/06/2023 - RC 271476 - DC 140606. Proc. 23.1.120.43.4"/>
    <s v="Sim"/>
    <n v="840"/>
    <m/>
    <n v="840"/>
    <n v="0"/>
    <n v="6"/>
    <x v="4"/>
  </r>
  <r>
    <x v="18"/>
    <d v="2023-06-23T00:00:00"/>
    <n v="17094"/>
    <s v="AAA"/>
    <s v="SP Elite Eventos e Turismo Eireli ME"/>
    <s v="NE.03253312 - Ata de Registro de Preços - Serviços de buffett - Congregação do IFUSP, Dia 29/06/2023 - RC 188617 - DC 143125. Proc. 23.1.120.43.4"/>
    <s v="Sim"/>
    <n v="1155"/>
    <m/>
    <n v="1155"/>
    <n v="0"/>
    <n v="6"/>
    <x v="4"/>
  </r>
  <r>
    <x v="18"/>
    <d v="2023-06-26T00:00:00"/>
    <n v="17099"/>
    <s v="AAA-CONC"/>
    <s v="Meru Viagens EIRELI"/>
    <s v="Fatura 14551 - Compra de passagem aérea para professores que participarão de comissões julgador de concursos para Prof. Dr. junto ao DFGE - RC 264690 - Prof. José R. Medeiros (RN/SP/RN) - RC 268335 - Profs. Hiroshi Nunokawa (RJ/SP/RJ) e Miriani G. Pastoriza (RS/SP/RS)."/>
    <s v="Sim"/>
    <n v="8379.75"/>
    <m/>
    <n v="8379.75"/>
    <n v="0"/>
    <n v="6"/>
    <x v="4"/>
  </r>
  <r>
    <x v="18"/>
    <d v="2023-06-27T00:00:00"/>
    <n v="17102"/>
    <s v="DIR"/>
    <s v="PUSP-C"/>
    <s v="Referente a compra de sabonete liquido para IFUSP - REMANEJAMENTO 50352747 / 2023"/>
    <s v="Sim"/>
    <n v="4680"/>
    <m/>
    <n v="4680"/>
    <n v="0"/>
    <n v="6"/>
    <x v="4"/>
  </r>
  <r>
    <x v="18"/>
    <d v="2023-06-29T00:00:00"/>
    <n v="17106"/>
    <s v="FMA"/>
    <s v="Antonio Aparecido de Souza ME"/>
    <s v="Aquisição de serviço de chaveiro"/>
    <s v="Sim"/>
    <n v="233.5"/>
    <m/>
    <n v="233.5"/>
    <n v="0"/>
    <n v="6"/>
    <x v="4"/>
  </r>
  <r>
    <x v="18"/>
    <d v="2023-06-29T00:00:00"/>
    <n v="17107"/>
    <s v="FGE"/>
    <s v="Antonio Aparecido de Souza ME"/>
    <s v="Aquisição de serviço de chaveiro"/>
    <s v="Sim"/>
    <n v="23"/>
    <m/>
    <n v="23"/>
    <n v="0"/>
    <n v="6"/>
    <x v="4"/>
  </r>
  <r>
    <x v="18"/>
    <d v="2023-06-29T00:00:00"/>
    <n v="17110"/>
    <s v="ATF"/>
    <s v="PRODESP - CNPJ 62.577.929/0001-35"/>
    <s v="renovação de certificado digital para o servidor Cristovan Novaes dos Santos - 2470127"/>
    <s v="Sim"/>
    <n v="167.26"/>
    <m/>
    <n v="167.26"/>
    <n v="0"/>
    <n v="6"/>
    <x v="4"/>
  </r>
  <r>
    <x v="18"/>
    <d v="2023-06-30T00:00:00"/>
    <n v="17112"/>
    <s v="AAA"/>
    <s v="Irene Vicicato Lopes"/>
    <s v="Compra de cápsulas de café para utilização em concursos de docentes, realizados pelo IFIUSP/Assistência Acadêmica"/>
    <s v="Sim"/>
    <n v="255.94"/>
    <m/>
    <n v="255.94"/>
    <n v="0"/>
    <n v="6"/>
    <x v="4"/>
  </r>
  <r>
    <x v="18"/>
    <d v="2023-06-30T00:00:00"/>
    <n v="17113"/>
    <s v="DIR"/>
    <s v="Maria Luisa Pestilla Tippi (Reembolso)"/>
    <s v="Banner do Laboratório de Demonstrações"/>
    <s v="Sim"/>
    <n v="295"/>
    <m/>
    <n v="295"/>
    <n v="0"/>
    <n v="6"/>
    <x v="4"/>
  </r>
  <r>
    <x v="18"/>
    <d v="2023-06-30T00:00:00"/>
    <n v="17124"/>
    <s v="DIR"/>
    <s v="Ricardo Ichiwaki"/>
    <s v="Solicitação de reembolso pela compra de insumos essenciais aos experimentos dos Laboratórios Didáticos."/>
    <s v="Sim"/>
    <n v="751.29"/>
    <m/>
    <n v="751.29"/>
    <n v="0"/>
    <n v="6"/>
    <x v="4"/>
  </r>
  <r>
    <x v="18"/>
    <d v="2023-06-30T00:00:00"/>
    <n v="17121"/>
    <s v="DIR"/>
    <s v="IME"/>
    <s v="Referente ao cálculo de rateio do pool de gráficas relativo ao mês de maio de 2023 - Remanejamento N° 2023 50369461."/>
    <s v="Sim"/>
    <n v="1247.71"/>
    <m/>
    <n v="1247.71"/>
    <n v="0"/>
    <n v="6"/>
    <x v="4"/>
  </r>
  <r>
    <x v="18"/>
    <d v="2023-06-30T00:00:00"/>
    <n v="17123"/>
    <s v="DIR"/>
    <s v="Reitoria - Estagiário"/>
    <s v="Complementação de recurso para estágio do aluno Emanuelle Vieira Santos. Referente à solicitação 821/2022 Complementação de recurso para estágio do aluno Lucas Vazquez Valente. Referente à solicitação 1054/2022 Complementação de recurso para estágio do aluno Esther Souto Santana. Referente à solicitação 1141/2022 Complementação de recurso para estágio do aluno Laura Fragoso Goncalves da Conceição. Referente à solicitação 1553/2022 Complementação de recurso para estágio do aluno Gustavo Prado da Rocha. Referente à solicitação 17/2023 Complementação de recurso para estágio do aluno Raissa Dias de Carvalho. Referente à solicitação 249/2023 Complementação de recurso para estágio do aluno Victoria Mayumi Freitas Suguimoto. Referente à solicitação 365/2023 Complementação de recurso para estágio do aluno Rafael Cunto Filho. Referente à solicitação 370/2023 Complementação de recurso para estágio do aluno Larissa Cunha da Silva. Referente à solicitação 521/2023 Complementação de recurso para estágio do aluno Leonardo Duarte Curralo. Referente à solicitação 691/2023 Complementação de recurso para estágio do aluno Gabriela Pinheiro de Moraes. Referente à solicitação 692/2023 Complementação de recurso para estágio do aluno Renan Azevedo de Carvalho Silva. Referente à solicitação 723/2023 Remanejamentos 50359865, 50359903, 50359920, 50359946, 50361320, 50361460, 50361509, 50361703, 50361762, 50361983, 50362009 e 50362041."/>
    <s v="Sim"/>
    <n v="7279.2"/>
    <m/>
    <n v="7279.2"/>
    <n v="0"/>
    <n v="6"/>
    <x v="4"/>
  </r>
  <r>
    <x v="18"/>
    <d v="2023-07-04T00:00:00"/>
    <n v="17136"/>
    <s v="DIR"/>
    <s v="Reitoria - Estagiário"/>
    <s v="Solicitação 625/2023 - Complementação de recurso para estágio do aluno Gabrielly Inacio de Araujo."/>
    <s v="Sim"/>
    <n v="1296"/>
    <m/>
    <n v="1296"/>
    <n v="0"/>
    <n v="7"/>
    <x v="11"/>
  </r>
  <r>
    <x v="18"/>
    <d v="2023-07-05T00:00:00"/>
    <n v="17138"/>
    <s v="ATA"/>
    <s v="Transposicao Interna"/>
    <s v="REMANEJAMENTO 50379360 / 2023 - Ref. ao serviço de instalação de escadas marinheiros com guarda-corpo, conforme DC 145799 - fale conosco 244506 - Contrapartida GO 17137 / GC 4135."/>
    <s v="Sim"/>
    <n v="60046.16"/>
    <m/>
    <n v="60046.16"/>
    <n v="0"/>
    <n v="7"/>
    <x v="11"/>
  </r>
  <r>
    <x v="18"/>
    <d v="2023-07-06T00:00:00"/>
    <n v="17143"/>
    <s v="FGE"/>
    <s v="Mikiya Muramatsu"/>
    <s v="Compra de materiais de consumo para oficinas no Evento USP-Escola, julho 17 a 22 de julho de 2023 e nas escolas parceiras do Projeto Arte e Ciência."/>
    <s v="Sim"/>
    <n v="184.37"/>
    <m/>
    <n v="184.37"/>
    <n v="0"/>
    <n v="7"/>
    <x v="11"/>
  </r>
  <r>
    <x v="18"/>
    <d v="2023-07-06T00:00:00"/>
    <n v="17146"/>
    <s v="DIR"/>
    <s v="Reserva"/>
    <s v="Cancelado - Reserva 3437294 - Pregão - aquisição de desumidificador de ar p/ ser usado no Acervo da História do IF - RC 142234 - DC 108656 - Cancelado o valor de R$ 7.030,33..."/>
    <s v="Sim"/>
    <n v="0"/>
    <m/>
    <n v="0"/>
    <n v="0"/>
    <n v="7"/>
    <x v="11"/>
  </r>
  <r>
    <x v="18"/>
    <d v="2023-07-10T00:00:00"/>
    <n v="17156"/>
    <s v="DIR"/>
    <s v="Manoela Brito Cavalcante"/>
    <s v="Reembolso referente a compra de apagadores e limpador para quadro branco, para uso nas salas de aula do IF."/>
    <s v="Sim"/>
    <n v="196.8"/>
    <m/>
    <n v="196.8"/>
    <n v="0"/>
    <n v="7"/>
    <x v="11"/>
  </r>
  <r>
    <x v="18"/>
    <d v="2023-07-12T00:00:00"/>
    <n v="17162"/>
    <s v="DIR"/>
    <s v="Ricardo Ichiwaki"/>
    <s v="Solicitação de reembolso pela compra de insumos emergenciais aos experimentos dos Laboratórios Digitais."/>
    <s v="Sim"/>
    <n v="1843.3"/>
    <m/>
    <n v="1843.3"/>
    <n v="0"/>
    <n v="7"/>
    <x v="11"/>
  </r>
  <r>
    <x v="18"/>
    <d v="2023-07-13T00:00:00"/>
    <n v="17168"/>
    <s v="FGE"/>
    <s v="Mikiya Muramatsu"/>
    <s v="Compra de jogos temáticos para uso nas atividades do Arte e Ciência"/>
    <s v="Sim"/>
    <n v="124"/>
    <m/>
    <n v="124"/>
    <n v="0"/>
    <n v="7"/>
    <x v="11"/>
  </r>
  <r>
    <x v="18"/>
    <d v="2023-07-13T00:00:00"/>
    <n v="17173"/>
    <s v="AAA"/>
    <s v="Reitoria - Estagiário"/>
    <s v="Solicitação: 1039/2023 Setor: Seção de Apoio Acadêmico Solicitante: 8471456-1 Fabio Hideki Sakuguti Valor da Bolsa: 1.320,00 Previsão Orçamentária: 15.840,00 + 3.168,00 (auxílio transporte) Duração: 12 meses Jornada: 30 Horas Doc. Mov. Verba: 202303577134 Processo: 22.1.00448.43.9 Aluno: 10877007 - Emanuelle Vieira Santos Data de Cadastro: 28/09/2023 09:31 Remanejamento N° 2023 50558345"/>
    <s v="Sim"/>
    <n v="19008"/>
    <m/>
    <n v="19008"/>
    <n v="0"/>
    <n v="7"/>
    <x v="11"/>
  </r>
  <r>
    <x v="18"/>
    <d v="2023-07-13T00:00:00"/>
    <n v="17170"/>
    <s v="DIR"/>
    <s v="IME"/>
    <s v="Remanejamento N° 2023 50398380 Referente ao cálculo de rateio do pool de gráficas relativo ao mês de junho de 2023"/>
    <s v="Sim"/>
    <n v="2903.81"/>
    <m/>
    <n v="2903.81"/>
    <n v="0"/>
    <n v="7"/>
    <x v="11"/>
  </r>
  <r>
    <x v="18"/>
    <d v="2023-07-14T00:00:00"/>
    <n v="17175"/>
    <s v="DIR"/>
    <s v="Débitos Tesouraria"/>
    <s v="Ajustes de lançamentos referente as despesas realizadas no Grupo do Tesouro do processo de adiantamento nº : 23.1.323.43.2, mas lançados nos RI dos professores - GOs 17059, 17105, 17114, 17130 e 17164 - Contrapartida Diretoria - RI ADM GC 4143"/>
    <s v="Sim"/>
    <n v="5448.16"/>
    <m/>
    <n v="5448.16"/>
    <n v="0"/>
    <n v="7"/>
    <x v="11"/>
  </r>
  <r>
    <x v="18"/>
    <d v="2023-07-17T00:00:00"/>
    <n v="17178"/>
    <s v="AAA-CONC"/>
    <s v="Meru Viagens EIRELI"/>
    <s v="Fatura 14852 / 14853 / 14933 - Compra de passagem aérea para professores que participarão de comissões julgador de concursos para Prof. Dr. junto aos DFEP e DFMT - RC 314493 - Profs. Nadja K. Bernardes (PE/SP/PE) e Nelson R. F. Braga (RJ/SP/RJ) - RC 301626 - Prof. Jorge A. Z. Iglesias (Santiago/SP/Santiago) - RC 297548 - Profa. Carmen A. Nunez (Buenos Aires/SP/Buenos Aires)."/>
    <s v="Sim"/>
    <n v="17132.29"/>
    <m/>
    <n v="17132.29"/>
    <n v="0"/>
    <n v="7"/>
    <x v="11"/>
  </r>
  <r>
    <x v="18"/>
    <d v="2023-07-18T00:00:00"/>
    <n v="17179"/>
    <s v="DIR"/>
    <s v="Ricardo Ichiwaki"/>
    <s v="Compra de insumos emergenciais à preparação de experimentos para os Laboratórios Didáticos."/>
    <s v="Sim"/>
    <n v="653.35"/>
    <m/>
    <n v="653.35"/>
    <n v="0"/>
    <n v="7"/>
    <x v="11"/>
  </r>
  <r>
    <x v="18"/>
    <d v="2023-07-18T00:00:00"/>
    <n v="17180"/>
    <s v="DIR"/>
    <s v="José Roberto Santos"/>
    <s v="Confecção de cópias da chave da sala 2028 - EP, sala que será temporariamente usada pelos servidores da biblioteca."/>
    <s v="Sim"/>
    <n v="40"/>
    <m/>
    <n v="40"/>
    <n v="0"/>
    <n v="7"/>
    <x v="11"/>
  </r>
  <r>
    <x v="18"/>
    <d v="2023-07-18T00:00:00"/>
    <n v="17181"/>
    <s v="DIR"/>
    <s v="Manoela Brito Cavalcante"/>
    <s v="Reembolso da compra de pilhas para uso nos controles de equipamentos das salas de aula e auditórios do IFUSP."/>
    <s v="Sim"/>
    <n v="435.3"/>
    <m/>
    <n v="435.3"/>
    <n v="0"/>
    <n v="7"/>
    <x v="11"/>
  </r>
  <r>
    <x v="18"/>
    <d v="2023-07-19T00:00:00"/>
    <n v="17183"/>
    <s v="ATA"/>
    <s v="J. T. Industria e Comércio de Cafés Ltda"/>
    <s v="Aquisição de Material de consumo (café) RC 3068650 DC 155328 NE 3639261"/>
    <s v="Sim"/>
    <n v="1800"/>
    <m/>
    <n v="1800"/>
    <n v="0"/>
    <n v="7"/>
    <x v="11"/>
  </r>
  <r>
    <x v="18"/>
    <d v="2023-07-19T00:00:00"/>
    <n v="17184"/>
    <s v="ATA"/>
    <s v="Nutricionale Comércio de Alimentos Ltda"/>
    <s v="Aquisição de material de consumo ( açúcar) RC 306865 DC 155328 NE 3639288"/>
    <s v="Sim"/>
    <n v="424.8"/>
    <m/>
    <n v="424.8"/>
    <n v="0"/>
    <n v="7"/>
    <x v="11"/>
  </r>
  <r>
    <x v="18"/>
    <d v="2023-07-21T00:00:00"/>
    <n v="17193"/>
    <s v="DIR"/>
    <s v="Imensa Viagens e Turismo Ltda"/>
    <s v="Aquisição de passagem aérea para professor que participará de comissão julgadora de concurso para prof. Doutor junto ao Depto Física Geral do IFUSP - Processo: 23.1.380.43.6 - NE 3814128/2023 - Professor Ítalo Marcos Nunes de Oliveira UFAL e Prof Marco Antonio Chaer Nascimento UFRG"/>
    <s v="Sim"/>
    <n v="4418"/>
    <m/>
    <n v="4418"/>
    <n v="0"/>
    <n v="7"/>
    <x v="11"/>
  </r>
  <r>
    <x v="18"/>
    <d v="2023-07-21T00:00:00"/>
    <n v="17194"/>
    <s v="DIR"/>
    <s v="Iontof GmbH"/>
    <s v="Serviço de revisão de equipamento importado Quotation Nº 24623:88694-M - Processo: 23.1.378.43.1 NE 3814292/2023"/>
    <s v="Sim"/>
    <n v="3100.23"/>
    <m/>
    <n v="3100.23"/>
    <n v="0"/>
    <n v="7"/>
    <x v="11"/>
  </r>
  <r>
    <x v="18"/>
    <d v="2023-07-21T00:00:00"/>
    <n v="17187"/>
    <s v="ATA-LIMP"/>
    <s v="Ewerton Luís Damasceno da Silva"/>
    <s v="Aquisição de alcool etílico para limpeza RC 306890 DC 155310 NE 3799099"/>
    <s v="Sim"/>
    <n v="588"/>
    <m/>
    <n v="588"/>
    <n v="0"/>
    <n v="7"/>
    <x v="11"/>
  </r>
  <r>
    <x v="18"/>
    <d v="2023-07-25T00:00:00"/>
    <n v="17197"/>
    <s v="DIR"/>
    <s v="Reitoria - Estagiário"/>
    <s v="Solicitação: 1076/2023 Setor: Diretoria Instituto de Física Solicitante: 3560046-1 Andre Machado Rodrigues Valor da Bolsa: 1.320,00 Previsão Orçamentária: 15.840,00 + 3.168,00 (auxílio transporte) Duração: 12 meses Jornada: 30 Horas Remanejamento 50535760 / 2023 de recurso para estágio do aluno Luiza Teixeira Sodré de Carvalho"/>
    <s v="Sim"/>
    <n v="19008"/>
    <m/>
    <n v="19008"/>
    <n v="0"/>
    <n v="7"/>
    <x v="11"/>
  </r>
  <r>
    <x v="18"/>
    <d v="2023-07-26T00:00:00"/>
    <n v="17148"/>
    <s v="SBI"/>
    <s v="Empresa Brasileira de Correios e Telégrafos (ECT)"/>
    <s v="Encaminhar 13 pacotes via PAC UNIVERSIDADE CATÓLICA DE SANTOS - UNISANTOS - CEP.: 11015-002 - (Nº.Objeto:OV597532604br) UNIVERSIDADE CATÓLICA DE SANTOS - UNISANTOS - CEP.: 11015-002 - (Nº.Objeto:OV597532839br) UNIVERSIDADE FEDERAL DO PARÁ - BIBLIOTECA DO INSTITUTO DE TECNOLOGIA - CEP.: 66075-110 - (Nº.Objeto:QC405687777br) UNIVERSIDADE FEDERAL DE RORAIMA - CAMPUS DO PARICARANA - CEP: 69310-000 - (Nº.Objeto:QC405687834br) INSTITUTO FEDERAL DE EDUCAÇÃO, CIÊNCIA E TECNOLOGIA DE SÃO PAULO - CAMPUS SÃO JOSÉ DO RIO PRETO - CEP.: 15030-070 - (Nº.Objeto:QC405687750br) UNIVERSIDADE FEDERAL DO RIO GRANDE DO SUL - INSTITUTO DE FÍSICA - CAMPUS DO VALE - CP.: 15051 - CEP.: 91501-970 - (Nº.Objeto:QC405687729br) UNIVERSIDADE FEDERAL DO RIO GRANDE DO SUL - INSTITUTO DE FÍSICA - CAMPUS DO VALE - CP.: 15051 - CEP.: 91501-970 - (Nº.Objeto:QC405687732br) UNIVERSIDADE FEDERAL DO RIO GRANDE DO SUL - INSTITUTO DE FÍSICA - CAMPUS DO VALE - CP.: 15051 - CEP.: 91501-970 - (Nº.Objeto:QC405687817br) UNIVERSIDADE FEDERAL DO RIO GRANDE DO SUL - INSTITUTO DE FÍSICA - CAMPUS DO VALE - CP.: 15051 - CEP.: 91501-970 - (Nº.Objeto:QC405687825br) UNIVERSIDADE FEDERAL DO MATO GROSSO - BIBLIOTECA CENTRAL - CEP.: 78.0060-900 - (Nº.Objeto:QC405687746br) UNIVERSIDADE FEDERAL DO MATO GROSSO - BIBLIOTECA CENTRAL - CEP.: 78.0060-900 - (Nº.Objeto:QC405687763br) UNIVERSIDADE FEDERAL DO MATO GROSSO - BIBLIOTECA CENTRAL - CEP.: 78.0060-900 - (Nº.Objeto:QC405687785br) UNIVERSIDADE FEDERAL DO MATO GROSSO - BIBLIOTECA CENTRAL - CEP.: 78.0060-900 - (Nº.Objeto:QC405687794br)"/>
    <s v="Sim"/>
    <n v="334.55"/>
    <m/>
    <n v="334.55"/>
    <n v="0"/>
    <n v="7"/>
    <x v="11"/>
  </r>
  <r>
    <x v="18"/>
    <d v="2023-07-26T00:00:00"/>
    <n v="17204"/>
    <s v="DIR"/>
    <s v="MERU VIAGENS EIRELI"/>
    <s v="Aquisição de passagem aérea nacional para professor que participará de comissão Julgadora de Concurso para professor doutro ao depto de física experimental do IFUSP. FATURA 15319 - Requisição de Compra 314493 e 332807 - Processo: 23.1.400.43.7"/>
    <s v="Sim"/>
    <n v="8390.7199999999993"/>
    <m/>
    <n v="8390.7199999999993"/>
    <n v="0"/>
    <n v="7"/>
    <x v="11"/>
  </r>
  <r>
    <x v="18"/>
    <d v="2023-07-26T00:00:00"/>
    <n v="17205"/>
    <s v="DIR"/>
    <s v="MERU VIAGENS EIRELI"/>
    <s v="Aquisição de passagem aérea internacional para professor que participará de comissão Julgadora de Concurso para professor doutor junto ao depto de física dos materiais e mecânica a ser realizado dia 03 a 07 julho. FATURA 15318 - Requisição de Compra 96224 - Processo: 23.1.400.43.7 - O restante do valor foi pago com outra verba - GO 17206"/>
    <s v="Sim"/>
    <n v="5880.86"/>
    <m/>
    <n v="5880.86"/>
    <n v="0"/>
    <n v="7"/>
    <x v="11"/>
  </r>
  <r>
    <x v="18"/>
    <d v="2023-07-26T00:00:00"/>
    <n v="17203"/>
    <s v="ATF-ALMOX"/>
    <s v="Terrão Comércio e Representações Eireli"/>
    <s v="Aquisição de papel higiênico e toalhad e papel em bobina RC348533 DC 168535 NE 3840528"/>
    <s v="Sim"/>
    <n v="71230.399999999994"/>
    <m/>
    <n v="71230.399999999994"/>
    <n v="0"/>
    <n v="7"/>
    <x v="11"/>
  </r>
  <r>
    <x v="18"/>
    <d v="2023-07-27T00:00:00"/>
    <n v="17212"/>
    <s v="ATF-ALMOX"/>
    <s v="Slim Suprimentos Ltda."/>
    <s v="NE.03866845 / 03866853 - Ata Registro de Preço - compra de materiais de escritórios - RC 364644 - DC 171285."/>
    <s v="Sim"/>
    <n v="11304.1"/>
    <m/>
    <n v="11304.1"/>
    <n v="0"/>
    <n v="7"/>
    <x v="11"/>
  </r>
  <r>
    <x v="18"/>
    <d v="2023-07-28T00:00:00"/>
    <n v="17219"/>
    <s v="ATF-COMPRAS"/>
    <s v="JT Publicidaade Comunicação e Assessoria Ltda."/>
    <s v="Solicito a liberação de varba no valor de R$ 420,00 a favor da empresa JT Publicidade Comunicação e Assessoria Ltda., a solicitação se faz em caráter emergencial devido a publicação da Tomada de Preços 01/2023 ."/>
    <s v="Sim"/>
    <n v="420"/>
    <m/>
    <n v="420"/>
    <n v="0"/>
    <n v="7"/>
    <x v="11"/>
  </r>
  <r>
    <x v="18"/>
    <d v="2023-07-28T00:00:00"/>
    <n v="17221"/>
    <s v="DIR"/>
    <s v="SP Elite Eventos e Turismo Eireli ME"/>
    <s v="Solicitação de serviço de Buffet para XVII EPIEC - Encontro do Programa de Pós Graduação Inter unidades em Ensino de Ciências a ser realizado no IFUSP dia 02/08/2023. NE 3881763"/>
    <s v="Sim"/>
    <n v="2300"/>
    <m/>
    <n v="2300"/>
    <n v="0"/>
    <n v="7"/>
    <x v="11"/>
  </r>
  <r>
    <x v="18"/>
    <d v="2023-07-28T00:00:00"/>
    <n v="17222"/>
    <s v="DIR"/>
    <s v="SP Elite Eventos e Turismo Eireli ME"/>
    <s v="Serviço de Buffet para XVII EPIEC-Encontro do Programa de Pós-Graduação Interunidades em Ensino de Ciências, a ser realizado no IFUSP, dia 03/08/2023. NE 3882336"/>
    <s v="Sim"/>
    <n v="2300"/>
    <m/>
    <n v="2300"/>
    <n v="0"/>
    <n v="7"/>
    <x v="11"/>
  </r>
  <r>
    <x v="18"/>
    <d v="2023-07-28T00:00:00"/>
    <n v="17223"/>
    <s v="DIR"/>
    <s v="SP Elite Eventos e Turismo Eireli ME"/>
    <s v="Serviço de Buffet para XVII EPIEC-Encontro do Programa de Pós-Graduação Interunidades em Ensino de Ciências, a ser realizado no IFUSP, dia 04/08/2023."/>
    <s v="Sim"/>
    <n v="2300"/>
    <m/>
    <n v="2300"/>
    <n v="0"/>
    <n v="7"/>
    <x v="11"/>
  </r>
  <r>
    <x v="18"/>
    <d v="2023-07-31T00:00:00"/>
    <n v="17227"/>
    <s v="DIR-CCIF"/>
    <s v="Sol Com. de Equiptos. e Servs. de Instal. de Ar Co"/>
    <s v="NE.03903155 - compra de controle remoto p/ ar condicionado - RC 208251 - DC 171625."/>
    <s v="Sim"/>
    <n v="160"/>
    <m/>
    <n v="160"/>
    <n v="0"/>
    <n v="7"/>
    <x v="11"/>
  </r>
  <r>
    <x v="18"/>
    <d v="2023-08-01T00:00:00"/>
    <n v="17233"/>
    <s v="DIR-CPESQ"/>
    <s v="SP Elite Eventos e Turismo EIreli"/>
    <s v="Serviço de Buffet para Colóquios a serem realizados no IFUSP nos dias dias 10/08 e 17/08/2023 NE 3914416 e 3914483"/>
    <s v="Sim"/>
    <n v="1680"/>
    <m/>
    <n v="1680"/>
    <n v="0"/>
    <n v="8"/>
    <x v="5"/>
  </r>
  <r>
    <x v="18"/>
    <d v="2023-08-02T00:00:00"/>
    <n v="17243"/>
    <s v="DIR"/>
    <s v="MERU VIAGENS EIRELI"/>
    <s v="Compra de passagens aéreas nacionais (FATURA 13530) para professores que participarão de comissão julgadora de concurso para prof. doutor junto ao Depto FNC - Processo: 23.1.400.43.7 - Requisição: 208766"/>
    <s v="Sim"/>
    <n v="4457.8599999999997"/>
    <m/>
    <n v="4457.8599999999997"/>
    <n v="0"/>
    <n v="8"/>
    <x v="5"/>
  </r>
  <r>
    <x v="18"/>
    <d v="2023-08-02T00:00:00"/>
    <n v="17244"/>
    <s v="DIR"/>
    <s v="MERU VIAGENS EIRELI"/>
    <s v="FATURA 13530 - Compra de passagens aéreas nacionais para professores que participarão de comissão julgadora de concurso para prof. doutor junto ao Depto FNC - Processo: 23.1.400.43.7 - Requisição: 208766"/>
    <s v="Sim"/>
    <n v="4457.8599999999997"/>
    <m/>
    <n v="4457.8599999999997"/>
    <n v="0"/>
    <n v="8"/>
    <x v="5"/>
  </r>
  <r>
    <x v="18"/>
    <d v="2023-08-02T00:00:00"/>
    <n v="17245"/>
    <s v="DIR"/>
    <s v="MERU VIAGENS EIRELI"/>
    <s v="FATURA 13530 - Compra de passagens aéreas nacionais para professores que participarão de comissão julgadora de concurso para prof. doutor junto ao Depto FNC - Processo: 23.1.400.43.7 - Requisição: 208766 e 200633"/>
    <s v="Sim"/>
    <n v="4457.8599999999997"/>
    <m/>
    <n v="4457.8599999999997"/>
    <n v="0"/>
    <n v="8"/>
    <x v="5"/>
  </r>
  <r>
    <x v="18"/>
    <d v="2023-08-02T00:00:00"/>
    <n v="17246"/>
    <s v="DIR"/>
    <s v="MERU VIAGENS EIRELI"/>
    <s v="FATURA 14135 - Compra de passagem aérea nacional para Professores Erica Macedo e Miriam Gandelman - Processo: 23.1.400.43.7"/>
    <s v="Sim"/>
    <n v="1052.92"/>
    <m/>
    <n v="1052.92"/>
    <n v="0"/>
    <n v="8"/>
    <x v="5"/>
  </r>
  <r>
    <x v="18"/>
    <d v="2023-08-02T00:00:00"/>
    <n v="17247"/>
    <s v="DIR"/>
    <s v="MERU VIAGENS EIRELI"/>
    <s v="FATURA 13529 - Compra de passagens aérea internacional Profa Mariela Fernanda del Grosso - Processo: 23.1.400.43.7"/>
    <s v="Sim"/>
    <n v="2963.68"/>
    <m/>
    <n v="2963.68"/>
    <n v="0"/>
    <n v="8"/>
    <x v="5"/>
  </r>
  <r>
    <x v="18"/>
    <d v="2023-08-03T00:00:00"/>
    <n v="17250"/>
    <s v="DIR"/>
    <s v="Fidelíssima Cafés Especiais"/>
    <s v="Compra de 10 pacotes de café em grãos para Diretoria"/>
    <s v="Sim"/>
    <n v="560"/>
    <m/>
    <n v="560"/>
    <n v="0"/>
    <n v="8"/>
    <x v="5"/>
  </r>
  <r>
    <x v="18"/>
    <d v="2023-08-03T00:00:00"/>
    <n v="17251"/>
    <s v="DIR"/>
    <s v="Reitoria - Estagiário"/>
    <s v="Solicitação: 1128/2023 Setor: Setor de Suporte ao Usuário Solicitante: 5479786-1 Hercules Ramos Veloso de Freitas Valor da Bolsa: 1.320,00 Previsão Orçamentária: 7.920,00 + 1.584,00 (auxílio transporte) Duração: 6 meses Jornada: 30 Horas Doc. Mov. Verba: 202303939176 Processo: 23.1.00175.43.3 Aluno: 11544748 - Júlia de Moura Reinaldo Data de Cadastro: 06/09/2023 15:08 Remanejamento N° 2023 50558388"/>
    <s v="Sim"/>
    <n v="9504"/>
    <m/>
    <n v="9504"/>
    <n v="0"/>
    <n v="8"/>
    <x v="5"/>
  </r>
  <r>
    <x v="18"/>
    <d v="2023-08-04T00:00:00"/>
    <n v="17256"/>
    <s v="DIR"/>
    <s v="University of Guelph"/>
    <s v="Software/Licença para o LAMFI - GUPIX - DC 177410 / 2023 - NE 4036528/2023"/>
    <s v="Sim"/>
    <n v="13538.3"/>
    <m/>
    <n v="13538.3"/>
    <n v="0"/>
    <n v="8"/>
    <x v="5"/>
  </r>
  <r>
    <x v="18"/>
    <d v="2023-08-04T00:00:00"/>
    <n v="17257"/>
    <s v="DIR"/>
    <s v="Débitos Tesouraria"/>
    <s v="Ajustes de lançamentos referente as despesas realizadas no Grupo do Tesouro do processo de adiantamento nº : 23.1.345.43.6, mas lançados nos RI dos professores - GOs 17161, 17164, 17201, 17195, 17196, 17198 e 17211 - Contrapartida Diretoria - RI ADM GC 4158"/>
    <s v="Sim"/>
    <n v="3695.93"/>
    <m/>
    <n v="3695.93"/>
    <n v="0"/>
    <n v="8"/>
    <x v="5"/>
  </r>
  <r>
    <x v="18"/>
    <d v="2023-08-07T00:00:00"/>
    <n v="17258"/>
    <s v="AAA"/>
    <s v="Fabio Hideki Sakuguti"/>
    <s v="Compra de 07 mouse pads para uso imediato na Assistência Acadêmica, em Concursos e em Reuniões do IFUSP."/>
    <s v="Sim"/>
    <n v="63.82"/>
    <m/>
    <n v="63.82"/>
    <n v="0"/>
    <n v="8"/>
    <x v="5"/>
  </r>
  <r>
    <x v="18"/>
    <d v="2023-08-08T00:00:00"/>
    <n v="17261"/>
    <s v="DIR"/>
    <s v="Jose Roberto dos Santos - 76157512849"/>
    <s v="Aquisição de Serviço de produção de identificador (Confecção de carimbos) para diretoria"/>
    <s v="Sim"/>
    <n v="350"/>
    <m/>
    <n v="350"/>
    <n v="0"/>
    <n v="8"/>
    <x v="5"/>
  </r>
  <r>
    <x v="18"/>
    <d v="2023-08-08T00:00:00"/>
    <n v="17262"/>
    <s v="DIR"/>
    <s v="Transposição interna"/>
    <s v="Referente Assinatura de periódicos - Renovação da assinatura de periódicos American Journal of Physics - GO 17259 - Contrapartida GC 4161 - Remanejamento 50444145/2023"/>
    <s v="Sim"/>
    <n v="12178"/>
    <m/>
    <n v="12178"/>
    <n v="0"/>
    <n v="8"/>
    <x v="5"/>
  </r>
  <r>
    <x v="18"/>
    <d v="2023-08-10T00:00:00"/>
    <n v="17276"/>
    <s v="DIR-CPESQ"/>
    <s v="SP Elite Eventos e Turismo Eireli ME"/>
    <s v="Serviço de buffet no Colóquio da CPq- IF - Auditório Giuseppe Occhialini em 24/08/2023 (Auditório Norte) - RC 367724 - DC 180861 NE 4104213/2023 - Processo 23.1.344.43.0"/>
    <s v="Sim"/>
    <n v="840"/>
    <m/>
    <n v="840"/>
    <n v="0"/>
    <n v="8"/>
    <x v="5"/>
  </r>
  <r>
    <x v="18"/>
    <d v="2023-08-10T00:00:00"/>
    <n v="17275"/>
    <s v="AAA-CPG"/>
    <s v="SP Elite Eventos e Turismo Eireli ME"/>
    <s v="Serviço eventual de buffet para CPG. RC 381751 - DC 181981 - NE 04103870/2023 - Processo: 23.1.344.43.0"/>
    <s v="Sim"/>
    <n v="1680"/>
    <m/>
    <n v="1680"/>
    <n v="0"/>
    <n v="8"/>
    <x v="5"/>
  </r>
  <r>
    <x v="18"/>
    <d v="2023-08-10T00:00:00"/>
    <n v="17277"/>
    <s v="AAA"/>
    <s v="SP Elite Eventos e Turismo Eireli ME"/>
    <s v="Serviço de buffet para reunião da Congregação do IFUSP - RC 384440 - DC 182163 - NE 4104370/2023 - Processo 23.1.344.43.0"/>
    <s v="Sim"/>
    <n v="1155"/>
    <m/>
    <n v="1155"/>
    <n v="0"/>
    <n v="8"/>
    <x v="5"/>
  </r>
  <r>
    <x v="18"/>
    <d v="2023-08-10T00:00:00"/>
    <n v="17278"/>
    <s v="DIR-CPESQ"/>
    <s v="SP Elite Eventos e Turismo Eireli ME"/>
    <s v="Serviço de buffet para Colóquio da CPq- IF - Auditório Giuseppe Occhialini em 31/08/2023 (Auditório Norte) - RC 367732 - DC 182147 NE 4104515/2023 - Processo 23.1.344.43.0"/>
    <s v="Sim"/>
    <n v="840"/>
    <m/>
    <n v="840"/>
    <n v="0"/>
    <n v="8"/>
    <x v="5"/>
  </r>
  <r>
    <x v="18"/>
    <d v="2023-08-10T00:00:00"/>
    <n v="17280"/>
    <s v="DIR"/>
    <s v="Naty Flex Com. de Moveis p/ Escrit. EIRELI - ME"/>
    <s v="NE.04112313 - Ata Registro de Preço - aquisições de cadeiras giratórias p/ Seção de Compras e Seção de Alunos - RC 149611 / 393920 - DC 183275."/>
    <s v="Sim"/>
    <n v="4865"/>
    <m/>
    <n v="4865"/>
    <n v="0"/>
    <n v="8"/>
    <x v="5"/>
  </r>
  <r>
    <x v="18"/>
    <d v="2023-08-10T00:00:00"/>
    <n v="17283"/>
    <s v="ATF-ALMOX"/>
    <s v="Taina Sodre Machado"/>
    <s v="NE.s 04112364 / 04112372 / 04112380 / 04112399 / 04112402 / 04112410 / 04112429 - Ata Registro de Preço - compra de materiais de limpezas - RC 365233 - DC 181558."/>
    <s v="Sim"/>
    <n v="16565.8"/>
    <m/>
    <n v="16565.8"/>
    <n v="0"/>
    <n v="8"/>
    <x v="5"/>
  </r>
  <r>
    <x v="18"/>
    <d v="2023-08-11T00:00:00"/>
    <n v="17265"/>
    <s v="DIR"/>
    <s v="Empresa Brasileira de Correios e Telégrafos (ECT)"/>
    <s v="Envio de quatro correspondência com Aviso de Recebimento para os endereços: 1) Rua G3, Nº 72 CEP 07174-412 – Guarulhos/SP – Brasil - (Nº.Objeto: OV597551170br) 2)Rua Cláudio Roberto Marques, Nº 72 CEP 07174-412 – Guarulhos/SP – Brasil - (Nº.Objeto: OV597551299br) 3) Av. Diogenes Ribeiro de Lima, Nº 2001 CEP 05458-001 – São Paulo/SP – Brasil - (Nº.Objeto: OV597551308br) 4) Rua João Rodrigues da Silva, S/Nº - Bloco 115D - Apto 203 CEP 27288-020 – Volta Redonda/RJ - Brasil - (Nº.Objeto: OV597551285 )"/>
    <s v="Sim"/>
    <n v="88.07"/>
    <m/>
    <n v="88.07"/>
    <n v="0"/>
    <n v="8"/>
    <x v="5"/>
  </r>
  <r>
    <x v="18"/>
    <d v="2023-08-11T00:00:00"/>
    <n v="17289"/>
    <s v="FGE"/>
    <s v="Valdir Antônio Modesto"/>
    <s v="Impressão de cópias de dissertação sobre o impacto do projeto Arte e Ciências em Escolas Públicas, cópias em espiral e capa dura encadernada para CPGI do IFUSP."/>
    <s v="Sim"/>
    <n v="217"/>
    <m/>
    <n v="217"/>
    <n v="0"/>
    <n v="8"/>
    <x v="5"/>
  </r>
  <r>
    <x v="18"/>
    <d v="2023-08-11T00:00:00"/>
    <n v="17291"/>
    <s v="AAA"/>
    <s v="SP Elite Eventos e Turismo Eireli ME"/>
    <s v="Serviço de buffet para reunião do CTA do IFUSP - RC 188676 - DC 184247/2023 - NE 4122599/2023 - Processo 23.1.344.43.0"/>
    <s v="Sim"/>
    <n v="420"/>
    <m/>
    <n v="420"/>
    <n v="0"/>
    <n v="8"/>
    <x v="5"/>
  </r>
  <r>
    <x v="18"/>
    <d v="2023-08-14T00:00:00"/>
    <n v="17292"/>
    <s v="AAA-CPG-I"/>
    <s v="Antonio Aparecido de Souza ME"/>
    <s v="Aquisição de serviço de chaveiro para cópias de chaves"/>
    <s v="Sim"/>
    <n v="30"/>
    <m/>
    <n v="30"/>
    <n v="0"/>
    <n v="8"/>
    <x v="5"/>
  </r>
  <r>
    <x v="18"/>
    <d v="2023-08-14T00:00:00"/>
    <n v="17295"/>
    <s v="DIR"/>
    <s v="AIRPHOENIX SERVIÇOS INTERNACIONAIS LTDA"/>
    <s v="ANULADO FIM DO EXERCÍCIO Contrato de serviços despachante aduaneiro - Exercício 2023 - DC 58322 - RUSP."/>
    <s v="Sim"/>
    <n v="0"/>
    <m/>
    <n v="0"/>
    <n v="0"/>
    <n v="8"/>
    <x v="5"/>
  </r>
  <r>
    <x v="18"/>
    <d v="2023-08-14T00:00:00"/>
    <n v="17296"/>
    <s v="DIR-CCEX"/>
    <s v="Reitoria - Estagiário"/>
    <s v="Solicitação: 1179/2023 Setor: Setor de Diretoria Instituto de Física: 3472142-1 Maria Luísa Pesilla Tippi Valor da Bolsa: 1.320,00 Previsão Orçamentária: 15.840,00 + 3.168,00 (auxílio transporte) Duração: 12 meses Jornada: 30 Horas Doc. Mov. Verba: Processo: 22.1.00497.43.0 Aluno: 12688894 - Esther Souto Santana - Rem. 202304137189"/>
    <s v="Sim"/>
    <n v="19008"/>
    <m/>
    <n v="19008"/>
    <n v="0"/>
    <n v="8"/>
    <x v="5"/>
  </r>
  <r>
    <x v="18"/>
    <d v="2023-08-14T00:00:00"/>
    <n v="17297"/>
    <s v="ATO"/>
    <s v="Reserva - Estagiário"/>
    <s v="Solicitação: 1191/2023 Setor: Setor de Diretoria Instituto de Física: 5008157-1 Veronica Espinosa Pintos Lopes Valor da Bolsa: 880,00 Previsão Orçamentária: 5.280,00 + 1584,00 (auxílio transporte) Duração: 06 meses Jornada: 20 Horas Doc. Mov. Verba: Processo: 23.1.00080.43.2 Aluno: 11384952 - Raissa Dias de Carvalho - Rem. 202304139319."/>
    <s v="Sim"/>
    <n v="6864"/>
    <m/>
    <n v="6864"/>
    <n v="0"/>
    <n v="8"/>
    <x v="5"/>
  </r>
  <r>
    <x v="18"/>
    <d v="2023-08-15T00:00:00"/>
    <n v="17298"/>
    <s v="FMA"/>
    <s v="BQ Climatização LTDA."/>
    <s v="Serviço emergencial de conserto de dois aparelhos de ar condicionado da sala de servidores do Departamento de Física Matemática. Condicionador de ar Carrier 36000 BTUs, patrimônio 043.017.612 e Condicionador de ar Elgin 30.000BTUs, patrimônio 200.012.093."/>
    <s v="Sim"/>
    <n v="1900"/>
    <m/>
    <n v="1900"/>
    <n v="0"/>
    <n v="8"/>
    <x v="5"/>
  </r>
  <r>
    <x v="18"/>
    <d v="2023-08-15T00:00:00"/>
    <n v="17300"/>
    <s v="DIR"/>
    <s v="David Bärg Filho"/>
    <s v="Aquisição emergencial de Suporte para caixa de Som, canoplas para microfones, adaptadores HDMI, controle remoto para aulas hibridas e pilhas para os controles das salas de aula."/>
    <s v="Sim"/>
    <n v="998"/>
    <m/>
    <n v="998"/>
    <n v="0"/>
    <n v="8"/>
    <x v="5"/>
  </r>
  <r>
    <x v="18"/>
    <d v="2023-08-16T00:00:00"/>
    <n v="17302"/>
    <s v="AAA-CPG-I"/>
    <s v="Reserva - Estagiário"/>
    <s v="Solicitação: 1204/2023 Setor: Serviço de Apoio a Pós-Graduação Inrterunidades: 5019393-1 Thomas Alexandre Ferreira dos Santos - Valor da Bolsa: 1.320,00 Previsão Orçamentária: 15.840,00 + 3.168,00 (auxílio transporte) Duração: 12 meses Jornada: 30 Horas Doc. Mov. Verba: Aluno: Aguardando Indicação - Rem. 202304154903."/>
    <s v="Sim"/>
    <n v="19008"/>
    <m/>
    <n v="19008"/>
    <n v="0"/>
    <n v="8"/>
    <x v="5"/>
  </r>
  <r>
    <x v="18"/>
    <d v="2023-08-16T00:00:00"/>
    <n v="17307"/>
    <s v="DIR"/>
    <s v="Sueli Maria de Lima"/>
    <s v="Compra de 05 pacotes de 1 kilo de açucares, e 05 adoçantes zero cal, para reuniões da Diretoria, valor total da compra R$80,97 (oitenta reais e noventa e sete centavos)"/>
    <s v="Sim"/>
    <n v="80.97"/>
    <m/>
    <n v="80.97"/>
    <n v="0"/>
    <n v="8"/>
    <x v="5"/>
  </r>
  <r>
    <x v="18"/>
    <d v="2023-08-17T00:00:00"/>
    <n v="17311"/>
    <s v="DIR"/>
    <s v="iran mamedes de amorim"/>
    <s v="Despesas com autenticação de documentos da nova diretora - Prof. Kaline Rabelo Coutinho"/>
    <s v="Sim"/>
    <n v="35.75"/>
    <m/>
    <n v="35.75"/>
    <n v="0"/>
    <n v="8"/>
    <x v="5"/>
  </r>
  <r>
    <x v="18"/>
    <d v="2023-08-17T00:00:00"/>
    <n v="17309"/>
    <s v="ATF-ALMOX"/>
    <s v="Copiadora Encadernadora Universitária Ltda"/>
    <s v="Aquisição de cartões de estoque para almoxarifado. RC 351925 - DC 184417/2023 - NE 04168696/2023 - Proc. 23.1.429.43.5"/>
    <s v="Sim"/>
    <n v="1560"/>
    <m/>
    <n v="1560"/>
    <n v="0"/>
    <n v="8"/>
    <x v="5"/>
  </r>
  <r>
    <x v="18"/>
    <d v="2023-08-18T00:00:00"/>
    <n v="17319"/>
    <s v="DIR-SBI"/>
    <s v="Transposicao Interna"/>
    <s v="NE.04154873 - Pagamento de taxa de importação p/ serviço de assinatura de periódicos - DC 180233 - American Institute of Physics - Rem. 50461600 - Ajuste da GO 17318 / GC 4166."/>
    <s v="Sim"/>
    <n v="125.1"/>
    <m/>
    <n v="125.1"/>
    <n v="0"/>
    <n v="8"/>
    <x v="5"/>
  </r>
  <r>
    <x v="18"/>
    <d v="2023-08-21T00:00:00"/>
    <n v="17308"/>
    <s v="DIR"/>
    <s v="Empresa Brasileira de Correios e Telégrafos (ECT)"/>
    <s v="Enviar três correspondências com aviso de recebimento para: 1) Rua G3, Nº 72 - CEP 07174-412 – Guarulhos/SP – Brasil - (Nº.Objeto: OV617663257br) 2) Rua Cláudio Roberto Marques, Nº 72 - CEP 07174-412 – Guarulhos/SP – Brasil - (Nº.Objeto:OV617663380br) 3) Rua João Rodrigues da Silva, S/Nº - Bloco 115D - Apto 203 - CEP 27288-020 – Volta Redonda/RJ - Brasil - (Nº.Objeto:OV617663265br)"/>
    <s v="Sim"/>
    <n v="72.150000000000006"/>
    <m/>
    <n v="72.150000000000006"/>
    <n v="0"/>
    <n v="8"/>
    <x v="5"/>
  </r>
  <r>
    <x v="18"/>
    <d v="2023-08-21T00:00:00"/>
    <n v="17327"/>
    <s v="DIR-CCIF"/>
    <s v="Antonio Aparecido de Souza ME"/>
    <s v="Aquisição de serviço de chaveiro para confecção de carimbos"/>
    <s v="Sim"/>
    <n v="35"/>
    <m/>
    <n v="35"/>
    <n v="0"/>
    <n v="8"/>
    <x v="5"/>
  </r>
  <r>
    <x v="18"/>
    <d v="2023-08-24T00:00:00"/>
    <n v="17337"/>
    <s v="DIR"/>
    <s v="Ricardo Ichiwaki"/>
    <s v="Solicitação de reembolso pela compra emergencial de insumos para os Laboratórios Didáticos."/>
    <s v="Sim"/>
    <n v="969.06"/>
    <m/>
    <n v="969.06"/>
    <n v="0"/>
    <n v="8"/>
    <x v="5"/>
  </r>
  <r>
    <x v="18"/>
    <d v="2023-08-25T00:00:00"/>
    <n v="17342"/>
    <s v="ATO-MP"/>
    <s v="Transposicao Interna"/>
    <s v="Reserva 4419214 - Pregão - serviços de fornecimento e trocas de vidros trincados / quebrados do IFUSP - RC 374720 - DC 191650 - Rem. 50479321 - Ajuste da GO 17341 / GC 4169."/>
    <s v="Sim"/>
    <n v="7739.71"/>
    <m/>
    <n v="7739.71"/>
    <n v="0"/>
    <n v="8"/>
    <x v="5"/>
  </r>
  <r>
    <x v="18"/>
    <d v="2023-08-25T00:00:00"/>
    <n v="17343"/>
    <s v="ATO"/>
    <s v="FAU - USP"/>
    <s v="Rem. 50482349 - Colaboração com as despesas do SIPAT que será realizado em setembro/2023."/>
    <s v="Sim"/>
    <n v="2000"/>
    <m/>
    <n v="2000"/>
    <n v="0"/>
    <n v="8"/>
    <x v="5"/>
  </r>
  <r>
    <x v="18"/>
    <d v="2023-08-25T00:00:00"/>
    <n v="17344"/>
    <s v="DIR"/>
    <s v="PUSP - Capital"/>
    <s v="Rem. 50482365 - Medição do serviço de coleta, transporte, tratamento e destino final de lâmpadas fluorescentes inservíveis - OF. PUSP-C/DVGS/SVRN/053/09.08.2023..."/>
    <s v="Sim"/>
    <n v="1163.5999999999999"/>
    <m/>
    <n v="1163.5999999999999"/>
    <n v="0"/>
    <n v="8"/>
    <x v="5"/>
  </r>
  <r>
    <x v="18"/>
    <d v="2023-08-29T00:00:00"/>
    <n v="17326"/>
    <s v="FAP"/>
    <s v="Antonio Aparecido de Souza ME"/>
    <s v="Aquisição de serviço de chaveiro para confecção de carimbos diversos"/>
    <s v="Sim"/>
    <n v="40"/>
    <m/>
    <n v="40"/>
    <n v="0"/>
    <n v="8"/>
    <x v="5"/>
  </r>
  <r>
    <x v="18"/>
    <d v="2023-08-29T00:00:00"/>
    <n v="17353"/>
    <s v="ATA-COPA"/>
    <s v="Samuel de Oliveira Mota"/>
    <s v="Solicito o reembolso de R$200,00 referente a compra de 02 GLP de 13kg junto a distribuidora RELUZ para uso nas copas do IFUSP."/>
    <s v="Sim"/>
    <n v="200"/>
    <m/>
    <n v="200"/>
    <n v="0"/>
    <n v="8"/>
    <x v="5"/>
  </r>
  <r>
    <x v="18"/>
    <d v="2023-08-30T00:00:00"/>
    <n v="17357"/>
    <s v="DIR"/>
    <s v="Professor(a) Visitante"/>
    <s v="NE - 04470104/2023 - Ajuda de custo a Prof. Visitante para colaborar com grupos de pesquisa e ministrar colóquio."/>
    <s v="Sim"/>
    <n v="500"/>
    <m/>
    <n v="500"/>
    <n v="0"/>
    <n v="8"/>
    <x v="5"/>
  </r>
  <r>
    <x v="18"/>
    <d v="2023-08-31T00:00:00"/>
    <n v="17361"/>
    <s v="AAA"/>
    <s v="PRODESP"/>
    <s v="Renovação de Certificado Digital, junto à Imprensa Oficial do Estado, a favor da servidora Ana Lúcia Rodrigues do Nascimento da Assistência Acadêmica do IFUSP."/>
    <s v="Sim"/>
    <n v="167.26"/>
    <m/>
    <n v="167.26"/>
    <n v="0"/>
    <n v="8"/>
    <x v="5"/>
  </r>
  <r>
    <x v="18"/>
    <d v="2023-09-01T00:00:00"/>
    <n v="17371"/>
    <s v="DIR-CCIF"/>
    <s v="Wireless LAN Professionals"/>
    <s v="NE.04513482 - pagamento de inscrição para participação no evento &quot;WLPC - Wireless Lan Professional Conference&quot; 2023 em Praga - RC 431104 - DC 202377."/>
    <s v="Sim"/>
    <n v="13217.5"/>
    <m/>
    <n v="13217.5"/>
    <n v="0"/>
    <n v="9"/>
    <x v="6"/>
  </r>
  <r>
    <x v="18"/>
    <d v="2023-09-01T00:00:00"/>
    <n v="17364"/>
    <s v="DIR"/>
    <s v="Turismo Pavão Ltda"/>
    <s v="Aquisição de Serviço de Locação de Veículos Terrestres RC 434170 DC 202440 NE 4507687"/>
    <s v="Sim"/>
    <n v="7100"/>
    <m/>
    <n v="7100"/>
    <n v="0"/>
    <n v="9"/>
    <x v="6"/>
  </r>
  <r>
    <x v="18"/>
    <d v="2023-09-01T00:00:00"/>
    <n v="17372"/>
    <s v="DIR"/>
    <s v="Jackeline Didone Bonfim"/>
    <s v="Pagamento de diárias p/ participar como representante do IF no II Seminário sobre Políticas Linguísticas na USP, nos dias 4 e 5 de setembro de 2023, no campus de Ribeirão Preto. Programação disponível em https://sites.usp.br/polinguas/ii-seminario-sobre-politicas-linguisticas-na-usp.."/>
    <s v="Sim"/>
    <n v="770.85"/>
    <m/>
    <n v="770.85"/>
    <n v="0"/>
    <n v="9"/>
    <x v="6"/>
  </r>
  <r>
    <x v="18"/>
    <d v="2023-09-05T00:00:00"/>
    <n v="17373"/>
    <s v="AAA"/>
    <s v="Irene Vicicato Lopes"/>
    <s v="Compra de cápsulas de café para concursos de docentes, a serem realizados pela Assistência Acadêmica."/>
    <s v="Sim"/>
    <n v="98.28"/>
    <m/>
    <n v="98.28"/>
    <n v="0"/>
    <n v="9"/>
    <x v="6"/>
  </r>
  <r>
    <x v="18"/>
    <d v="2023-09-11T00:00:00"/>
    <n v="17369"/>
    <s v="AAA-CPG-I"/>
    <s v="Empresa Brasileira de Correios e Telégrafos (ECT)"/>
    <s v="Solicito envio de correspondência por (EMS com AR), para WES Global Documentation Centre/ PO box 2008 Stn Main/Newmarket, ON L3Y 0G5/Canada. WES Reference Number: 6156168 - (Nº.Objeto:EB038663070br)"/>
    <s v="Sim"/>
    <n v="150"/>
    <m/>
    <n v="150"/>
    <n v="0"/>
    <n v="9"/>
    <x v="6"/>
  </r>
  <r>
    <x v="18"/>
    <d v="2023-09-13T00:00:00"/>
    <n v="17383"/>
    <s v="DIR"/>
    <s v="SP Elite Eventos e Turismo Eireli ME"/>
    <s v="NE.04719609 - Ata de Registro de Preços - Serviços de buffet para Colóquio no IFUSP - Dia 14/09/2023 - RC 367740 - DC 207212. Proc. 23.1.344.43.0"/>
    <s v="Sim"/>
    <n v="840"/>
    <m/>
    <n v="840"/>
    <n v="0"/>
    <n v="9"/>
    <x v="6"/>
  </r>
  <r>
    <x v="18"/>
    <d v="2023-09-13T00:00:00"/>
    <n v="17384"/>
    <s v="DIR"/>
    <s v="SP Elite Eventos e Turismo Eireli ME"/>
    <s v="NE.04719986 - Ata de Registro de Preços - Serviços de buffet para Colóquio no IFUSP - Dia 21/09/2023 - RC 367759 - DC 207220 - Proc. 23.1.344.43.0"/>
    <s v="Sim"/>
    <n v="840"/>
    <m/>
    <n v="840"/>
    <n v="0"/>
    <n v="9"/>
    <x v="6"/>
  </r>
  <r>
    <x v="18"/>
    <d v="2023-09-13T00:00:00"/>
    <n v="17385"/>
    <s v="DIR"/>
    <s v="SP Elite Eventos e Turismo Eireli ME"/>
    <s v="NE.04720739 - Ata de Registro de Preços - Serviços de buffet para Colóquio no IFUSP - Dia 28/09/2023 - RC 367767 - DC 207239 Proc. 23.1.344.43.0"/>
    <s v="Sim"/>
    <n v="840"/>
    <m/>
    <n v="840"/>
    <n v="0"/>
    <n v="9"/>
    <x v="6"/>
  </r>
  <r>
    <x v="18"/>
    <d v="2023-09-13T00:00:00"/>
    <n v="17386"/>
    <s v="ATF-ALMOX"/>
    <s v="Maria Angela de Moraes - ME"/>
    <s v="NE.04728896 - Ata Registro de Preço - compra de garrafas de águas minerais - RC 423780 - DC 197918."/>
    <s v="Sim"/>
    <n v="636.79999999999995"/>
    <m/>
    <n v="636.79999999999995"/>
    <n v="0"/>
    <n v="9"/>
    <x v="6"/>
  </r>
  <r>
    <x v="18"/>
    <d v="2023-09-14T00:00:00"/>
    <n v="17382"/>
    <s v="FGE"/>
    <s v="Prof. Mikiya Muramatsu"/>
    <s v="Aquisição de Glossy Paper para uso imediato na preparação/organização de estudantes que participarão das atividades da Feira USP Profissão do dia 14 até 16 de setembro de 2023."/>
    <s v="Sim"/>
    <n v="59.8"/>
    <m/>
    <n v="59.8"/>
    <n v="0"/>
    <n v="9"/>
    <x v="6"/>
  </r>
  <r>
    <x v="18"/>
    <d v="2023-09-14T00:00:00"/>
    <n v="17387"/>
    <s v="DIR"/>
    <s v="Andréa Schlegel"/>
    <s v="Aquisição de crachás, e materiais diversos a ser utilizado na Feira USP e as Profissões 2023."/>
    <s v="Sim"/>
    <n v="116"/>
    <m/>
    <n v="116"/>
    <n v="0"/>
    <n v="9"/>
    <x v="6"/>
  </r>
  <r>
    <x v="18"/>
    <d v="2023-09-15T00:00:00"/>
    <n v="17393"/>
    <s v="DIR"/>
    <s v="Empresa Brasileira de Correios e Telégrafos (ECT)"/>
    <s v="Enviar correspondência Sedex com envio de recebimento para 3 endereços: 1) Rua G3, Nº 72 CEP 07174-412 – Guarulhos/SP – Brasil - (Nº.Objeto:OV617673988br) 2) Rua Cláudio Roberto Marques, Nº 72 CEP 07174-412 – Guarulhos/SP – Brasil - (Nº.Objeto:OV617673991br) 3) Rua João Rodrigues da Silva, S/Nº - Bloco 115D - Apto 203 CEP 27288-020 – Volta Redonda/RJ - Brasil - (Nº.Objeto:OV617674008br)"/>
    <s v="Sim"/>
    <n v="72.150000000000006"/>
    <m/>
    <n v="72.150000000000006"/>
    <n v="0"/>
    <n v="9"/>
    <x v="6"/>
  </r>
  <r>
    <x v="18"/>
    <d v="2023-09-15T00:00:00"/>
    <n v="17395"/>
    <s v="AAA"/>
    <s v="SP Elite Eventos e Turismo Eireli ME"/>
    <s v="Serviço de buffet para reunião do CTA do IFUSP - RC 194293 - DC 211511 - NE 4763187/2023 - Processo 23.1.344.43.0"/>
    <s v="Sim"/>
    <n v="420"/>
    <m/>
    <n v="420"/>
    <n v="0"/>
    <n v="9"/>
    <x v="6"/>
  </r>
  <r>
    <x v="18"/>
    <d v="2023-09-15T00:00:00"/>
    <n v="17396"/>
    <s v="AAA"/>
    <s v="SP Elite Eventos e Turismo Eireli ME"/>
    <s v="Serviço de buffet para reunião da Congregação do IFUSP - RC 194315 - DC 211520 - NE 4763225/2023 - Processo 23.1.344.43.0"/>
    <s v="Sim"/>
    <n v="1260"/>
    <m/>
    <n v="1260"/>
    <n v="0"/>
    <n v="9"/>
    <x v="6"/>
  </r>
  <r>
    <x v="18"/>
    <d v="2023-09-18T00:00:00"/>
    <n v="17360"/>
    <s v="ATF-COMPRAS"/>
    <s v="Empresa Brasileira de Correios e Telégrafos (ECT)"/>
    <s v="Reenvio de um documento carta registrada CR/AR Endereço: &quot;ATOM COMERCIO E SERVICOS&quot; - Rua Angelo Rizzi, 371 - Jardim Santa Carolina - Mogi das Cruzes - SP CEP 08770-050 - (Nº. Objeto: BR597109007br)"/>
    <s v="Sim"/>
    <n v="16.86"/>
    <m/>
    <n v="16.86"/>
    <n v="0"/>
    <n v="9"/>
    <x v="6"/>
  </r>
  <r>
    <x v="18"/>
    <d v="2023-09-18T00:00:00"/>
    <n v="17401"/>
    <s v="DIR-CCIF"/>
    <s v="Transposição interna"/>
    <s v="American Institute of Physics - Rem. 50461600 Referente NE.04154873 - Pagamento de taxa de importação p/ serviço de assinatura de periódicos - DC 180233 -"/>
    <s v="Sim"/>
    <n v="125.1"/>
    <m/>
    <n v="125.1"/>
    <n v="0"/>
    <n v="9"/>
    <x v="6"/>
  </r>
  <r>
    <x v="18"/>
    <d v="2023-09-19T00:00:00"/>
    <n v="17402"/>
    <s v="DIR"/>
    <s v="Jose Roberto dos Santos"/>
    <s v="Cópias de chaves e troca de fechadura da copa do Adma Jafet."/>
    <s v="Sim"/>
    <n v="340"/>
    <m/>
    <n v="340"/>
    <n v="0"/>
    <n v="9"/>
    <x v="6"/>
  </r>
  <r>
    <x v="18"/>
    <d v="2023-09-25T00:00:00"/>
    <n v="17410"/>
    <s v="DIR-LDID"/>
    <s v="Joalipa Comercial Ltda - ME"/>
    <s v="Aquisição de kit de roladanas para porta de móveis RC 358253 DC 206089 NE 4971936"/>
    <s v="Sim"/>
    <n v="1610"/>
    <m/>
    <n v="1610"/>
    <n v="0"/>
    <n v="9"/>
    <x v="6"/>
  </r>
  <r>
    <x v="18"/>
    <d v="2023-09-25T00:00:00"/>
    <n v="17411"/>
    <s v="DIR-LDID"/>
    <s v="Distribuidora e Importadora Lux Ltda"/>
    <s v="Aquisiçaõ de cola para madeira RC 358253 DC 206089 NE 4972126"/>
    <s v="Sim"/>
    <n v="415.8"/>
    <m/>
    <n v="415.8"/>
    <n v="0"/>
    <n v="9"/>
    <x v="6"/>
  </r>
  <r>
    <x v="18"/>
    <d v="2023-09-26T00:00:00"/>
    <n v="17422"/>
    <s v="DIR"/>
    <s v="SP Elite Eventos e Turismo Eireli ME"/>
    <s v="Serviço de buffet para evento no IFUSP (Auditório Adma Jafet) - RC 468695 - DC 218320 - NE 5043374/2023 - Processo 23.1.344.43.0 - N.E. Cancelada conf. solicitação juntada no processo. Nota de Anulação 05136844/2023 Valor R$ 2.520,00"/>
    <s v="Sim"/>
    <n v="0"/>
    <m/>
    <n v="0"/>
    <n v="0"/>
    <n v="9"/>
    <x v="6"/>
  </r>
  <r>
    <x v="18"/>
    <d v="2023-09-27T00:00:00"/>
    <n v="17429"/>
    <s v="DIR-LDID"/>
    <s v="Plast Golden Comercio de Embalagens e Ferramentas"/>
    <s v="NE.05059084 - compra de chapas de acrílicos p/ o Laboratório de Demonstrações - RC 358458 - DC 212844."/>
    <s v="Sim"/>
    <n v="3600"/>
    <m/>
    <n v="3600"/>
    <n v="0"/>
    <n v="9"/>
    <x v="6"/>
  </r>
  <r>
    <x v="18"/>
    <d v="2023-09-28T00:00:00"/>
    <n v="17433"/>
    <s v="DIR-LDID"/>
    <s v="Diamante Comércio de Tinta Ltda"/>
    <s v="Aquisição de verniz RC 358253 DC206089 NE 5068083"/>
    <s v="Sim"/>
    <n v="378"/>
    <m/>
    <n v="378"/>
    <n v="0"/>
    <n v="9"/>
    <x v="6"/>
  </r>
  <r>
    <x v="18"/>
    <d v="2023-09-28T00:00:00"/>
    <n v="17434"/>
    <s v="AAA"/>
    <s v="Meru Viagens EIRELI"/>
    <s v="Fatura 16169 - Compra de passagem aérea nacional para profs. Solange B. Fagan (RS/SP/RS) e Hélio Chacham (MG/SP/MG) - participação de Comissão Julgadora de concurso para prof. doutor junto ao Depto. FMT - RC 399367 / 401752."/>
    <s v="Sim"/>
    <n v="3404.85"/>
    <m/>
    <n v="3404.85"/>
    <n v="0"/>
    <n v="9"/>
    <x v="6"/>
  </r>
  <r>
    <x v="18"/>
    <d v="2023-10-02T00:00:00"/>
    <n v="17443"/>
    <s v="DIR"/>
    <s v="Ricardo Ichiwaki"/>
    <s v="Solicitação de reembolso pela compra emergencial de insumos para os Laboratórios Didáticos."/>
    <s v="Sim"/>
    <n v="966.3"/>
    <m/>
    <n v="966.3"/>
    <n v="0"/>
    <n v="10"/>
    <x v="7"/>
  </r>
  <r>
    <x v="18"/>
    <d v="2023-10-02T00:00:00"/>
    <n v="17445"/>
    <s v="DIR-CPESQ"/>
    <s v="SP Elite Eventos e Turismo Eireli ME"/>
    <s v="Serviço de buffet para colóquio da CPq do IFUSP - RC 367775 - DC 225512 - NE 5112490/2023 - Processo 23.1.344.43.0"/>
    <s v="Sim"/>
    <n v="840"/>
    <m/>
    <n v="840"/>
    <n v="0"/>
    <n v="10"/>
    <x v="7"/>
  </r>
  <r>
    <x v="18"/>
    <d v="2023-10-04T00:00:00"/>
    <n v="17447"/>
    <s v="ATF-ALMOX"/>
    <s v="ALMOXARIFADO"/>
    <s v="Requisição de Almoxarifado solicitado no Período de 12/05/2023 à 13/09/2023"/>
    <s v="Sim"/>
    <n v="43114.55"/>
    <m/>
    <n v="43114.55"/>
    <n v="0"/>
    <n v="10"/>
    <x v="7"/>
  </r>
  <r>
    <x v="18"/>
    <d v="2023-10-04T00:00:00"/>
    <n v="17451"/>
    <s v="DIR"/>
    <s v="Débitos Tesouraria"/>
    <s v="Ajustes de lançamentos referente as despesas realizadas no Grupo do Tesouro do processo de adiantamento nº : 23.1.425.43.0, mas lançados nos RI dos professores - GOs 17356, 17345, 17359, 17374, 17378 e 17377 - Contrapartida Diretoria - RI ADM GC 4186"/>
    <s v="Sim"/>
    <n v="3935.69"/>
    <m/>
    <n v="3935.69"/>
    <n v="0"/>
    <n v="10"/>
    <x v="7"/>
  </r>
  <r>
    <x v="18"/>
    <d v="2023-10-04T00:00:00"/>
    <n v="17452"/>
    <s v="DIR"/>
    <s v="Débitos Tesouraria"/>
    <s v="Ajustes de lançamentos referente as despesas realizadas no Grupo do Tesouro do processo de adiantamento nº : 23.1.405.43.9, mas lançados nos RI dos professores - GOs 17241, 17248, 17271, 17294, 17325 e 17333 - Contrapartida Diretoria - RI ADM GC 4187"/>
    <s v="Sim"/>
    <n v="4512.42"/>
    <m/>
    <n v="4512.42"/>
    <n v="0"/>
    <n v="10"/>
    <x v="7"/>
  </r>
  <r>
    <x v="18"/>
    <d v="2023-10-04T00:00:00"/>
    <n v="17453"/>
    <s v="FEP"/>
    <s v="SP Elite Eventos e Turismo Eireli ME"/>
    <s v="ANULADO - Serviço de buffet para evento Licenciatura em Física (Auditório Abraão de Moraes) - RC 477694 - DC 223749 - NE 05140590/2023 - Processo 23.1.344.43.0"/>
    <s v="Sim"/>
    <n v="0"/>
    <m/>
    <n v="0"/>
    <n v="0"/>
    <n v="10"/>
    <x v="7"/>
  </r>
  <r>
    <x v="18"/>
    <d v="2023-10-04T00:00:00"/>
    <n v="17448"/>
    <s v="ATA"/>
    <s v="ALMOXARIFADO"/>
    <s v="Requisição de Almoxarifado"/>
    <s v="Sim"/>
    <n v="639.41"/>
    <m/>
    <n v="639.41"/>
    <n v="0"/>
    <n v="10"/>
    <x v="7"/>
  </r>
  <r>
    <x v="18"/>
    <d v="2023-10-04T00:00:00"/>
    <n v="17454"/>
    <s v="FEP"/>
    <s v="SP Elite Eventos e Turismo Eireli ME"/>
    <s v="Serviço de buffet para evento Licenciatura em Física (Auditório Marcello Damy) - RC 477708 - DC 223765 - NE 05140736/2023 - Processo 23.1.344.43.0"/>
    <s v="Sim"/>
    <n v="4200"/>
    <m/>
    <n v="4200"/>
    <n v="0"/>
    <n v="10"/>
    <x v="7"/>
  </r>
  <r>
    <x v="18"/>
    <d v="2023-10-04T00:00:00"/>
    <n v="17455"/>
    <s v="FEP"/>
    <s v="SP Elite Eventos e Turismo Eireli ME"/>
    <s v="Serviço de buffet para evento Licenciatura em Física (Auditório Adma Jafet) - RC 477783 - DC 223773 - NE 05140833/2023 - Processo 23.1.344.43.0"/>
    <s v="Sim"/>
    <n v="4200"/>
    <m/>
    <n v="4200"/>
    <n v="0"/>
    <n v="10"/>
    <x v="7"/>
  </r>
  <r>
    <x v="18"/>
    <d v="2023-10-04T00:00:00"/>
    <n v="17456"/>
    <s v="FEP"/>
    <s v="SP Elite Eventos e Turismo Eireli ME"/>
    <s v="Serviço de buffet para evento Licenciatura em Física (Auditório Adma Jafet) - RC 477732 - DC 223781 - NE 05140868/2023 - Processo 23.1.344.43.0"/>
    <s v="Sim"/>
    <n v="4200"/>
    <m/>
    <n v="4200"/>
    <n v="0"/>
    <n v="10"/>
    <x v="7"/>
  </r>
  <r>
    <x v="18"/>
    <d v="2023-10-04T00:00:00"/>
    <n v="17457"/>
    <s v="FEP"/>
    <s v="SP Elite Eventos e Turismo Eireli ME"/>
    <s v="Serviço de buffet para evento Licenciatura em Física (Auditório Adma Jafet) - RC 477740 - DC 223803 - NE 05140949/2023 - Processo 23.1.344.43.0"/>
    <s v="Sim"/>
    <n v="4200"/>
    <m/>
    <n v="4200"/>
    <n v="0"/>
    <n v="10"/>
    <x v="7"/>
  </r>
  <r>
    <x v="18"/>
    <d v="2023-10-05T00:00:00"/>
    <n v="17458"/>
    <s v="DIR-CCIF"/>
    <s v="ALMOXARIFADO"/>
    <s v="Requisição de Almoxarifado"/>
    <s v="Sim"/>
    <n v="358.4"/>
    <m/>
    <n v="358.4"/>
    <n v="0"/>
    <n v="10"/>
    <x v="7"/>
  </r>
  <r>
    <x v="18"/>
    <d v="2023-10-05T00:00:00"/>
    <n v="17459"/>
    <s v="DIR-CCIF"/>
    <s v="ALMOXARIFADO"/>
    <s v="Requisição de Almoxarifado"/>
    <s v="Sim"/>
    <n v="358.4"/>
    <m/>
    <n v="358.4"/>
    <n v="0"/>
    <n v="10"/>
    <x v="7"/>
  </r>
  <r>
    <x v="18"/>
    <d v="2023-10-05T00:00:00"/>
    <n v="17467"/>
    <s v="ATF"/>
    <s v="ALMOXARIFADO"/>
    <s v="Requisição de Almoxarifado"/>
    <s v="Sim"/>
    <n v="588.32000000000005"/>
    <m/>
    <n v="588.32000000000005"/>
    <n v="0"/>
    <n v="10"/>
    <x v="7"/>
  </r>
  <r>
    <x v="18"/>
    <d v="2023-10-05T00:00:00"/>
    <n v="17469"/>
    <s v="ATO-MP"/>
    <s v="ALMOXARIFADO"/>
    <s v="Requisição de Almoxarifado"/>
    <s v="Sim"/>
    <n v="12566.64"/>
    <m/>
    <n v="12566.64"/>
    <n v="0"/>
    <n v="10"/>
    <x v="7"/>
  </r>
  <r>
    <x v="18"/>
    <d v="2023-10-05T00:00:00"/>
    <n v="17470"/>
    <s v="DIR-CCEX"/>
    <s v="ALMOXARIFADO"/>
    <s v="Requisição de Almoxarifado Período de abril à Agosto de 2023."/>
    <s v="Sim"/>
    <n v="151.86000000000001"/>
    <m/>
    <n v="151.86000000000001"/>
    <n v="0"/>
    <n v="10"/>
    <x v="7"/>
  </r>
  <r>
    <x v="18"/>
    <d v="2023-10-05T00:00:00"/>
    <n v="17472"/>
    <s v="DIR-LDID"/>
    <s v="ALMOXARIFADO"/>
    <s v="Requisição de Almoxarifado"/>
    <s v="Sim"/>
    <n v="1964.6"/>
    <m/>
    <n v="1964.6"/>
    <n v="0"/>
    <n v="10"/>
    <x v="7"/>
  </r>
  <r>
    <x v="18"/>
    <d v="2023-10-05T00:00:00"/>
    <n v="17473"/>
    <s v="DIR"/>
    <s v="Reitoria - Estagiário"/>
    <s v="Solicitação 1237/2023 - Remanejamento 50506744 / 2023 de recurso para estágio do aluno Táriky Meirelles Rocha."/>
    <s v="Sim"/>
    <n v="19008"/>
    <m/>
    <n v="19008"/>
    <n v="0"/>
    <n v="10"/>
    <x v="7"/>
  </r>
  <r>
    <x v="18"/>
    <d v="2023-10-05T00:00:00"/>
    <n v="17474"/>
    <s v="DIR"/>
    <s v="ALMOXARIFADO"/>
    <s v="Requisição de Almoxarifado ( uso Diretoria)"/>
    <s v="Sim"/>
    <n v="498.23"/>
    <m/>
    <n v="498.23"/>
    <n v="0"/>
    <n v="10"/>
    <x v="7"/>
  </r>
  <r>
    <x v="18"/>
    <d v="2023-10-09T00:00:00"/>
    <n v="17486"/>
    <s v="DIR"/>
    <s v="ALMOXARIFADO"/>
    <s v="Requisição de Almoxarifado Período de 28 de março à 04/10/2023"/>
    <s v="Sim"/>
    <n v="2946.15"/>
    <m/>
    <n v="2946.15"/>
    <n v="0"/>
    <n v="10"/>
    <x v="7"/>
  </r>
  <r>
    <x v="18"/>
    <d v="2023-10-11T00:00:00"/>
    <n v="17494"/>
    <s v="ATF-COMPRAS"/>
    <s v="Maria Aparecida Barboza Mota"/>
    <s v="Pagamento de 01 diária para o curso “Instrumentos Jurídicos da Legislação de Ciência Tecnologia e Inovação ( CT&amp; ) no Brasil” - dia 16/10/2023 - Campinas - SP."/>
    <s v="Sim"/>
    <n v="171.3"/>
    <m/>
    <n v="171.3"/>
    <n v="0"/>
    <n v="10"/>
    <x v="7"/>
  </r>
  <r>
    <x v="18"/>
    <d v="2023-10-16T00:00:00"/>
    <n v="17498"/>
    <s v="DIR-CPESQ"/>
    <s v="SP Elite Eventos e Turismo Eireli ME"/>
    <s v="Serviço de buffet para colóquio no Auditório Giuseppe Occhialini - RC 367791 - DC 228309 - NE 05355473/2023 - Processo 23.1.344.43.0 - NE Cancelada conf. e-mail de 19/10/2023 da CPqIF - Nota de Anulação 5877127/2023"/>
    <s v="Sim"/>
    <n v="0"/>
    <m/>
    <n v="0"/>
    <n v="0"/>
    <n v="10"/>
    <x v="7"/>
  </r>
  <r>
    <x v="18"/>
    <d v="2023-10-16T00:00:00"/>
    <n v="17500"/>
    <s v="DIR-CPESQ"/>
    <s v="SP Elite Eventos e Turismo Eireli ME"/>
    <s v="Serviço de buffet para colóquio no Auditório Giuseppe Occhialini - RC 367805 - DC 228317 - NE 05355562/2023 - Processo 23.1.344.43.0. NE Cancelada conf. e-mail de 17/10/2023 da CPqIF - Nota de Anulação 5876589/2023"/>
    <s v="Sim"/>
    <n v="0"/>
    <m/>
    <n v="0"/>
    <n v="0"/>
    <n v="10"/>
    <x v="7"/>
  </r>
  <r>
    <x v="18"/>
    <d v="2023-10-16T00:00:00"/>
    <n v="17507"/>
    <s v="DIR"/>
    <s v="Débitos Tesouraria"/>
    <s v="Ajustes de lançamentos referente as despesas realizadas no Grupo do Tesouro do processo de adiantamento nº : 23.1.477.43.0, mas lançados nos RI dos professores - GOs 17404, 17413, 17397, 17419 e 17439- Contrapartida Diretoria - RI ADM GC 4204"/>
    <s v="Sim"/>
    <n v="6693.03"/>
    <m/>
    <n v="6693.03"/>
    <n v="0"/>
    <n v="10"/>
    <x v="7"/>
  </r>
  <r>
    <x v="18"/>
    <d v="2023-10-16T00:00:00"/>
    <n v="17499"/>
    <s v="AAA"/>
    <s v="SP Elite Eventos e Turismo Eireli ME"/>
    <s v="Serviço de buffet para reunião do CTA do IFUSP - RC 194323 - DC 229690/2023 - NE 05355244/2023 - Processo 23.1.344.43.0"/>
    <s v="Sim"/>
    <n v="420"/>
    <m/>
    <n v="420"/>
    <n v="0"/>
    <n v="10"/>
    <x v="7"/>
  </r>
  <r>
    <x v="18"/>
    <d v="2023-10-16T00:00:00"/>
    <n v="17504"/>
    <s v="ATA-VEICULO"/>
    <s v="Claudionei Matias dos Santos"/>
    <s v="Pagamento de diária p/ Científica. Didática sim. em São José dos Campos - SP - dia 04/10/2023."/>
    <s v="Sim"/>
    <n v="171.3"/>
    <m/>
    <n v="171.3"/>
    <n v="0"/>
    <n v="10"/>
    <x v="7"/>
  </r>
  <r>
    <x v="18"/>
    <d v="2023-10-16T00:00:00"/>
    <n v="17508"/>
    <s v="DIR-CCIF"/>
    <s v="Meru Viagens EIRELI"/>
    <s v="Fatura 16416 - Compra de passagem aérea internacional para &quot;WLPC – Wireless Lan Professional Conference – 2023”, em Praga – República Tcheca - funcionário David Filho - de 23 a 29/10/2023."/>
    <s v="Sim"/>
    <n v="13582.61"/>
    <m/>
    <n v="13582.61"/>
    <n v="0"/>
    <n v="10"/>
    <x v="7"/>
  </r>
  <r>
    <x v="18"/>
    <d v="2023-10-16T00:00:00"/>
    <n v="17509"/>
    <s v="FAP"/>
    <s v="Meru Viagens EIRELI"/>
    <s v="Fatura 16822 - Compra de passagem aérea nacional para Profa. Luciana V. Rizzo - Manaus - AM - de 24 a 27/09/2023."/>
    <s v="Sim"/>
    <n v="4790.4399999999996"/>
    <m/>
    <n v="4790.4399999999996"/>
    <n v="0"/>
    <n v="10"/>
    <x v="7"/>
  </r>
  <r>
    <x v="18"/>
    <d v="2023-10-18T00:00:00"/>
    <n v="17415"/>
    <s v="ATO"/>
    <s v="Correios"/>
    <s v="Envio CR de ART ao endereço da Empresa Doctbusters Engenharia, Rua Cônego Valadão, 720 - Guarulhos/SP - Cep:07040-000 - que é pertinente ao serviço de limpeza de dutos do Edifício Oscar Sala, realizada no mês de agosto/2023.- (Nº.Objeto: Br 595318166br)"/>
    <s v="Sim"/>
    <n v="10.8"/>
    <m/>
    <n v="10.8"/>
    <n v="0"/>
    <n v="10"/>
    <x v="7"/>
  </r>
  <r>
    <x v="18"/>
    <d v="2023-10-18T00:00:00"/>
    <n v="17418"/>
    <s v="AAA-CPG"/>
    <s v="Empresa Brasileira de Correios e Telégrafos (ECT)"/>
    <s v="Sedex Internacional. (EMS) Envio de Histórico Escolar do ex-aluno Luis Alejandro Borbonet para a Univiversidade George Mason. A/C Jennifer E. Bazaz Gettys, Office: 1456, Exploratory Hall; College of Science; George Mason University; 10431 Rivanna River Way - EUA - (Nº.Objeto:EB157634754br)"/>
    <s v="Sim"/>
    <n v="150"/>
    <m/>
    <n v="150"/>
    <n v="0"/>
    <n v="10"/>
    <x v="7"/>
  </r>
  <r>
    <x v="18"/>
    <d v="2023-10-18T00:00:00"/>
    <n v="17503"/>
    <s v="FAP"/>
    <s v="Empresa Brasileira de Correios e Telégrafos (ECT)"/>
    <s v="Envio (Sedex) de filtros para amostragem de material particulado. Destinatário: Gilberto Fillmann, PhD - Universidade Federal do Rio Grande Instituto de Oceanografia Lab. de Microcontaminantes Orgânicos e Ecotoxicologia Aquática (CONECO) Av. Itália km 8 - Carreiros Rio Grande - RS - Brasil 96203-900 - (Nº.Objeto: OV446495286br)"/>
    <s v="Sim"/>
    <n v="32.299999999999997"/>
    <m/>
    <n v="32.299999999999997"/>
    <n v="0"/>
    <n v="10"/>
    <x v="7"/>
  </r>
  <r>
    <x v="18"/>
    <d v="2023-10-18T00:00:00"/>
    <n v="17505"/>
    <s v="FAP"/>
    <s v="Empresa Brasileira de Correios e Telégrafos (ECT)"/>
    <s v="Envio (Sedex) de material para manter a rede AERONET-IFUSP em funcionamento no Acre. Destinatário: Dr. Alejandro Fonseca Duarte Universidade Federal do Acre (UFAC) BR 364, Distrito Industrial. Rio Branco - AC. CEP: 69.920-900 - (Nº. Objeto: OV446495272br)"/>
    <s v="Sim"/>
    <n v="56.27"/>
    <m/>
    <n v="56.27"/>
    <n v="0"/>
    <n v="10"/>
    <x v="7"/>
  </r>
  <r>
    <x v="18"/>
    <d v="2023-10-18T00:00:00"/>
    <n v="17514"/>
    <s v="DIR"/>
    <s v="Reserva"/>
    <s v="Contratação do serviço de coleta de resíduos químicos - DC 227531"/>
    <s v="Sim"/>
    <n v="0"/>
    <m/>
    <n v="0"/>
    <n v="0"/>
    <n v="10"/>
    <x v="7"/>
  </r>
  <r>
    <x v="18"/>
    <d v="2023-10-18T00:00:00"/>
    <n v="17520"/>
    <s v="DIR-CPESQ"/>
    <s v="SP Elite Eventos e Turismo Eireli ME"/>
    <s v="Serviço de buffet para o evento SIICUSP no Auditório Abrahão de Moraes - RC 479301 - DC 239963/2023 - Processo 23.1.539.43.5"/>
    <s v="Sim"/>
    <n v="1050"/>
    <m/>
    <n v="1050"/>
    <n v="0"/>
    <n v="10"/>
    <x v="7"/>
  </r>
  <r>
    <x v="18"/>
    <d v="2023-10-18T00:00:00"/>
    <n v="17521"/>
    <s v="DIR-CPESQ"/>
    <s v="SP Elite Eventos e Turismo Eireli ME"/>
    <s v="Serviço de buffet para o evento SIICUSP 2023 no Auditório Abrahão de Moraes - RC 504420 - DC 240040/2023 - Processo 23.1.539.43.5"/>
    <s v="Sim"/>
    <n v="1050"/>
    <m/>
    <n v="1050"/>
    <n v="0"/>
    <n v="10"/>
    <x v="7"/>
  </r>
  <r>
    <x v="18"/>
    <d v="2023-10-18T00:00:00"/>
    <n v="17519"/>
    <s v="DIR-CPESQ"/>
    <s v="SP Elite Eventos e Turismo Eireli ME"/>
    <s v="Serviço de buffet para o evento SIICUSP 2023 no Auditório Abrahão de Moraes - RC 504462 - DC 240120 - NE 05427636/2023 - Processo 23.1.539.43.5"/>
    <s v="Sim"/>
    <n v="1050"/>
    <m/>
    <n v="1050"/>
    <n v="0"/>
    <n v="10"/>
    <x v="7"/>
  </r>
  <r>
    <x v="18"/>
    <d v="2023-10-18T00:00:00"/>
    <n v="17522"/>
    <s v="DIR-CPESQ"/>
    <s v="SP Elite Eventos e Turismo Eireli ME"/>
    <s v="Serviço de buffet para o evento SIICUSP 2023 no Auditório Abrahão de Moraes - RC 504438 - DC 240066/2023 - Processo 23.1.539.43.5"/>
    <s v="Sim"/>
    <n v="1050"/>
    <m/>
    <n v="1050"/>
    <n v="0"/>
    <n v="10"/>
    <x v="7"/>
  </r>
  <r>
    <x v="18"/>
    <d v="2023-10-18T00:00:00"/>
    <n v="17523"/>
    <s v="DIR-CPESQ"/>
    <s v="SP Elite Eventos e Turismo Eireli ME"/>
    <s v="Serviço de buffet para o evento SIICUSP 2023 no Auditório Abrahão de Moraes - RC 504446 - DC 240082/2023 - Processo 23.1.539.43.5"/>
    <s v="Sim"/>
    <n v="1050"/>
    <m/>
    <n v="1050"/>
    <n v="0"/>
    <n v="10"/>
    <x v="7"/>
  </r>
  <r>
    <x v="18"/>
    <d v="2023-10-18T00:00:00"/>
    <n v="17524"/>
    <s v="DIR-CPESQ"/>
    <s v="SP Elite Eventos e Turismo Eireli ME"/>
    <s v="Serviço de buffet para o evento SIICUSP 2023 no Auditório Abrahão de Moraes - RC 504454 - DC 240104/2023 - Processo 23.1.539.43.5"/>
    <s v="Sim"/>
    <n v="1050"/>
    <m/>
    <n v="1050"/>
    <n v="0"/>
    <n v="10"/>
    <x v="7"/>
  </r>
  <r>
    <x v="18"/>
    <d v="2023-10-20T00:00:00"/>
    <n v="17512"/>
    <s v="AAA-CPG"/>
    <s v="Empresa Brasileira de Correios e Telégrafos (ECT)"/>
    <s v="Sedex internacional (EMS) para envio da ata da defesa de tese em dupla titulação (IFUSP - Universidade de Stuttgart) do aluno Rodolfo Reis Soldati, orientando do Prof. Dr. Gabriel Teixeira Landi, para assinatura por parte do orientador no documento físico, uma vez que no momento ele encontra-se nos Estados Unidos. Trata-se de exigência da Universidade de Stuttgart, para fins de expedição do diploma de doutorado em dupla titulação. ENDEREÇO: Gabriel Teixeira Landi 267 Oxford Street, Apartment 205 Rochester 14607, New York, USA - (Nº.Objeto:EB157634768br)"/>
    <s v="Sim"/>
    <n v="150"/>
    <m/>
    <n v="150"/>
    <n v="0"/>
    <n v="10"/>
    <x v="7"/>
  </r>
  <r>
    <x v="18"/>
    <d v="2023-10-23T00:00:00"/>
    <n v="17538"/>
    <s v="FAP"/>
    <s v="Meru Viagens EIRELI"/>
    <s v="Anulada - Fatura 16822 - Compra de passagem aérea nacional para Profa. Luciana V. Rizzo - de São Paulo para Manaus - AM - de 24 a 27/09/2023 - RC 410484 - em duplicidade.."/>
    <s v="Sim"/>
    <n v="0"/>
    <m/>
    <n v="0"/>
    <n v="0"/>
    <n v="10"/>
    <x v="7"/>
  </r>
  <r>
    <x v="18"/>
    <d v="2023-10-26T00:00:00"/>
    <n v="17479"/>
    <s v="FEP"/>
    <s v="Empresa Brasileira de Correios e Telégrafos (ECT)"/>
    <s v="Envio de três Sedex com aviso de recebimento para os endereços: 1) Rua G3, Nº 72 - CEP 07174-412 – Guarulhos/SP – Brasil - (Nº.Objeto:OV446496879br) 2) Rua Cláudio Roberto Marques, Nº 72 - CEP 07174-412 – Guarulhos/SP – Brasil - (Nº.Objeto:OV446496896br) 3) Rua João Rodrigues da Silva, S/Nº - Bloco 115D - Apto 203 - CEP 27288-020 – Volta Redonda/RJ - Brasil - (Nº.Objeto:OV446496882br)"/>
    <s v="Sim"/>
    <n v="72.150000000000006"/>
    <m/>
    <n v="72.150000000000006"/>
    <n v="0"/>
    <n v="10"/>
    <x v="7"/>
  </r>
  <r>
    <x v="18"/>
    <d v="2023-10-26T00:00:00"/>
    <n v="17547"/>
    <s v="ATA"/>
    <s v="SP Elite Eventos e Turismo Eireli ME"/>
    <s v="Serviço de buffet para o evento de acolhimento e integração no IFUSP - RC 511680 - DC 241470/2023 - NE 05679899 - R$ 525,00 - Processo 23.1.539.43.5 - NE anulada conf. solicitação em 30/10/2023. Nota de Anulação 5727982"/>
    <s v="Sim"/>
    <n v="0"/>
    <m/>
    <n v="0"/>
    <n v="0"/>
    <n v="10"/>
    <x v="7"/>
  </r>
  <r>
    <x v="18"/>
    <d v="2023-10-31T00:00:00"/>
    <n v="17564"/>
    <s v="DIR"/>
    <s v="SP Elite Eventos e Turismo Eireli ME"/>
    <s v="Serviço de lanche para o evento de acolhimento e integração com a equipe de limpeza do IFUSP EM 31/10/2023 no Edif. Principal - DC 255063 - NE 5741462/2022"/>
    <s v="Sim"/>
    <n v="575"/>
    <m/>
    <n v="575"/>
    <n v="0"/>
    <n v="10"/>
    <x v="7"/>
  </r>
  <r>
    <x v="18"/>
    <d v="2023-11-01T00:00:00"/>
    <n v="17576"/>
    <s v="DIR-CPESQ"/>
    <s v="SP Elite Eventos e Turismo Eireli ME"/>
    <s v="Serviço de buffet para Colóquio da CPq- IF - Auditório Abrahão de Moraes em 16/11/2023 - RC 367872 - DC 246323 NE 5773593/2023 - Processo 23.1.539.43.5 -NE Cancelada conf. e-mail de 13/11/2023 da CPqIF - Nota de Anulação 5989936/2023"/>
    <s v="Sim"/>
    <n v="0"/>
    <m/>
    <n v="0"/>
    <n v="0"/>
    <n v="11"/>
    <x v="8"/>
  </r>
  <r>
    <x v="18"/>
    <d v="2023-11-01T00:00:00"/>
    <n v="17577"/>
    <s v="DIR-CPESQ"/>
    <s v="SP Elite Eventos e Turismo Eireli ME"/>
    <s v="Serviço de buffet para Colóquio da CPq- IF - Auditório Abrahão de Moraes em 23/11/2023 - RC 367880 - DC 246340 - NE 5773828/2023 - Processo 23.1.539.43.5"/>
    <s v="Sim"/>
    <n v="840"/>
    <m/>
    <n v="840"/>
    <n v="0"/>
    <n v="11"/>
    <x v="8"/>
  </r>
  <r>
    <x v="18"/>
    <d v="2023-11-01T00:00:00"/>
    <n v="17571"/>
    <s v="DIR"/>
    <s v="IME"/>
    <s v="Referente ao cálculo de rateio do pool de gráficas relativo ao mês de setembro de 2023 - Remanejamento N° 2023 50623864"/>
    <s v="Sim"/>
    <n v="6969.61"/>
    <m/>
    <n v="6969.61"/>
    <n v="0"/>
    <n v="11"/>
    <x v="8"/>
  </r>
  <r>
    <x v="18"/>
    <d v="2023-11-01T00:00:00"/>
    <n v="17572"/>
    <s v="ATA-VEICULO"/>
    <s v="Rafael Medeiros da Silva"/>
    <s v="Pagamento de diária p/ Levar o professor José Luiz Lopes e equipamentos para USP Ribeirão Preto - dia 24/10/2023."/>
    <s v="Sim"/>
    <n v="171.3"/>
    <m/>
    <n v="171.3"/>
    <n v="0"/>
    <n v="11"/>
    <x v="8"/>
  </r>
  <r>
    <x v="18"/>
    <d v="2023-11-01T00:00:00"/>
    <n v="17573"/>
    <s v="DIR-CCIF"/>
    <s v="David Barg Filho"/>
    <s v="Pagamento de diárias p/ Participação no evento WLPC (Wireless Lan Professional Conference) - Praga - Republica Tchega - 25 a 26/10/2023."/>
    <s v="Sim"/>
    <n v="3419.58"/>
    <m/>
    <n v="3419.58"/>
    <n v="0"/>
    <n v="11"/>
    <x v="8"/>
  </r>
  <r>
    <x v="18"/>
    <d v="2023-11-01T00:00:00"/>
    <n v="17575"/>
    <s v="DIR-CPESQ"/>
    <s v="SP Elite Eventos e Turismo Eireli ME"/>
    <s v="Serviço de buffet para Colóquio da CPq- IF - Auditório Abrahão de Moraes em 09/11/2023 - RC 367864 - DC 246315 NE 5773283/2023 - Processo 23.1.539.43.5"/>
    <s v="Sim"/>
    <n v="840"/>
    <m/>
    <n v="840"/>
    <n v="0"/>
    <n v="11"/>
    <x v="8"/>
  </r>
  <r>
    <x v="18"/>
    <d v="2023-11-01T00:00:00"/>
    <n v="17578"/>
    <s v="DIR-CPESQ"/>
    <s v="SP Elite Eventos e Turismo Eireli ME"/>
    <s v="Serviço de buffet para Colóquio da CPq- IF - Auditório Abrahão de Moraes em 30/11/2023 - RC 367899 - DC 246358 - NE 5774000/2023 - Processo 23.1.539.43.5"/>
    <s v="Sim"/>
    <n v="840"/>
    <m/>
    <n v="840"/>
    <n v="0"/>
    <n v="11"/>
    <x v="8"/>
  </r>
  <r>
    <x v="18"/>
    <d v="2023-11-01T00:00:00"/>
    <n v="17579"/>
    <s v="DIR"/>
    <s v="SP Elite Eventos e Turismo Eireli ME"/>
    <s v="Serviço de buffet para evento da Diretoria do IFUSP em 22/11/2023 - RC 531575 - DC 255160 - NE 5774131/2023 - Processo 23.1.539.43.5"/>
    <s v="Sim"/>
    <n v="1610"/>
    <m/>
    <n v="1610"/>
    <n v="0"/>
    <n v="11"/>
    <x v="8"/>
  </r>
  <r>
    <x v="18"/>
    <d v="2023-11-09T00:00:00"/>
    <n v="17595"/>
    <s v="DIR"/>
    <s v="Reitoria - Estagiário"/>
    <s v="Unidade Solicitante: 43 - Instituto de Física Solicitação: 1643/2023 Setor: Serviço de Graduação Solicitante: 2333180-1 Katia Cilene Beltran Souza Nobre Valor da Bolsa: 1.320,00 Previsão Orçamentária: 1.320,00 + 264,00 (auxílio transporte) e Remanejamento N° 2023 50688761 Duração: 1 meses Jornada: 30 Horas Doc. Mov. Verba: 202305893793 Processo: 22.1.00323.43.1 Aluno: 11771210 - Leonardo Duarte Curralo Data de Cadastro: 29/11/2023 09:27"/>
    <s v="Sim"/>
    <n v="1584"/>
    <m/>
    <n v="1584"/>
    <n v="0"/>
    <n v="11"/>
    <x v="8"/>
  </r>
  <r>
    <x v="18"/>
    <d v="2023-11-09T00:00:00"/>
    <n v="17596"/>
    <s v="DIR"/>
    <s v="Reitoria - Estagiário"/>
    <s v="Solicitação: 1644/2023 Setor: Serviço de Graduação Solicitante: 2333180-1 Katia Cilene Beltran Souza Nobre Valor da Bolsa: 1.320,00 Previsão Orçamentária: 1.320,00 + 264,00 (auxílio transporte) Duração: 1 meses Jornada: 30 Horas Doc. Mov. Verba: Processo: Aluno: Data de Cadastro: 09/11/2023 11:25"/>
    <s v="Sim"/>
    <n v="1584"/>
    <m/>
    <n v="1584"/>
    <n v="0"/>
    <n v="11"/>
    <x v="8"/>
  </r>
  <r>
    <x v="18"/>
    <d v="2023-11-10T00:00:00"/>
    <n v="17605"/>
    <s v="AAA"/>
    <s v="SP Elite Eventos e Turismo Eireli ME"/>
    <s v="Serviço de buffet para reunião da Congregação do IFUSP em 30/11/2023 - RC 194404 - DC 262167/2023 - NE 05895125/2023 - Processo 23.1.539.43.5"/>
    <s v="Sim"/>
    <n v="1260"/>
    <m/>
    <n v="1260"/>
    <n v="0"/>
    <n v="11"/>
    <x v="8"/>
  </r>
  <r>
    <x v="18"/>
    <d v="2023-11-10T00:00:00"/>
    <n v="17607"/>
    <s v="AAA"/>
    <s v="SP Elite Eventos e Turismo Eireli ME"/>
    <s v="Serviço de buffet para reunião da Congregação do IFUSP em 14/12/2023 - RC 194412 - DC 262183/2023 - NE 05896172/2023 - Processo 23.1.539.43.5. Cancelado conf. solicitação e-mail de 04/12/2023 - Nota de Anulação: 06432463"/>
    <s v="Sim"/>
    <n v="0"/>
    <m/>
    <n v="0"/>
    <n v="0"/>
    <n v="11"/>
    <x v="8"/>
  </r>
  <r>
    <x v="18"/>
    <d v="2023-11-10T00:00:00"/>
    <n v="17603"/>
    <s v="ATA"/>
    <s v="SP Elite Eventos e Turismo Eireli ME"/>
    <s v="Serviço de buffet para o evento Acolhimento e Integração do IFUSP em 14/11/2023 - RC 542356 - DC 261730/2023 - NE 5894226/2023 - Processo 23.1.539.43.5"/>
    <s v="Sim"/>
    <n v="575"/>
    <m/>
    <n v="575"/>
    <n v="0"/>
    <n v="11"/>
    <x v="8"/>
  </r>
  <r>
    <x v="18"/>
    <d v="2023-11-10T00:00:00"/>
    <n v="17604"/>
    <s v="AAA"/>
    <s v="SP Elite Eventos e Turismo Eireli ME"/>
    <s v="Serviço de buffet para reunião do CTA do IFUSP em 23/11/2023 - RC 194382 - DC 262116/2023 - NE 05894595/2023 - Processo 23.1.539.43.5"/>
    <s v="Sim"/>
    <n v="420"/>
    <m/>
    <n v="420"/>
    <n v="0"/>
    <n v="11"/>
    <x v="8"/>
  </r>
  <r>
    <x v="18"/>
    <d v="2023-11-10T00:00:00"/>
    <n v="17618"/>
    <s v="ATA-GRAF"/>
    <s v="IME"/>
    <s v="Referente aos meses de julho (R$ 2.204,15) e agosto (R$ 1.971,13) referente aos pagamentos do pool de gráficas - Remanejamento N° 2023 50648522."/>
    <s v="Sim"/>
    <n v="4175.28"/>
    <m/>
    <n v="4175.28"/>
    <n v="0"/>
    <n v="11"/>
    <x v="8"/>
  </r>
  <r>
    <x v="18"/>
    <d v="2023-11-13T00:00:00"/>
    <n v="17621"/>
    <s v="DIR"/>
    <s v="Diárias"/>
    <s v="Diária N° 202300059 - Maria Aparecida Barboza Mota - 3568573 Unidade - 43 - Instituto de Física - Destino: Campinas/SP-Brasil Convênio: 0 - Saida Prevista: 16/11/2023 - 06:30 Término Prevista: 16/11/2023 - 19:00 Diárias Nacionais: Completas: 0 - Simples: 1 - Finalidade da Diária: Encontro técnico - TCE_SP - Controle e Regime de nulidades"/>
    <s v="Sim"/>
    <n v="171.3"/>
    <m/>
    <n v="171.3"/>
    <n v="0"/>
    <n v="11"/>
    <x v="8"/>
  </r>
  <r>
    <x v="18"/>
    <d v="2023-11-17T00:00:00"/>
    <n v="17597"/>
    <s v="AAA-CPG-I"/>
    <s v="ECT"/>
    <s v="Envio de correspondência referente defesa de Tese de Kelma Cristina de Freitas aos Professores Natália Pirani Ghilardi Lopes - CEP:09606070; Ana Paula de Oliveira Corti - CEP: 01109010; Guadalupe Edilma Licona de Macedo - CEP:45206190; Luciane Fernandes de Goes Bazetti - CEP: 04269-001. OV373208574 br OV373208588 br OV373208591 br OV373208605 br"/>
    <s v="Sim"/>
    <n v="83.62"/>
    <m/>
    <n v="83.62"/>
    <n v="0"/>
    <n v="11"/>
    <x v="8"/>
  </r>
  <r>
    <x v="18"/>
    <d v="2023-11-22T00:00:00"/>
    <n v="17636"/>
    <s v="ATA-GRAF"/>
    <s v="IME"/>
    <s v="Referente ao cálculo de rateio do pool de gráficas relativo ao mês de outubro de 2023 Remanejamento N° 2023 50674205."/>
    <s v="Sim"/>
    <n v="2977.55"/>
    <m/>
    <n v="2977.55"/>
    <n v="0"/>
    <n v="11"/>
    <x v="8"/>
  </r>
  <r>
    <x v="18"/>
    <d v="2023-11-30T00:00:00"/>
    <n v="17665"/>
    <s v="DIR"/>
    <s v="Ricardo Ichiwaki"/>
    <s v="Solicitação de reembolso pela compra de insumos emergenciais aos Laboratórios Didáticos."/>
    <s v="Sim"/>
    <n v="996.95"/>
    <m/>
    <n v="996.95"/>
    <n v="0"/>
    <n v="11"/>
    <x v="8"/>
  </r>
  <r>
    <x v="18"/>
    <d v="2023-12-04T00:00:00"/>
    <n v="17676"/>
    <s v="AAA"/>
    <s v="Irene Vicicato Lopes"/>
    <s v="Compras de biscoitos e cápsulas de café, para utilização e processos seletivos e concursos de docentes, realizados pela Assistência Acadêmica."/>
    <s v="Sim"/>
    <n v="352.61"/>
    <m/>
    <n v="352.61"/>
    <n v="0"/>
    <n v="12"/>
    <x v="9"/>
  </r>
  <r>
    <x v="18"/>
    <d v="2023-12-04T00:00:00"/>
    <n v="17677"/>
    <s v="AAA"/>
    <s v="SP Elite Eventos e Turismo Eireli ME"/>
    <s v="Serviço de buffet para reunião do CTA do IFUSP em 07/12/2023 - RC 574797 - DC 283873/2023 - NE 06434865/2023 - Processo 23.1.539.43.5"/>
    <s v="Sim"/>
    <n v="460"/>
    <m/>
    <n v="460"/>
    <n v="0"/>
    <n v="12"/>
    <x v="9"/>
  </r>
  <r>
    <x v="18"/>
    <d v="2023-12-04T00:00:00"/>
    <n v="17678"/>
    <s v="AAA"/>
    <s v="SP Elite Eventos e Turismo Eireli ME"/>
    <s v="Serviço de buffet para reunião da Congregação do IFUSP em 14/12/2023 - RC 574835 - DC 283881/2023 - NE 06435039/2023 - Processo 23.1.539.43.5"/>
    <s v="Sim"/>
    <n v="1150"/>
    <m/>
    <n v="1150"/>
    <n v="0"/>
    <n v="12"/>
    <x v="9"/>
  </r>
  <r>
    <x v="18"/>
    <d v="2023-12-08T00:00:00"/>
    <n v="17696"/>
    <s v="DIR"/>
    <s v="Transposição interna"/>
    <s v="Transposição para grupo de informática para comprar licença de software - Remanejamentos 50713405 e 50713448 - GC 4227"/>
    <s v="Sim"/>
    <n v="6867.18"/>
    <m/>
    <n v="6867.18"/>
    <n v="0"/>
    <n v="12"/>
    <x v="9"/>
  </r>
  <r>
    <x v="18"/>
    <d v="2023-12-18T00:00:00"/>
    <n v="17719"/>
    <s v="DIR"/>
    <s v="Débitos Tesouraria"/>
    <s v="Ajustes de lançamentos referente as despesas realizadas no Grupo do Tesouro do processo de adiantamento nº : 23.1.566.43.2, mas lançados nos RI dos professores - GOs 17587, 17581, 17583, 17601, 17631, 17662, 17654 e 17667 - Contrapartida Diretoria - RI ADM GC 4228"/>
    <s v="Sim"/>
    <n v="2862.42"/>
    <m/>
    <n v="2862.42"/>
    <n v="0"/>
    <n v="12"/>
    <x v="9"/>
  </r>
  <r>
    <x v="18"/>
    <d v="2023-12-20T00:00:00"/>
    <n v="17895"/>
    <s v="AAA"/>
    <s v="Professor Visitante"/>
    <s v="Pagamento a Auxílio prof. visitante ref. a participações na comissão julgadora do concurso para provimento de um professor junto ao DFEP - Professores - Dora Izzo - Lucimara Stols - Maria Socorro Seixas Pereira"/>
    <s v="Sim"/>
    <n v="4933.4399999999996"/>
    <m/>
    <n v="4933.4399999999996"/>
    <n v="0"/>
    <n v="12"/>
    <x v="9"/>
  </r>
  <r>
    <x v="18"/>
    <d v="2023-12-20T00:00:00"/>
    <n v="17897"/>
    <s v="AAA"/>
    <s v="Professor Visitante"/>
    <s v="Pagamento a Auxílio prof. visitante ref. a participações na comissão julgadora do concurso para provimento de um professor junto ao DFGE - Professores - Miriani Griselda Pastoriza s José De Medeiros"/>
    <s v="Sim"/>
    <n v="3288.96"/>
    <m/>
    <n v="3288.96"/>
    <n v="0"/>
    <n v="12"/>
    <x v="9"/>
  </r>
  <r>
    <x v="18"/>
    <d v="2023-12-20T00:00:00"/>
    <n v="17904"/>
    <s v="AAA"/>
    <s v="Professor Visitante"/>
    <s v="Pagamento a Auxílio prof. visitante ref. a participações na comissão julgadora do concurso para provimento de um professor junto ao DFMT - Professores - Hélio Chacham, José Pedro Rino, Maurice de Koning e Solange Fagan"/>
    <s v="Sim"/>
    <n v="6577.92"/>
    <m/>
    <n v="6577.92"/>
    <n v="0"/>
    <n v="12"/>
    <x v="9"/>
  </r>
  <r>
    <x v="18"/>
    <d v="2023-12-20T00:00:00"/>
    <n v="17905"/>
    <s v="AAA"/>
    <s v="Pró - Labore"/>
    <s v="Pagamento referente a Pró - Labore ref. a participações na comissão julgadora do concurso para provimento de um professor junto ao DFGE - Professores - Miriani Pastoriza e José Renan de Medeiros"/>
    <s v="Sim"/>
    <n v="1857.14"/>
    <m/>
    <n v="1857.14"/>
    <n v="0"/>
    <n v="12"/>
    <x v="9"/>
  </r>
  <r>
    <x v="18"/>
    <d v="2023-12-20T00:00:00"/>
    <n v="17906"/>
    <s v="AAA"/>
    <s v="Pró - Labore"/>
    <s v="Pagamento referente a Pró - Labore ref. a participações na comissão julgadora do concurso para provimento de um professor junto ao DFAP - Professora - Sandra Helena Pulcinelli"/>
    <s v="Sim"/>
    <n v="928.57"/>
    <m/>
    <n v="928.57"/>
    <n v="0"/>
    <n v="12"/>
    <x v="9"/>
  </r>
  <r>
    <x v="18"/>
    <d v="2023-12-20T00:00:00"/>
    <n v="17913"/>
    <s v="FNC"/>
    <s v="Pró - Labore"/>
    <s v="Pagamento referente a Pró - Labore ref. a apresentação de seminário do Laboratório de Física Médica -Professor - Max da Silva Ferreira"/>
    <s v="Sim"/>
    <n v="1214.28"/>
    <m/>
    <n v="1214.28"/>
    <n v="0"/>
    <n v="12"/>
    <x v="9"/>
  </r>
  <r>
    <x v="18"/>
    <d v="2023-12-20T00:00:00"/>
    <n v="17914"/>
    <s v="AAA"/>
    <s v="Pró - Labore"/>
    <s v="Pagamento referente a Pró - Labore ref. a participações na comissão julgadora do concurso para provimento de um professor junto ao DFMT - Professores -Hélio Chacham, José Pedro Rino, Maurice de Koning e Solange Fagan"/>
    <s v="Sim"/>
    <n v="3714.28"/>
    <m/>
    <n v="3714.28"/>
    <n v="0"/>
    <n v="12"/>
    <x v="9"/>
  </r>
  <r>
    <x v="18"/>
    <d v="2023-12-20T00:00:00"/>
    <n v="17915"/>
    <s v="AAA"/>
    <s v="Pró - Labore"/>
    <s v="Pagamento referente a Pró - Labore ref. a participações na comissão julgadora do concurso para provimento de um professor junto ao DFMA - Professores - Carlos Henrique Monken e Marcos César de Oliveira"/>
    <s v="Sim"/>
    <n v="2428.56"/>
    <m/>
    <n v="2428.56"/>
    <n v="0"/>
    <n v="12"/>
    <x v="9"/>
  </r>
  <r>
    <x v="18"/>
    <d v="2023-12-20T00:00:00"/>
    <n v="17916"/>
    <s v="AAA"/>
    <s v="Pró - Labore"/>
    <s v="Pagamento referente a Pró - Labore ref. a participações na comissãoAvaliadora dos Relatórios de Acompanhamento das Atividades Docentes de 2018 a 2022 - Professores - Martha Simões Ribeiro, Nelson Studart e Tobias Frederico"/>
    <s v="Sim"/>
    <n v="3642.84"/>
    <m/>
    <n v="3642.84"/>
    <n v="0"/>
    <n v="12"/>
    <x v="9"/>
  </r>
  <r>
    <x v="19"/>
    <d v="2023-01-12T00:00:00"/>
    <n v="16482"/>
    <s v="DIR-CCIF"/>
    <s v="Reserva"/>
    <s v="Reserva 300514 ANULADO - serviço de informação com manutenção e criação em Drupal 7 - RC 554883 - DC 264176 / 2022."/>
    <s v="Sim"/>
    <n v="0"/>
    <m/>
    <n v="0"/>
    <n v="0"/>
    <n v="1"/>
    <x v="0"/>
  </r>
  <r>
    <x v="19"/>
    <d v="2023-01-30T00:00:00"/>
    <n v="16534"/>
    <s v="DIR-CCIF"/>
    <s v="A.C. de Almeida Informática e Tecnologia Ltda"/>
    <s v="NE 00454414 / 00454422/2023 - Compra de insumos de informática diversos - RC 25947 - DC 11725"/>
    <s v="Sim"/>
    <n v="36890"/>
    <m/>
    <n v="36890"/>
    <n v="0"/>
    <n v="1"/>
    <x v="0"/>
  </r>
  <r>
    <x v="19"/>
    <d v="2023-02-02T00:00:00"/>
    <n v="16541"/>
    <s v="DIR"/>
    <s v="Compacta Comércio e Serviços Ltda."/>
    <s v="NE 00590750/2023 - Ata de Registro de Preços - Compra de 01 microcomputador para o CEPA - RC 361785 - DC 14660/2023 - Proc. 22.1.466.43.7"/>
    <s v="Sim"/>
    <n v="9452"/>
    <m/>
    <n v="9452"/>
    <n v="0"/>
    <n v="2"/>
    <x v="1"/>
  </r>
  <r>
    <x v="19"/>
    <d v="2023-02-13T00:00:00"/>
    <n v="16586"/>
    <s v="DIR-CCIF"/>
    <s v="Wescley Teixeira Carvalho"/>
    <s v="NE.01421757 - Pregão - serviços de manutenção e criação de Drupal 7 - RC 45832 - DC 21658"/>
    <s v="Sim"/>
    <n v="5032.17"/>
    <m/>
    <n v="5032.17"/>
    <n v="0"/>
    <n v="2"/>
    <x v="1"/>
  </r>
  <r>
    <x v="19"/>
    <d v="2023-02-28T00:00:00"/>
    <n v="16632"/>
    <s v="FEP"/>
    <s v="A.C. De Almeida Informática e Tecnologia Ltda"/>
    <s v="Aquisição de insumos de informática RC 84080 DC 34091"/>
    <s v="Sim"/>
    <n v="944"/>
    <m/>
    <n v="944"/>
    <n v="0"/>
    <n v="2"/>
    <x v="1"/>
  </r>
  <r>
    <x v="19"/>
    <d v="2023-03-01T00:00:00"/>
    <n v="16635"/>
    <s v="DIR"/>
    <s v="Compacta Comercio e Servicos Ltda."/>
    <s v="NE.01021392 - Ata Registro de Preço - aquisições de microcomputadores para o Setor de Comunicação - RC 83378 - DC 34164."/>
    <s v="Sim"/>
    <n v="18904"/>
    <m/>
    <n v="18904"/>
    <n v="0"/>
    <n v="3"/>
    <x v="10"/>
  </r>
  <r>
    <x v="19"/>
    <d v="2023-03-08T00:00:00"/>
    <n v="16670"/>
    <s v="DIR"/>
    <s v="Compacta Comercio e Servicos Ltda."/>
    <s v="NE.01114510 - Ata Registro de Preço - aquisições de microcomputadores - RC 92997 - DC 35810."/>
    <s v="Sim"/>
    <n v="119616"/>
    <m/>
    <n v="119616"/>
    <n v="0"/>
    <n v="3"/>
    <x v="10"/>
  </r>
  <r>
    <x v="19"/>
    <d v="2023-03-09T00:00:00"/>
    <n v="16676"/>
    <s v="DIR"/>
    <s v="Seal Telecom Comércio de Telecomunicações Ltda"/>
    <s v="NE 1131180, 1131163 e 1131155 - Ata registro de preços - compra de caixa de som e receptor para microfone sem fio - RC 89996 DC 37910"/>
    <s v="Sim"/>
    <n v="128226.53"/>
    <m/>
    <n v="128226.53"/>
    <n v="0"/>
    <n v="3"/>
    <x v="10"/>
  </r>
  <r>
    <x v="19"/>
    <d v="2023-03-23T00:00:00"/>
    <n v="16711"/>
    <s v="FNC"/>
    <s v="S.T.I. - USP"/>
    <s v="Rem. 50158860 - Solicitação de Software STI n.os 82467 / 82468 / 82469 / 82493 - &quot;Windows 11 Pro Upgrade (64bit - Português)&quot; e &quot;Office Standard - 2021 LTSC (64 bits)&quot; - Ajuste da GO 16712 / GC 4057."/>
    <s v="Sim"/>
    <n v="1751.6"/>
    <m/>
    <n v="1751.6"/>
    <n v="0"/>
    <n v="3"/>
    <x v="10"/>
  </r>
  <r>
    <x v="19"/>
    <d v="2023-03-27T00:00:00"/>
    <n v="16723"/>
    <s v="FAP"/>
    <s v="A.C. de Almeida Informática e Tecnologia Ltda"/>
    <s v="NEE 01487006/2023 - Aquisição de fonte de alimentação p/computadores. (DFAP) - RC 116950/2023 - DC 45123/2023 - Proc. 23.1.48.43.1"/>
    <s v="Sim"/>
    <n v="459"/>
    <m/>
    <n v="459"/>
    <n v="0"/>
    <n v="3"/>
    <x v="10"/>
  </r>
  <r>
    <x v="19"/>
    <d v="2023-03-27T00:00:00"/>
    <n v="16724"/>
    <s v="FEP"/>
    <s v="A.C. de Almeida Informática e Tecnologia Ltda"/>
    <s v="NEE 01486425/2023 - Compra de câmera de video p/atividade híbrida (DFEP) - RC 137060/2023 - DC 56044/2023 - Proc. 23.1.48.43.1"/>
    <s v="Sim"/>
    <n v="400"/>
    <m/>
    <n v="400"/>
    <n v="0"/>
    <n v="3"/>
    <x v="10"/>
  </r>
  <r>
    <x v="19"/>
    <d v="2023-03-28T00:00:00"/>
    <n v="16726"/>
    <s v="FEP"/>
    <s v="Compacta Comércio e Serviços LTDA"/>
    <s v="Aquisição de microcomputadores RC 137125 DC 56036"/>
    <s v="Sim"/>
    <n v="27960"/>
    <m/>
    <n v="27960"/>
    <n v="0"/>
    <n v="3"/>
    <x v="10"/>
  </r>
  <r>
    <x v="19"/>
    <d v="2023-03-29T00:00:00"/>
    <n v="16730"/>
    <s v="DIR"/>
    <s v="STI"/>
    <s v="Solicitação 82798 - solicitante Ellen Binotto - Equipamento d25nf1p7f8jc - Software Office for Mac Standard - 2021 LTSC - Remanejamento N° 2023 50170827. Obs. Professor Antônio Figueredo Martins depositou da sua verba FAPESP para RI -Diretoria"/>
    <s v="Sim"/>
    <n v="445.44"/>
    <m/>
    <n v="445.44"/>
    <n v="0"/>
    <n v="3"/>
    <x v="10"/>
  </r>
  <r>
    <x v="19"/>
    <d v="2023-04-10T00:00:00"/>
    <n v="16770"/>
    <s v="DIR"/>
    <s v="STI"/>
    <s v="Referente as Solicitações nº 83335, 83336 e 83337 - Solicitante Hercules Ramos Veloso de Freitas - Software Office Pro Plus - 2021 LTSC (64 bits) - Remanejamento 2023 50195803."/>
    <s v="Sim"/>
    <n v="1733.61"/>
    <m/>
    <n v="1733.61"/>
    <n v="0"/>
    <n v="4"/>
    <x v="2"/>
  </r>
  <r>
    <x v="19"/>
    <d v="2023-04-19T00:00:00"/>
    <n v="16804"/>
    <s v="DIR"/>
    <s v="STI"/>
    <s v="Solicitações: nº 83335, 83336 e 83337 - Hercules Ramos Veloso de Freitas e Solicitação 83571 e Francisco Shibayama Cancio. Remanejamento N° 2023 50214948"/>
    <s v="Sim"/>
    <n v="2311.48"/>
    <m/>
    <n v="2311.48"/>
    <n v="0"/>
    <n v="4"/>
    <x v="2"/>
  </r>
  <r>
    <x v="19"/>
    <d v="2023-04-25T00:00:00"/>
    <n v="16819"/>
    <s v="DIR"/>
    <s v="STI"/>
    <s v="Solicitação Nº 83781 - Solicitante Juliana Maria Peçanha Sgubin - Software Office for Mac Standard - 2021 - Remanejamento N° 2023 50222908"/>
    <s v="Sim"/>
    <n v="445.44"/>
    <m/>
    <n v="445.44"/>
    <n v="0"/>
    <n v="4"/>
    <x v="2"/>
  </r>
  <r>
    <x v="19"/>
    <d v="2023-04-26T00:00:00"/>
    <n v="16827"/>
    <s v="DIR"/>
    <s v="Compacta Comercio e Servicos Ltda."/>
    <s v="NE.02092676 - Ata Registro de Preço - aquisições de notebooks p/ sala 3020 - Ala 2 - RC 136870 - DC 94000."/>
    <s v="Sim"/>
    <n v="113240"/>
    <m/>
    <n v="113240"/>
    <n v="0"/>
    <n v="4"/>
    <x v="2"/>
  </r>
  <r>
    <x v="19"/>
    <d v="2023-04-27T00:00:00"/>
    <n v="16835"/>
    <s v="DIR-CCIF"/>
    <s v="Wall ST Comercial Ltda."/>
    <s v="NE.02110925 - Ata Registro de Preço - compra de 65 adaptadores p/ rede sem fio (wireless) - RC 199546 - DC 93160."/>
    <s v="Sim"/>
    <n v="29737.5"/>
    <m/>
    <n v="29737.5"/>
    <n v="0"/>
    <n v="4"/>
    <x v="2"/>
  </r>
  <r>
    <x v="19"/>
    <d v="2023-05-02T00:00:00"/>
    <n v="16843"/>
    <s v="DIR-CCIF"/>
    <s v="Telcabos Telecomunicacoes e Inform. Ltda."/>
    <s v="NE.02161848 - aquisição de conversores de mídia p/ autonomia do sistema de som do auditório Abrahão de Moraes - RC 200293 - DC 95864."/>
    <s v="Sim"/>
    <n v="2859.82"/>
    <m/>
    <n v="2859.82"/>
    <n v="0"/>
    <n v="5"/>
    <x v="3"/>
  </r>
  <r>
    <x v="19"/>
    <d v="2023-05-03T00:00:00"/>
    <n v="16847"/>
    <s v="DIR-CCIF"/>
    <s v="Bela Beli Store Ltda."/>
    <s v="NE.02192417 - Ata Registro de Preço - aquisições de tablets 14,6&quot; - RC 218532 - DC 99916."/>
    <s v="Sim"/>
    <n v="35556"/>
    <m/>
    <n v="35556"/>
    <n v="0"/>
    <n v="5"/>
    <x v="3"/>
  </r>
  <r>
    <x v="19"/>
    <d v="2023-05-04T00:00:00"/>
    <n v="16854"/>
    <s v="FAP"/>
    <s v="A.C. de Almeida Informática e Tecnologia Ltda"/>
    <s v="NEE 2211284 - Ata Registro de Preços - Compra de webcam para DFAP - RC 202130 - DC 93012/2023 - Proc. 23.1.48.43.1"/>
    <s v="Sim"/>
    <n v="400"/>
    <m/>
    <n v="400"/>
    <n v="0"/>
    <n v="5"/>
    <x v="3"/>
  </r>
  <r>
    <x v="19"/>
    <d v="2023-05-05T00:00:00"/>
    <n v="16860"/>
    <s v="DIR-CCIF"/>
    <s v="Telcabos Telecomunicacoes e Inform. Ltda."/>
    <s v="NE.02259465 / 02259473 - Ata Registro de Preço - compra de materiais de informática (cabo par trançado, conector, caixa de sobrepor e patch panel) - RC 208030 - DC 98030."/>
    <s v="Sim"/>
    <n v="29415.82"/>
    <m/>
    <n v="29415.82"/>
    <n v="0"/>
    <n v="5"/>
    <x v="3"/>
  </r>
  <r>
    <x v="19"/>
    <d v="2023-05-05T00:00:00"/>
    <n v="16861"/>
    <s v="ATA"/>
    <s v="Queller Informatica &amp; Comercio Ltda - ME"/>
    <s v="NE.02259708 - aquisição de 02 impressoras térmicas p/ portarias do IFUSP - RC 155409 - DC 99479."/>
    <s v="Sim"/>
    <n v="1510"/>
    <m/>
    <n v="1510"/>
    <n v="0"/>
    <n v="5"/>
    <x v="3"/>
  </r>
  <r>
    <x v="19"/>
    <d v="2023-05-12T00:00:00"/>
    <n v="16921"/>
    <s v="FAP"/>
    <s v="A.C. de Almeida Informática e Tecnologia Ltda"/>
    <s v="NEE 02400613/2023 - Aquisição de materiais de informática diversos. RC 228350/2023 - DC 104936/2023 - Proc. 23.1.48.43.1"/>
    <s v="Sim"/>
    <n v="1127"/>
    <m/>
    <n v="1127"/>
    <n v="0"/>
    <n v="5"/>
    <x v="3"/>
  </r>
  <r>
    <x v="19"/>
    <d v="2023-05-15T00:00:00"/>
    <n v="16930"/>
    <s v="DIR"/>
    <s v="Ziva Tecnologia e Solucoes Ltda."/>
    <s v="NE.02425063 - Ata Registro de Preço - aquisições de câmeras de circuito fechado p/ o Auditório Abrahão de Moraes - RC 229151 - DC 107056."/>
    <s v="Sim"/>
    <n v="59623.98"/>
    <m/>
    <n v="59623.98"/>
    <n v="0"/>
    <n v="5"/>
    <x v="3"/>
  </r>
  <r>
    <x v="19"/>
    <d v="2023-05-15T00:00:00"/>
    <n v="16929"/>
    <s v="DIR"/>
    <s v="Ziva Tecnologia e Solucoes Ltda."/>
    <s v="NE.02424857 - Ata Registro de Preço - aquisições de câmeras de circuito fechado p/ vigilância - RC 229852 - DC 104677."/>
    <s v="Sim"/>
    <n v="99999.28"/>
    <m/>
    <n v="99999.28"/>
    <n v="0"/>
    <n v="5"/>
    <x v="3"/>
  </r>
  <r>
    <x v="19"/>
    <d v="2023-05-19T00:00:00"/>
    <n v="16958"/>
    <s v="DIR"/>
    <s v="Compacta Comercio e Servicos Ltda."/>
    <s v="NE.02486844 - Ata Registro de Preço - aquisição de 01 notebook - Aditamento da DC 94000 - RC 137222 - DC 103735."/>
    <s v="Sim"/>
    <n v="5960"/>
    <m/>
    <n v="5960"/>
    <n v="0"/>
    <n v="5"/>
    <x v="3"/>
  </r>
  <r>
    <x v="19"/>
    <d v="2023-06-16T00:00:00"/>
    <n v="17066"/>
    <s v="FMA"/>
    <s v="Prado Com. de Eletron. e Servs. de Instal. EIRELI"/>
    <s v="NE.03033410/ 03033401 - Ata Registro de Preços - Aquisição e serviço de instalação de aparelho de ar condicionado (DFMA) - RC 281749 - DC 132506/2023. Proc. 22.1.441.43.4"/>
    <s v="Sim"/>
    <n v="3864"/>
    <m/>
    <n v="3864"/>
    <n v="0"/>
    <n v="6"/>
    <x v="4"/>
  </r>
  <r>
    <x v="19"/>
    <d v="2023-06-19T00:00:00"/>
    <n v="17070"/>
    <s v="FNC"/>
    <s v="Compacta Comércio e Serviços Ltda."/>
    <s v="NEE 03032774/2023 - Ata Registrode Preços - Compra de monitor de video (DFNC) - RC 267100/2023 - DC 133766/2023 - Proc. 23.1.249.43.7"/>
    <s v="Sim"/>
    <n v="2580"/>
    <m/>
    <n v="2580"/>
    <n v="0"/>
    <n v="6"/>
    <x v="4"/>
  </r>
  <r>
    <x v="19"/>
    <d v="2023-06-19T00:00:00"/>
    <n v="17071"/>
    <s v="FAP"/>
    <s v="Compacta Comércio e Serviços Ltda."/>
    <s v="NEE 03032928/2023 - Ata Registro de Preços - Compra de 2 monitores de video (DFAP) - RC 284535/2023 - DC 133839/2023 - Proc. 23.1.249.43.7"/>
    <s v="Sim"/>
    <n v="5160"/>
    <m/>
    <n v="5160"/>
    <n v="0"/>
    <n v="6"/>
    <x v="4"/>
  </r>
  <r>
    <x v="19"/>
    <d v="2023-06-28T00:00:00"/>
    <n v="17104"/>
    <s v="DIR"/>
    <s v="ATOM Com. e Servs. Ltda. e A.C. de Almeida Inf."/>
    <s v="NE.03644613 / 03644621 - Pregão - Compra de equipamentos de informática (Impressoras e Tablets). RC 296851; 304021 e 305168/2023. DC - 146116/2023 Proc. 23.1.336.43.7 - Alterado o valor de R$ 11.283,00."/>
    <s v="Sim"/>
    <n v="6870"/>
    <m/>
    <n v="6870"/>
    <n v="0"/>
    <n v="6"/>
    <x v="4"/>
  </r>
  <r>
    <x v="19"/>
    <d v="2023-07-03T00:00:00"/>
    <n v="17133"/>
    <s v="DIR-CCIF"/>
    <s v="Planeta Mix Comercio e Serv. Empresariais Ltda."/>
    <s v="NE.03362812 / 03362820 - compra de pen drive, kit de ferramentas e apresentador wireless - RC 117132 - DC 144725."/>
    <s v="Sim"/>
    <n v="2020"/>
    <m/>
    <n v="2020"/>
    <n v="0"/>
    <n v="7"/>
    <x v="11"/>
  </r>
  <r>
    <x v="19"/>
    <d v="2023-07-05T00:00:00"/>
    <n v="17142"/>
    <s v="DIR-LDID"/>
    <s v="EAS Solucoes e Servicos EIRELI"/>
    <s v="NE.03395680 - Pregão - Aquisição de 02 TV'S 65 polegadas - RC 257163 - DC 130716"/>
    <s v="Sim"/>
    <n v="9850"/>
    <m/>
    <n v="9850"/>
    <n v="0"/>
    <n v="7"/>
    <x v="11"/>
  </r>
  <r>
    <x v="19"/>
    <d v="2023-07-21T00:00:00"/>
    <n v="17191"/>
    <s v="DIR"/>
    <s v="STI - USP"/>
    <s v="Rem. 50414904 - aquisição de 01 notebook da marca Lenovo e14 - Ajuste da GO 17192 / GC 4145..."/>
    <s v="Sim"/>
    <n v="5770"/>
    <m/>
    <n v="5770"/>
    <n v="0"/>
    <n v="7"/>
    <x v="11"/>
  </r>
  <r>
    <x v="19"/>
    <d v="2023-07-21T00:00:00"/>
    <n v="17190"/>
    <s v="ATF-ALMOX"/>
    <s v="Fenix Comercio Utensilios Ltda."/>
    <s v="NE.03813539 - compra de cartuchos de toner p/ impressora - RC 323514 - DC 160844."/>
    <s v="Sim"/>
    <n v="422.4"/>
    <m/>
    <n v="422.4"/>
    <n v="0"/>
    <n v="7"/>
    <x v="11"/>
  </r>
  <r>
    <x v="19"/>
    <d v="2023-07-27T00:00:00"/>
    <n v="17213"/>
    <s v="DIR"/>
    <s v="Naty Flex Com. de Moveis p/ Escrit. EIRELI - ME"/>
    <s v="NE.03866977 - aquisição de armário de aço p/ guardar notebook no cursos de Licenciatura p/ Profa. Cristina Leite - RC 284330 - DC 166885."/>
    <s v="Sim"/>
    <n v="4990"/>
    <m/>
    <n v="4990"/>
    <n v="0"/>
    <n v="7"/>
    <x v="11"/>
  </r>
  <r>
    <x v="19"/>
    <d v="2023-08-01T00:00:00"/>
    <n v="17230"/>
    <s v="FMT"/>
    <s v="Seattle Tecnologia e Com. de Prod. Eletr. - EIRELI"/>
    <s v="04611085 - Pregão - aquisição de monitor de vídeo de 43&quot; - RC 338635 - DC 171030 - Ajustado na GO 17231 / GC 4153 - Ajustado o valor de R$ 3.604,25."/>
    <s v="Sim"/>
    <n v="3220"/>
    <m/>
    <n v="3220"/>
    <n v="0"/>
    <n v="8"/>
    <x v="5"/>
  </r>
  <r>
    <x v="19"/>
    <d v="2023-08-01T00:00:00"/>
    <n v="17239"/>
    <s v="FGE"/>
    <s v="A.C. de Almeida Informatica e Tecnologia Ltda."/>
    <s v="NE.03915765 - Ata Registro de Preço - compra de disco rígido, fonte de alimentação e mouse - RC 311036 - DC 169264 - Ajuste na GO 17240 / GC 4157."/>
    <s v="Sim"/>
    <n v="3597"/>
    <m/>
    <n v="3597"/>
    <n v="0"/>
    <n v="8"/>
    <x v="5"/>
  </r>
  <r>
    <x v="19"/>
    <d v="2023-08-08T00:00:00"/>
    <n v="17264"/>
    <s v="DIR"/>
    <s v="STI"/>
    <s v="Referente ao Ofício STI 0108/2023 - Aquisição de 36 (trinta e seis) notebooks Remanejamento N° 2023 50446920"/>
    <s v="Sim"/>
    <n v="207720"/>
    <m/>
    <n v="207720"/>
    <n v="0"/>
    <n v="8"/>
    <x v="5"/>
  </r>
  <r>
    <x v="19"/>
    <d v="2023-08-24T00:00:00"/>
    <n v="17338"/>
    <s v="FMT"/>
    <s v="S.T.I. - USP"/>
    <s v="Rem. 50477280 - Solicitação de Software STI n.o 86704 - Windows 11 Pro Upgrade (64bit - Português) - fale conosco 246746 - Ajustado na GO 17339 / GC 4168."/>
    <s v="Sim"/>
    <n v="430.36"/>
    <m/>
    <n v="430.36"/>
    <n v="0"/>
    <n v="8"/>
    <x v="5"/>
  </r>
  <r>
    <x v="19"/>
    <d v="2023-09-27T00:00:00"/>
    <n v="17425"/>
    <s v="ATA"/>
    <s v="A.C. de Almeida Informatica e Tecnologia Ltda."/>
    <s v="NE.05058835 / 05058843 - Ata Registro de Preço - aquisições de pen drive, mouse e teclado - RC 460350 - DC 213573."/>
    <s v="Sim"/>
    <n v="167"/>
    <m/>
    <n v="167"/>
    <n v="0"/>
    <n v="9"/>
    <x v="6"/>
  </r>
  <r>
    <x v="19"/>
    <d v="2023-10-06T00:00:00"/>
    <n v="17483"/>
    <s v="DIR"/>
    <s v="Ajuste"/>
    <s v="Ajuste"/>
    <s v="Sim"/>
    <n v="1770.09"/>
    <m/>
    <n v="1770.09"/>
    <n v="0"/>
    <n v="10"/>
    <x v="7"/>
  </r>
  <r>
    <x v="19"/>
    <d v="2023-10-11T00:00:00"/>
    <n v="17496"/>
    <s v="DIR"/>
    <s v="Art Integra Ltda"/>
    <s v="Aquisição de 04 projetores de multimídia p/ auditórios do Edifício Principal - RC 470797 - DC 221487.- NE 6023490/2023 - Processo: 23.1.530.43.8"/>
    <s v="Sim"/>
    <n v="120000"/>
    <m/>
    <n v="120000"/>
    <n v="0"/>
    <n v="10"/>
    <x v="7"/>
  </r>
  <r>
    <x v="19"/>
    <d v="2023-10-19T00:00:00"/>
    <n v="17529"/>
    <s v="DIR-CCIF"/>
    <s v="Support Comercial e Serviços Ltda - Me"/>
    <s v="Aquisição de fita para rotulador RC 460600 DC 225199 NE 5440721"/>
    <s v="Sim"/>
    <n v="699"/>
    <m/>
    <n v="699"/>
    <n v="0"/>
    <n v="10"/>
    <x v="7"/>
  </r>
  <r>
    <x v="19"/>
    <d v="2023-10-20T00:00:00"/>
    <n v="17532"/>
    <s v="DIR"/>
    <s v="Transposição interna"/>
    <s v="Referente Aquisição de memória RAM de 16GB RC 399120 DC 218699 NE 5441019 - Contrapartida GO 17531 e GC 4206"/>
    <s v="Sim"/>
    <n v="420"/>
    <m/>
    <n v="420"/>
    <n v="0"/>
    <n v="10"/>
    <x v="7"/>
  </r>
  <r>
    <x v="19"/>
    <d v="2023-10-20T00:00:00"/>
    <n v="17534"/>
    <s v="DIR"/>
    <s v="Transposição interna"/>
    <s v="Aquisição de memória RAM de 8GB RC 399120 DC 218699 NE 5440934 - Contrapartida GO 17530 e GC 4207"/>
    <s v="Sim"/>
    <n v="126.6"/>
    <m/>
    <n v="126.6"/>
    <n v="0"/>
    <n v="10"/>
    <x v="7"/>
  </r>
  <r>
    <x v="19"/>
    <d v="2023-10-30T00:00:00"/>
    <n v="17560"/>
    <s v="DIR-CCIF"/>
    <s v="A.C. de Almeida Informática e Tecnologia Ltda"/>
    <s v="NEE 05722930 e 5722948/2023 - Aquisição de insumos de informática diversos. RC 503016/2023 - DC 243391/2023 - Proc. 23.1.48.43.1"/>
    <s v="Sim"/>
    <n v="7933"/>
    <m/>
    <n v="7933"/>
    <n v="0"/>
    <n v="10"/>
    <x v="7"/>
  </r>
  <r>
    <x v="19"/>
    <d v="2023-11-24T00:00:00"/>
    <n v="17647"/>
    <s v="DIR-CCIF"/>
    <s v="Sistécnica Informática e Serviços Eireli"/>
    <s v="NE.06297752 - compra de cabos HDMI p/ uso nos Auditórios e salas de aulas - RC 511833 - DC 265344."/>
    <s v="Sim"/>
    <n v="1060"/>
    <m/>
    <n v="1060"/>
    <n v="0"/>
    <n v="11"/>
    <x v="8"/>
  </r>
  <r>
    <x v="19"/>
    <d v="2023-11-24T00:00:00"/>
    <n v="17648"/>
    <s v="DIR"/>
    <s v="FO"/>
    <s v="Remanejamento N° 2023 50681520 Referente aquisição 2 aparelhos de ar condicionado de 36.000 btus através da Ata de Registro de Preços da Faculdade de Odontologia"/>
    <s v="Sim"/>
    <n v="13400"/>
    <m/>
    <n v="13400"/>
    <n v="0"/>
    <n v="11"/>
    <x v="8"/>
  </r>
  <r>
    <x v="19"/>
    <d v="2023-12-07T00:00:00"/>
    <n v="17687"/>
    <s v="DIR-CCIF"/>
    <s v="Ziva Tecnologia e Soluções Ltda"/>
    <s v="Licenças de software - NE 6525232/2023 - Processo: 23.1.596.43.9"/>
    <s v="Sim"/>
    <n v="8810"/>
    <m/>
    <n v="8810"/>
    <n v="0"/>
    <n v="12"/>
    <x v="9"/>
  </r>
  <r>
    <x v="19"/>
    <d v="2023-12-07T00:00:00"/>
    <n v="17688"/>
    <s v="DIR"/>
    <s v="Seal Telecom Comércio e Serviços de Telecomunicaçã"/>
    <s v="Licença de software - NE 6524899/2023"/>
    <s v="Sim"/>
    <n v="12250"/>
    <m/>
    <n v="12250"/>
    <n v="0"/>
    <n v="12"/>
    <x v="9"/>
  </r>
  <r>
    <x v="20"/>
    <d v="2023-03-22T00:00:00"/>
    <n v="16708"/>
    <s v="DIR"/>
    <s v="União Forte Contra Incêndio Ltda"/>
    <s v="Prestação de serviço de recarga de extintores - 1º Termo de Aditivo do Contrato"/>
    <s v="Sim"/>
    <n v="14932.74"/>
    <m/>
    <n v="14932.74"/>
    <n v="0"/>
    <n v="3"/>
    <x v="10"/>
  </r>
  <r>
    <x v="20"/>
    <d v="2023-05-25T00:00:00"/>
    <n v="16982"/>
    <s v="ATA-SV"/>
    <s v="Hudson Roberto Magalhaes - ME"/>
    <s v="NE.02659862 - compra de baterias p/ sistema de monitoramento por alarme das portarias do IF - RC 219504 - DC 108516."/>
    <s v="Sim"/>
    <n v="354"/>
    <m/>
    <n v="354"/>
    <n v="0"/>
    <n v="5"/>
    <x v="3"/>
  </r>
  <r>
    <x v="20"/>
    <d v="2023-06-05T00:00:00"/>
    <n v="17020"/>
    <s v="FEP"/>
    <s v="Joalipa Comercial Ltda - ME"/>
    <s v="NE.02796592 - compra de fechadura eletrônica para Laboratório de Eletrônica, sala 1046 - Ed. Principal - RC 173008 - DC 118813 - Ajustado na GO 17021 / GC 4109."/>
    <s v="Sim"/>
    <n v="1059"/>
    <m/>
    <n v="1059"/>
    <n v="0"/>
    <n v="6"/>
    <x v="4"/>
  </r>
  <r>
    <x v="20"/>
    <d v="2023-06-27T00:00:00"/>
    <n v="17100"/>
    <s v="ATO-MP"/>
    <s v="Projeta Civil Engenharia Ltda."/>
    <s v="NE.05058320 - Tomada de Preço - abertura de corredor (rota de fuga) - corredor impar do Edif. Principal Ala I - térreo - RC 265727 - DC 146361."/>
    <s v="Sim"/>
    <n v="97447.26"/>
    <m/>
    <n v="97447.26"/>
    <n v="0"/>
    <n v="6"/>
    <x v="4"/>
  </r>
  <r>
    <x v="20"/>
    <d v="2023-07-05T00:00:00"/>
    <n v="17137"/>
    <s v="ATA"/>
    <s v="Amanda Colantonio Cultura Arte e Eventos e Serviço"/>
    <s v="NE.03839309 - Pregão - serviço de instalação de escadas marinheiros com guarda-corpo - RC 270763 - DC 145799 - Alteração do valor de R$ 60.046,16."/>
    <s v="Sim"/>
    <n v="45949.919999999998"/>
    <m/>
    <n v="45949.919999999998"/>
    <n v="0"/>
    <n v="7"/>
    <x v="11"/>
  </r>
  <r>
    <x v="20"/>
    <d v="2023-08-28T00:00:00"/>
    <n v="17347"/>
    <s v="ATA-SV"/>
    <s v="CRH Equipamentos de SegurançaLtda - EPP"/>
    <s v="Aquisição de equipamentos para segurança RC 286520 - Reserva 4444480 DC 176821 - Proc. 23.1.412.43.5"/>
    <s v="Sim"/>
    <n v="825"/>
    <m/>
    <n v="825"/>
    <n v="0"/>
    <n v="8"/>
    <x v="5"/>
  </r>
  <r>
    <x v="20"/>
    <d v="2023-09-14T00:00:00"/>
    <n v="17391"/>
    <s v="ATO-MP"/>
    <s v="Reserva"/>
    <s v="Reserva 4746657 ANULADA - Pregão FRACASSADO - fornecimento de iluminação de emergência - Edifícios Principal - RC 386427 - DC 208960."/>
    <s v="Sim"/>
    <n v="0"/>
    <m/>
    <n v="0"/>
    <n v="0"/>
    <n v="9"/>
    <x v="6"/>
  </r>
  <r>
    <x v="21"/>
    <d v="2023-03-08T00:00:00"/>
    <n v="16671"/>
    <s v="AAA-CPG-I"/>
    <s v="Wescley Teixeira Carvalho"/>
    <s v="Empenho 1114579 - Compra direta - Serviço de apoio operacional em informática - RC 72953 DC 39034"/>
    <s v="Sim"/>
    <n v="2500"/>
    <m/>
    <n v="2500"/>
    <n v="0"/>
    <n v="3"/>
    <x v="10"/>
  </r>
  <r>
    <x v="22"/>
    <m/>
    <n v="17710"/>
    <s v="FGE"/>
    <s v="SOL COMERCIO DE EQUIPAMENTOS E SERVIÇOS EIRELI"/>
    <s v="Aquisição de pincéis para quadro branco"/>
    <s v="Sim"/>
    <n v="300"/>
    <m/>
    <n v="300"/>
    <n v="0"/>
    <n v="1"/>
    <x v="0"/>
  </r>
  <r>
    <x v="22"/>
    <d v="2023-01-12T00:00:00"/>
    <n v="16483"/>
    <s v="FGE"/>
    <s v="LAMS Comercial e Representacoes Ltda."/>
    <s v="NE.00302410 - Pregão - aquisição de equipamentos de estabilização e proteção de energia, bateria de chumbo ácida - RC 527215 / 551868 - DC 266950/2022."/>
    <s v="Sim"/>
    <n v="1400"/>
    <m/>
    <n v="1400"/>
    <n v="0"/>
    <n v="1"/>
    <x v="0"/>
  </r>
  <r>
    <x v="22"/>
    <d v="2023-02-08T00:00:00"/>
    <n v="16566"/>
    <s v="FGE"/>
    <s v="Usina Ind Com Imp Prod de Informatica Ltda"/>
    <s v="Compra de componentes de eletrônica para o Laboratório de Eletrônica do DFGE. Peças especificas"/>
    <s v="Sim"/>
    <n v="1081.71"/>
    <m/>
    <n v="1081.71"/>
    <n v="0"/>
    <n v="2"/>
    <x v="1"/>
  </r>
  <r>
    <x v="22"/>
    <d v="2023-02-13T00:00:00"/>
    <n v="16585"/>
    <s v="FGE"/>
    <s v="WINPACK COMERCIO DE EMBALAGENS E PAPELARIA LTDA"/>
    <s v="Aquisição de Giz Liquido Branco 05.545, para uso no Departamento de Fisica Geral, material para ser utilizado na sala de seminarios e reunioes"/>
    <s v="Sim"/>
    <n v="149.4"/>
    <m/>
    <n v="149.4"/>
    <n v="0"/>
    <n v="2"/>
    <x v="1"/>
  </r>
  <r>
    <x v="22"/>
    <d v="2023-02-23T00:00:00"/>
    <n v="16593"/>
    <s v="FGE"/>
    <s v="correios"/>
    <s v="Sedex com aviso de recebimento do prof. Élcio Abdalla para Parnaíba - PB - PROF AMILCAR QUEIROZ CEP :58434-500 - (Nº.Objeto: OV189235055br)"/>
    <s v="Sim"/>
    <n v="69.23"/>
    <m/>
    <n v="69.23"/>
    <n v="0"/>
    <n v="2"/>
    <x v="1"/>
  </r>
  <r>
    <x v="22"/>
    <d v="2023-02-23T00:00:00"/>
    <n v="16615"/>
    <s v="FGE"/>
    <s v="Prado Comércio de Eletrônicos e Serviços"/>
    <s v="Aquisição e instalação de ar condicionado RC 78145 DC 29942"/>
    <s v="Sim"/>
    <n v="6164"/>
    <m/>
    <n v="6164"/>
    <n v="0"/>
    <n v="2"/>
    <x v="1"/>
  </r>
  <r>
    <x v="22"/>
    <d v="2023-03-16T00:00:00"/>
    <n v="16692"/>
    <s v="FGE"/>
    <s v="Joalipa Comercial Ltda - ME"/>
    <s v="NE 1263400 - Compra direta - compra de projetor de multimídia - RC 29934 DC 25360"/>
    <s v="Sim"/>
    <n v="2246.0500000000002"/>
    <m/>
    <n v="2246.0500000000002"/>
    <n v="0"/>
    <n v="3"/>
    <x v="10"/>
  </r>
  <r>
    <x v="22"/>
    <d v="2023-04-26T00:00:00"/>
    <n v="16821"/>
    <s v="FGE"/>
    <s v="José Valdir Spadacini"/>
    <s v="Aquisição de produtos alimentícios para as Reuniões do Departamento de Física Geral, realizadas mensalmente com a presença dos membros do departamento."/>
    <s v="Sim"/>
    <n v="80.08"/>
    <m/>
    <n v="80.08"/>
    <n v="0"/>
    <n v="4"/>
    <x v="2"/>
  </r>
  <r>
    <x v="22"/>
    <d v="2023-05-12T00:00:00"/>
    <n v="16903"/>
    <s v="FGE"/>
    <s v="José Valdir Spadacini"/>
    <s v="Aquisição de componentes eletrônicos para o Departamento de Física Geral."/>
    <s v="Sim"/>
    <n v="190.5"/>
    <m/>
    <n v="190.5"/>
    <n v="0"/>
    <n v="5"/>
    <x v="3"/>
  </r>
  <r>
    <x v="22"/>
    <d v="2023-05-12T00:00:00"/>
    <n v="16904"/>
    <s v="FGE"/>
    <s v="ALMOXARIFADO"/>
    <s v="Requisição de Almoxarifado"/>
    <s v="Sim"/>
    <n v="712.82"/>
    <m/>
    <n v="712.82"/>
    <n v="0"/>
    <n v="5"/>
    <x v="3"/>
  </r>
  <r>
    <x v="22"/>
    <d v="2023-06-05T00:00:00"/>
    <n v="17021"/>
    <s v="FGE"/>
    <s v="Transposicao Interna"/>
    <s v="NE.02796592 - compra de fechadura eletrônica para Laboratório de Eletrônica, sala 1046 - Ed. Principal - RC 173008 - DC 118813 - Empresa Joalipa Comercial Ltda - ME."/>
    <s v="Sim"/>
    <n v="1059"/>
    <m/>
    <n v="1059"/>
    <n v="0"/>
    <n v="6"/>
    <x v="4"/>
  </r>
  <r>
    <x v="22"/>
    <d v="2023-06-19T00:00:00"/>
    <n v="17055"/>
    <s v="FGE"/>
    <s v="Empresa Brasileira de Correios e Telégrafos (ECT)"/>
    <s v="Sedex do Evandro para Universidade de Brasília A/C de Gabriel Muniz CEP 70910-900 - (Nº.Objeto: OV597519639br)"/>
    <s v="Sim"/>
    <n v="24.72"/>
    <m/>
    <n v="24.72"/>
    <n v="0"/>
    <n v="6"/>
    <x v="4"/>
  </r>
  <r>
    <x v="22"/>
    <d v="2023-08-01T00:00:00"/>
    <n v="17240"/>
    <s v="FGE"/>
    <s v="Transposicao Interna"/>
    <s v="NE.03915765 - Ata Registro de Preço - compra de disco rígido, fonte de alimentação e mouse - RC 311036 - DC 169264 - A.C. de Almeida Informática e Tecnologia Ltda."/>
    <s v="Sim"/>
    <n v="3597"/>
    <m/>
    <n v="3597"/>
    <n v="0"/>
    <n v="8"/>
    <x v="5"/>
  </r>
  <r>
    <x v="22"/>
    <d v="2023-08-22T00:00:00"/>
    <n v="17321"/>
    <s v="FGE"/>
    <s v="José Valdir Spadacini"/>
    <s v="Reembolso de um suporte para TV, que será utilizado no DFGE para transmissão dos eventos do Departamento."/>
    <s v="Sim"/>
    <n v="49.99"/>
    <m/>
    <n v="49.99"/>
    <n v="0"/>
    <n v="8"/>
    <x v="5"/>
  </r>
  <r>
    <x v="22"/>
    <d v="2023-08-24T00:00:00"/>
    <n v="17324"/>
    <s v="FGE"/>
    <s v="Empresa Brasileira de Correios e Telégrafos (ECT)"/>
    <s v="Prioritário a pedido do Prof. Élcio para China Zhang Yin - Diretor Yangzhrou University 88 University Ave (S) Yangzhou Jiangsu - (Nº.Objeto:RR026647242br)"/>
    <s v="Sim"/>
    <n v="17.7"/>
    <m/>
    <n v="17.7"/>
    <n v="0"/>
    <n v="8"/>
    <x v="5"/>
  </r>
  <r>
    <x v="22"/>
    <d v="2023-09-01T00:00:00"/>
    <n v="17365"/>
    <s v="FGE"/>
    <s v="VERA BILZA DUARTE ALENCAR"/>
    <s v="Aquisição de garrafas térmicas RC 360894 DC 181132 NE 4513679"/>
    <s v="Sim"/>
    <n v="395"/>
    <m/>
    <n v="395"/>
    <n v="0"/>
    <n v="9"/>
    <x v="6"/>
  </r>
  <r>
    <x v="22"/>
    <d v="2023-09-11T00:00:00"/>
    <n v="17380"/>
    <s v="FGE"/>
    <s v="Oficial Web Comercial Ltda."/>
    <s v="NE.04611476 - compra de claviculário tipo armário - RC 372485 - DC 181507."/>
    <s v="Sim"/>
    <n v="465.3"/>
    <m/>
    <n v="465.3"/>
    <n v="0"/>
    <n v="9"/>
    <x v="6"/>
  </r>
  <r>
    <x v="22"/>
    <d v="2023-09-20T00:00:00"/>
    <n v="17406"/>
    <s v="FGE"/>
    <s v="Empresa Brasileira de Correios e Telégrafos (ECT)"/>
    <s v="Sedex para o Prof. Gabriel S.Vignoli Muniz, a pedido do Sr.Evandro Brasilia/DF - cep: 71050-131 (Nº.Objeto:OV617678092br)"/>
    <s v="Sim"/>
    <n v="24.72"/>
    <m/>
    <n v="24.72"/>
    <n v="0"/>
    <n v="9"/>
    <x v="6"/>
  </r>
  <r>
    <x v="22"/>
    <d v="2023-10-05T00:00:00"/>
    <n v="17466"/>
    <s v="FGE"/>
    <s v="ALMOXARIFADO"/>
    <s v="Requisição de Almoxarifado"/>
    <s v="Sim"/>
    <n v="748.8"/>
    <m/>
    <n v="748.8"/>
    <n v="0"/>
    <n v="10"/>
    <x v="7"/>
  </r>
  <r>
    <x v="22"/>
    <d v="2023-11-10T00:00:00"/>
    <n v="17606"/>
    <s v="FGE"/>
    <s v="SP Elite Eventos e Turismo Eireli ME"/>
    <s v="Serviço de buffet para o Workshop do DFGE nos dias 05 e 06/12/2023 - RC 533870 - DC 260334/2023 - NE 05895710/2023 - Processo 23.1.539.43.5"/>
    <s v="Sim"/>
    <n v="2300"/>
    <m/>
    <n v="2300"/>
    <n v="0"/>
    <n v="11"/>
    <x v="8"/>
  </r>
  <r>
    <x v="22"/>
    <d v="2023-12-22T00:00:00"/>
    <n v="17819"/>
    <s v="FGE"/>
    <s v="FIM DO EXERCÍCIO"/>
    <s v="Recolhimento fim de exercício 2023"/>
    <s v="Sim"/>
    <n v="5432.89"/>
    <m/>
    <n v="5432.89"/>
    <n v="0"/>
    <n v="12"/>
    <x v="9"/>
  </r>
  <r>
    <x v="23"/>
    <d v="2023-01-20T00:00:00"/>
    <n v="16499"/>
    <s v="FEP"/>
    <s v="Prado Com. de Eletron. e Servs. de Instal. EIRELI"/>
    <s v="NE.00383452 / 00383460 - Ata Registro de Preço - aquisição e serviço de instalação de aparelho de ar condicionador p/ Lab. LQMEC - RC 620630 - DC 5733."/>
    <s v="Sim"/>
    <n v="10054"/>
    <m/>
    <n v="10054"/>
    <n v="0"/>
    <n v="1"/>
    <x v="0"/>
  </r>
  <r>
    <x v="23"/>
    <d v="2023-02-03T00:00:00"/>
    <n v="16540"/>
    <s v="FEP"/>
    <s v="Empresa Brasileira de Correios e Telégrafos (ECT)"/>
    <s v="A pedido do prof. Antônio Figueiredo, segue caixa, via SEDEX, R. Pioneira Victalina Delfante de Castanha, 715 cep87060-666 para prof. Danilo Degan Luders, Maringá, Paraná - (Nº.Objeto: OV263719315br)"/>
    <s v="Sim"/>
    <n v="24.72"/>
    <m/>
    <n v="24.72"/>
    <n v="0"/>
    <n v="2"/>
    <x v="1"/>
  </r>
  <r>
    <x v="23"/>
    <d v="2023-04-26T00:00:00"/>
    <n v="16812"/>
    <s v="FEP"/>
    <s v="Empresa Brasileira de Correios e Telégrafos (ECT)"/>
    <s v="Envio deo Relatório científico do Profº. Antonio Martins Figueiredo Neto via Sedex para FAPESP - Endereço: R. Pio XI, 1500 - Alto da Lapa, São Paulo - SP, 05468-901 - (Nº.Objeto: OV376662135br)"/>
    <s v="Sim"/>
    <n v="9.5500000000000007"/>
    <m/>
    <n v="9.5500000000000007"/>
    <n v="0"/>
    <n v="4"/>
    <x v="2"/>
  </r>
  <r>
    <x v="23"/>
    <d v="2023-04-27T00:00:00"/>
    <n v="16832"/>
    <s v="FEP"/>
    <s v="Reserva"/>
    <s v="Reserva 2109480 - Pregão - aquisição de televisor de 85&quot; para sala de seminários do Ed. Basilio Jafet - RC 125585 - DC 56559 - (sendo 50% FAP e 50% FEP do valor de R$ 12.164,29). Anulação da Reserva nº 2625356/2023 - Motivo: Pregão Fracassado. Proc. 23.1.109.43.0"/>
    <s v="Sim"/>
    <n v="0"/>
    <m/>
    <n v="0"/>
    <n v="0"/>
    <n v="4"/>
    <x v="2"/>
  </r>
  <r>
    <x v="23"/>
    <d v="2023-05-11T00:00:00"/>
    <n v="16892"/>
    <s v="FEP"/>
    <s v="ALMOXARIFADO"/>
    <s v="Requisição de Almoxarifado"/>
    <s v="Sim"/>
    <n v="1543.34"/>
    <m/>
    <n v="1543.34"/>
    <n v="0"/>
    <n v="5"/>
    <x v="3"/>
  </r>
  <r>
    <x v="23"/>
    <d v="2023-05-15T00:00:00"/>
    <n v="16923"/>
    <s v="FEP"/>
    <s v="Jose Roberto dos Santos - 76157512849"/>
    <s v="Aquisição de serviço de chaveiro"/>
    <s v="Sim"/>
    <n v="30"/>
    <m/>
    <n v="30"/>
    <n v="0"/>
    <n v="5"/>
    <x v="3"/>
  </r>
  <r>
    <x v="23"/>
    <d v="2023-05-16T00:00:00"/>
    <n v="16935"/>
    <s v="FEP"/>
    <s v="Transposição interna"/>
    <s v="Referente a aquisição e instalação de aparelho de ar condicionado (DFEP). RC 212283 - DC 98170/2023 - NEs 2425098 e 245080 - Contrapartida GO 16932 e GC 4098"/>
    <s v="Sim"/>
    <n v="4864"/>
    <m/>
    <n v="4864"/>
    <n v="0"/>
    <n v="5"/>
    <x v="3"/>
  </r>
  <r>
    <x v="23"/>
    <d v="2023-07-05T00:00:00"/>
    <n v="17140"/>
    <s v="FEP"/>
    <s v="Transposição interna"/>
    <s v="Referente a Recuperação de piso de 20 mts da sala 203 - Raspagem de taco e aplicação de Synteko tipo cascolar - Processo:23.1.291.43.3 - NE 3341262/2023 - Despesa GO 17139 - Contrapartida GC 4136"/>
    <s v="Sim"/>
    <n v="2400"/>
    <m/>
    <n v="2400"/>
    <n v="0"/>
    <n v="7"/>
    <x v="11"/>
  </r>
  <r>
    <x v="23"/>
    <d v="2023-07-26T00:00:00"/>
    <n v="17185"/>
    <s v="FEP"/>
    <s v="Empresa Brasileira de Correios e Telégrafos (ECT)"/>
    <s v="Envio de Sedex para a Fapesp Rua Pio XI, 1500 - Alto da Lapa São Paulo - SP - Brasil CEP: 05468-901 - (Nº.Objeto: OV597539854br)"/>
    <s v="Sim"/>
    <n v="9.5500000000000007"/>
    <m/>
    <n v="9.5500000000000007"/>
    <n v="0"/>
    <n v="7"/>
    <x v="11"/>
  </r>
  <r>
    <x v="23"/>
    <d v="2023-08-24T00:00:00"/>
    <n v="17330"/>
    <s v="FEP"/>
    <s v="Empresa Brasileira de Correios e Telégrafos (ECT)"/>
    <s v="Envio documentação à via Sedex - FAPESP, R. Pio XI, 1500 - Alto da Lapa - CEP 05468-901 - São Paulo/SP - a pedido do prof. Antônio Figueiredo - (Nº.Objeto:OV617665641br)"/>
    <s v="Sim"/>
    <n v="9.5500000000000007"/>
    <m/>
    <n v="9.5500000000000007"/>
    <n v="0"/>
    <n v="8"/>
    <x v="5"/>
  </r>
  <r>
    <x v="23"/>
    <d v="2023-08-29T00:00:00"/>
    <n v="17350"/>
    <s v="FEP"/>
    <s v="Queller Informática &amp; Comércio Ltda"/>
    <s v="Compra em caráter emergencial, de cabos e espelhos para instalação imediata de projetores em 3 salas de seminários compartilhadas entre FAP/FEP."/>
    <s v="Sim"/>
    <n v="667.5"/>
    <m/>
    <n v="667.5"/>
    <n v="0"/>
    <n v="8"/>
    <x v="5"/>
  </r>
  <r>
    <x v="23"/>
    <d v="2023-09-01T00:00:00"/>
    <n v="17370"/>
    <s v="FEP"/>
    <s v="Persianas Veda Luz Ltda - Me"/>
    <s v="Aquisição de persianas e serviços de manutenção RC's 35929/201451 DC 169248 NE4513032/4513040"/>
    <s v="Sim"/>
    <n v="2042.6"/>
    <m/>
    <n v="2042.6"/>
    <n v="0"/>
    <n v="9"/>
    <x v="6"/>
  </r>
  <r>
    <x v="23"/>
    <d v="2023-10-05T00:00:00"/>
    <n v="17463"/>
    <s v="FEP"/>
    <s v="ALMOXARIFADO"/>
    <s v="Requisição de Almoxarifado , requisição retiradas no almoxarifado no Período de 12/05/2023 à 01/09/2023."/>
    <s v="Sim"/>
    <n v="2009.74"/>
    <m/>
    <n v="2009.74"/>
    <n v="0"/>
    <n v="10"/>
    <x v="7"/>
  </r>
  <r>
    <x v="23"/>
    <d v="2023-12-06T00:00:00"/>
    <n v="17684"/>
    <s v="FEP"/>
    <s v="Queller Informática e Comércio Ltda"/>
    <s v="Pagamento da DANFE 1977, referente compra, em caráter emergencial, de 2 placas de vídeo para aplicação imediata nos computadores de duas secretarias da FEP."/>
    <s v="Sim"/>
    <n v="510"/>
    <m/>
    <n v="510"/>
    <n v="0"/>
    <n v="12"/>
    <x v="9"/>
  </r>
  <r>
    <x v="23"/>
    <d v="2023-12-22T00:00:00"/>
    <n v="17818"/>
    <s v="DIR"/>
    <s v="FIM DO EXERCÍCIO"/>
    <s v="Recolhimento fim de exercício 2023"/>
    <s v="Sim"/>
    <n v="26949.78"/>
    <m/>
    <n v="26949.78"/>
    <n v="0"/>
    <n v="12"/>
    <x v="9"/>
  </r>
  <r>
    <x v="24"/>
    <d v="2023-02-02T00:00:00"/>
    <n v="16542"/>
    <s v="ATA-VEICULO"/>
    <s v="Rafael Medeiros da Silva"/>
    <s v="Referente ao curso de TRANSPORTE COLETIVO DE PASSAGEIROS obrigatório pela Universidade de São Paulo"/>
    <s v="Sim"/>
    <n v="190"/>
    <m/>
    <n v="190"/>
    <n v="0"/>
    <n v="2"/>
    <x v="1"/>
  </r>
  <r>
    <x v="24"/>
    <d v="2023-02-03T00:00:00"/>
    <n v="16552"/>
    <s v="FMA"/>
    <s v="Renato Antonio de Aquino - MEI CNPJ 38.373.696/000"/>
    <s v="Pagamento de curso de inglês para a funcionária Cecília Cristina Blanco Novello, pelo período de fevereiro a junho de 2023."/>
    <s v="Sim"/>
    <n v="2550"/>
    <m/>
    <n v="2550"/>
    <n v="0"/>
    <n v="2"/>
    <x v="1"/>
  </r>
  <r>
    <x v="24"/>
    <d v="2023-03-27T00:00:00"/>
    <n v="16718"/>
    <s v="CARH"/>
    <s v="Serviço Nacional de Aprendizagem Nacional Senai"/>
    <s v="Curso: Instalação de Sistemas para Microgeração Fotovoltaica Conectados a Rede, para o funcionário Anizete Silva Santos"/>
    <s v="Sim"/>
    <n v="1350"/>
    <m/>
    <n v="1350"/>
    <n v="0"/>
    <n v="3"/>
    <x v="10"/>
  </r>
  <r>
    <x v="24"/>
    <d v="2023-03-28T00:00:00"/>
    <n v="16719"/>
    <s v="CARH"/>
    <s v="Cel-Lep Ensino de Idiomas S/A"/>
    <s v="Curso : Inglês Básico 2 para o funcionário Wellington Aparecido Servelo, Início e Término do Curso: 20/03/2023 à 12/07/2023."/>
    <s v="Sim"/>
    <n v="2195.64"/>
    <m/>
    <n v="2195.64"/>
    <n v="0"/>
    <n v="3"/>
    <x v="10"/>
  </r>
  <r>
    <x v="24"/>
    <d v="2023-04-12T00:00:00"/>
    <n v="16778"/>
    <s v="ATA"/>
    <s v="Instituto Monitor Ltda"/>
    <s v="Serviço Operacional de Curso e Treinamento Requisição de Compra 113218 DC 82100 - NE 17596000 - Processo: 23.1.128.43.5"/>
    <s v="Sim"/>
    <n v="10680"/>
    <m/>
    <n v="10680"/>
    <n v="0"/>
    <n v="4"/>
    <x v="2"/>
  </r>
  <r>
    <x v="24"/>
    <d v="2023-05-04T00:00:00"/>
    <n v="16850"/>
    <s v="CARH"/>
    <s v="Serviço Nacional de Aprendizagem Nacional Senai"/>
    <s v="Continuação do curso de Montagem de Sistemas foto Voltáico, para o funcionário Anizete Silva Santos"/>
    <s v="Sim"/>
    <n v="679.75"/>
    <m/>
    <n v="679.75"/>
    <n v="0"/>
    <n v="5"/>
    <x v="3"/>
  </r>
  <r>
    <x v="24"/>
    <d v="2023-05-08T00:00:00"/>
    <n v="16865"/>
    <s v="DIR"/>
    <s v="FAU"/>
    <s v="Referente ao curso de capacitação sobre a Nova Lei das Licitações que ocorrerá nos dias 29, 30 e 31 de maio de 2023 - Remanejamento N° 202350250820"/>
    <s v="Sim"/>
    <n v="13377.78"/>
    <m/>
    <n v="13377.78"/>
    <n v="0"/>
    <n v="5"/>
    <x v="3"/>
  </r>
  <r>
    <x v="24"/>
    <d v="2023-09-18T00:00:00"/>
    <n v="17400"/>
    <s v="CARH"/>
    <s v="CEL-LEP ENSINO DE IDIOMAS S/A"/>
    <s v="Pagamento do curso Inglês Módulo L4L3 com início em 02/11/2023 à 01/02/2024"/>
    <s v="Sim"/>
    <n v="1218.2"/>
    <m/>
    <n v="1218.2"/>
    <n v="0"/>
    <n v="9"/>
    <x v="6"/>
  </r>
  <r>
    <x v="24"/>
    <d v="2023-11-07T00:00:00"/>
    <n v="17585"/>
    <s v="CARH"/>
    <s v="EngeHall Elétrica Brasil LTDA"/>
    <s v="Curso de Comandos Elétricos - Carga horária de 60 horas , para o funcionário Anizete Silva Santos ."/>
    <s v="Sim"/>
    <n v="497"/>
    <m/>
    <n v="497"/>
    <n v="0"/>
    <n v="11"/>
    <x v="8"/>
  </r>
  <r>
    <x v="24"/>
    <d v="2023-11-08T00:00:00"/>
    <n v="17588"/>
    <s v="ATA"/>
    <s v="Escola SENAI “ Nadir Dias de Figueiredo”"/>
    <s v="Aquisição de dois cursos de Segurança em Instalações e Serviços em Eletricidade - NR10 para dois funcionários da área de manutenção. Esse curso é requisito para que possam exercer a sua função."/>
    <s v="Sim"/>
    <n v="1060"/>
    <m/>
    <n v="1060"/>
    <n v="0"/>
    <n v="11"/>
    <x v="8"/>
  </r>
  <r>
    <x v="24"/>
    <d v="2023-11-27T00:00:00"/>
    <n v="17589"/>
    <s v="ATA"/>
    <s v="Instituto Monitor"/>
    <s v="Aquisição de um curso de Segurança em Instalações e Serviços em Eletricidade - NR10 (Reciclagem) para um servidor da equipe de manutenção ( Sr.Luiz Carlos da Silva ) . Esse curso é requisito para que o servidor possa executar o seu serviço."/>
    <s v="Sim"/>
    <n v="120"/>
    <m/>
    <n v="120"/>
    <n v="0"/>
    <n v="11"/>
    <x v="8"/>
  </r>
  <r>
    <x v="25"/>
    <d v="2023-01-12T00:00:00"/>
    <n v="16484"/>
    <s v="FMA"/>
    <s v="Jocimar Magoga Eletronicos Ltda."/>
    <s v="NE.00302959 - Pregão - aquisição de projetor de multimídia p/ sala de seminários do DFMA - RC 575163 - DC 271482/2022."/>
    <s v="Sim"/>
    <n v="9250"/>
    <m/>
    <n v="9250"/>
    <n v="0"/>
    <n v="1"/>
    <x v="0"/>
  </r>
  <r>
    <x v="25"/>
    <d v="2023-03-01T00:00:00"/>
    <n v="16633"/>
    <s v="FMA"/>
    <s v="Simone Toyoko Shinomiya"/>
    <s v="Solicito reembolso do valor de R$ 138,98 (cento e trinta e oito reais e noventa e oito centavos), para Simone Toyoko Shinomiya, nº USP 2444698, referente a compra de adaptadores e cadeado conforme cupom fiscal eletrônico 000.045.521, para uso no Departamento de Física Matemática."/>
    <s v="Sim"/>
    <n v="138.97999999999999"/>
    <m/>
    <n v="138.97999999999999"/>
    <n v="0"/>
    <n v="3"/>
    <x v="10"/>
  </r>
  <r>
    <x v="25"/>
    <d v="2023-04-05T00:00:00"/>
    <n v="16735"/>
    <s v="FMA"/>
    <s v="Empresa Brasileira de Correios e Telégrafos (ECT)"/>
    <s v="Solicito liberação de verba para envio de uma correspondência via SEDEX de Roberto Dobal Bandijão para FAPESP, Rua Pio Xi, 1500, Alto da Lapa. - (Nº.Objeto: OV263773174br)"/>
    <s v="Sim"/>
    <n v="8.52"/>
    <m/>
    <n v="8.52"/>
    <n v="0"/>
    <n v="4"/>
    <x v="2"/>
  </r>
  <r>
    <x v="25"/>
    <d v="2023-06-13T00:00:00"/>
    <n v="17046"/>
    <s v="FMA"/>
    <s v="Seattle Tecnologia e Com. de Prod. Eletr. - EIRELI"/>
    <s v="NE.02979352 - aquisição de micro-ondas de 20 litros - RC 160160 - DC 108591."/>
    <s v="Sim"/>
    <n v="495"/>
    <m/>
    <n v="495"/>
    <n v="0"/>
    <n v="6"/>
    <x v="4"/>
  </r>
  <r>
    <x v="25"/>
    <d v="2023-06-14T00:00:00"/>
    <n v="17049"/>
    <s v="FMA"/>
    <s v="Wall ST Comercial Ltda."/>
    <s v="NE.02991565 - compra de adaptador sem fio wireless p/ projetor - RC 143532 - DC 113137."/>
    <s v="Sim"/>
    <n v="440"/>
    <m/>
    <n v="440"/>
    <n v="0"/>
    <n v="6"/>
    <x v="4"/>
  </r>
  <r>
    <x v="25"/>
    <d v="2023-07-03T00:00:00"/>
    <n v="17132"/>
    <s v="FMA"/>
    <s v="E. A. de O. Ferreira - ME"/>
    <s v="NE.03361611 - serviço de lavagem de cortinas de tecido e forro da sala de seminário Jayme Tiommo - RC 79621 - DC 137427."/>
    <s v="Sim"/>
    <n v="600"/>
    <m/>
    <n v="600"/>
    <n v="0"/>
    <n v="7"/>
    <x v="11"/>
  </r>
  <r>
    <x v="25"/>
    <d v="2023-07-27T00:00:00"/>
    <n v="17217"/>
    <s v="FMA"/>
    <s v="Sol Com. de Equiptos. e Servs. de Instal. de Ar Co"/>
    <s v="NE.03867051 - serviço de desinstalação de aparelho de ar condicionado na sala 3113 - RC 281625 - DC 171684."/>
    <s v="Sim"/>
    <n v="250"/>
    <m/>
    <n v="250"/>
    <n v="0"/>
    <n v="7"/>
    <x v="11"/>
  </r>
  <r>
    <x v="25"/>
    <d v="2023-09-27T00:00:00"/>
    <n v="17428"/>
    <s v="FMA"/>
    <s v="Vambel Equipamentos p/ Escritorio Ltda."/>
    <s v="NE.05059033 - aquisição e instalação de 03 quadros escolares verdes p/ Depto. FMA - RC 261764 - DC 172770."/>
    <s v="Sim"/>
    <n v="3350"/>
    <m/>
    <n v="3350"/>
    <n v="0"/>
    <n v="9"/>
    <x v="6"/>
  </r>
  <r>
    <x v="25"/>
    <d v="2023-10-05T00:00:00"/>
    <n v="17468"/>
    <s v="FMA"/>
    <s v="ALMOXARIFADO"/>
    <s v="Requisição de Almoxarifado"/>
    <s v="Sim"/>
    <n v="1396.89"/>
    <m/>
    <n v="1396.89"/>
    <n v="0"/>
    <n v="10"/>
    <x v="7"/>
  </r>
  <r>
    <x v="25"/>
    <d v="2023-10-26T00:00:00"/>
    <n v="17548"/>
    <s v="FMA"/>
    <s v="Professor(a) Visitante"/>
    <s v="NE - 05682989/2023 - Ajuda de custo a Prof. Visitante Louis Legrand - (Unesp) para ministrar colóquio junto ao DFMA - Proc. 23.1.00013.43.3"/>
    <s v="Sim"/>
    <n v="250"/>
    <m/>
    <n v="250"/>
    <n v="0"/>
    <n v="10"/>
    <x v="7"/>
  </r>
  <r>
    <x v="25"/>
    <d v="2023-11-08T00:00:00"/>
    <n v="17591"/>
    <s v="FMA"/>
    <s v="Professor(a) Visitante"/>
    <s v="NE - 05879090/2023 - Ajuda de custo a Prof(a). Visitante Caroline Macedo Guandalin - (University of Edinburgh) - para ministrar colóquio junto ao DFMA - Proc. 23.1.00013.43.3"/>
    <s v="Sim"/>
    <n v="250"/>
    <m/>
    <n v="250"/>
    <n v="0"/>
    <n v="11"/>
    <x v="8"/>
  </r>
  <r>
    <x v="25"/>
    <d v="2023-12-22T00:00:00"/>
    <n v="17820"/>
    <s v="FMA"/>
    <s v="FIM DO EXERCÍCIO"/>
    <s v="Recolhimento fim de exercício 2023"/>
    <s v="Sim"/>
    <n v="13866.51"/>
    <m/>
    <n v="13866.51"/>
    <n v="0"/>
    <n v="12"/>
    <x v="9"/>
  </r>
  <r>
    <x v="26"/>
    <d v="2023-02-27T00:00:00"/>
    <n v="16625"/>
    <s v="FNC"/>
    <s v="Bolsa Pesquisador"/>
    <s v="Bolsa de mestrado para o estudante de mestrado Gilson Schaberle Goveia - Processo: 23.1.69.43.9 - NE 1846359/2023"/>
    <s v="Sim"/>
    <n v="21000"/>
    <m/>
    <n v="21000"/>
    <n v="0"/>
    <n v="2"/>
    <x v="1"/>
  </r>
  <r>
    <x v="26"/>
    <d v="2023-04-17T00:00:00"/>
    <n v="16790"/>
    <s v="FNC"/>
    <s v="Bolsa Pequisador (Pós-Doc)"/>
    <s v="Bolsa de Pós-Doc para a pesquisadora Dra. Marina Sparvoli de Medeiros pós-doutoranda - Processo: 23.1.69.43.9 - NE 1846316/2023 - Office of Naval Research - Global (ONR-G)"/>
    <s v="Sim"/>
    <n v="37800"/>
    <m/>
    <n v="37800"/>
    <n v="0"/>
    <n v="4"/>
    <x v="2"/>
  </r>
  <r>
    <x v="26"/>
    <d v="2023-05-05T00:00:00"/>
    <n v="16857"/>
    <s v="FNC"/>
    <s v="Auxilio Professor Visitante"/>
    <s v="Professor Antônio Ferreira da Silva 07 a 13/05/2023 - Apresentação de seminário e participações de reuniões de trabalho - NE 2252673/2023"/>
    <s v="Sim"/>
    <n v="3288.96"/>
    <m/>
    <n v="3288.96"/>
    <n v="0"/>
    <n v="5"/>
    <x v="3"/>
  </r>
  <r>
    <x v="26"/>
    <d v="2023-05-05T00:00:00"/>
    <n v="16858"/>
    <s v="FNC"/>
    <s v="Auxilio Aluno"/>
    <s v="Participação do congresso Brazilian Physics Society Autumn meeting a ser realizado na Cida de Ouro Preto MG 21 a 25/05/2023 - NE 02254390/2023 - Processo: 23.1.00238.43.5"/>
    <s v="Sim"/>
    <n v="2639.56"/>
    <m/>
    <n v="2639.56"/>
    <n v="0"/>
    <n v="5"/>
    <x v="3"/>
  </r>
  <r>
    <x v="26"/>
    <d v="2023-05-23T00:00:00"/>
    <n v="16972"/>
    <s v="FNC"/>
    <s v="SEC Figueiredo Ltda - EPP"/>
    <s v="Despacho aduaneiro referente a importação DC 157823/2023 - NE 2632298/2023 - Processo: 21.1.404.43.0"/>
    <s v="Sim"/>
    <n v="18183.86"/>
    <m/>
    <n v="18183.86"/>
    <n v="0"/>
    <n v="5"/>
    <x v="3"/>
  </r>
  <r>
    <x v="26"/>
    <d v="2023-07-26T00:00:00"/>
    <n v="17207"/>
    <s v="FNC"/>
    <s v="MERU VIAGENS EIRELI"/>
    <s v="Aquisição de passagem para Cancún para apresentação de trabalho 31 International Materials Research Congress de 13 a 19 de agosto 2023 - Processo: 23.1.400.43.7 - FATURA 14134"/>
    <s v="Sim"/>
    <n v="3716.09"/>
    <m/>
    <n v="3716.09"/>
    <n v="0"/>
    <n v="7"/>
    <x v="11"/>
  </r>
  <r>
    <x v="26"/>
    <d v="2023-08-15T00:00:00"/>
    <n v="17299"/>
    <s v="FNC"/>
    <s v="Meru Viagens EIRELI"/>
    <s v="Fatura 15656 - Compra de passagem aérea internacional para prof. José F. D Chubaci - participação e apresentação de trabalho &quot;20th Intenational Conference on Solid State Dosimetry&quot; e ministrar mini curso na &quot;7th Summer School&quot; - período de 12 a 23/09/2033 - Cidade de Pisa e Viareggio - Itália - RC 346034."/>
    <s v="Sim"/>
    <n v="7612.01"/>
    <m/>
    <n v="7612.01"/>
    <n v="0"/>
    <n v="8"/>
    <x v="5"/>
  </r>
  <r>
    <x v="26"/>
    <d v="2023-08-17T00:00:00"/>
    <n v="17312"/>
    <s v="FNC"/>
    <s v="Auxílio Aluno"/>
    <s v="Participação em treinamento e desenvolvimento de trabalho e pesquisa na Universidade de Oslo - Noruega no período de 01/09 a 30/11/2023 - NE 04154172/2023 - Processo: 23.1.00382.43.9"/>
    <s v="Sim"/>
    <n v="16173.19"/>
    <m/>
    <n v="16173.19"/>
    <n v="0"/>
    <n v="8"/>
    <x v="5"/>
  </r>
  <r>
    <x v="26"/>
    <d v="2023-09-28T00:00:00"/>
    <n v="17432"/>
    <s v="FNC"/>
    <s v="Reserva"/>
    <s v="Cancelado - Reserva 5073435 - aquisição de sistema de suporte e manipulação de substratos c/ capacidade de aquecimento e rotação p/ Lab. de Cristais Iônicos - RC 221266 - DC 217862 - importação - Cancelado o valor de R$ 456.000,00."/>
    <s v="Sim"/>
    <n v="0"/>
    <m/>
    <n v="0"/>
    <n v="0"/>
    <n v="9"/>
    <x v="6"/>
  </r>
  <r>
    <x v="26"/>
    <d v="2023-09-29T00:00:00"/>
    <n v="17442"/>
    <s v="FNC"/>
    <s v="Meru Viagens EIRELI"/>
    <s v="Fatura 15869 - Compra de passagem aérea internacional para aluno de mestrado Daniel G. Fidelis (SP/Noruega/SP) - estágio de pós-graduação na Universidade de Oslo - Noruega - de 01/09 a 30/11/2023 - RC 372566."/>
    <s v="Sim"/>
    <n v="10568.06"/>
    <m/>
    <n v="10568.06"/>
    <n v="0"/>
    <n v="9"/>
    <x v="6"/>
  </r>
  <r>
    <x v="27"/>
    <d v="2023-01-26T00:00:00"/>
    <n v="16517"/>
    <s v="FAP"/>
    <s v="SERGIO ALEXANDRE DA SILVA (2435235)"/>
    <s v="Material utilizado no Laboratório de Cristalografia/DFAP, solicitado pela Profª Drª Márcia Fantini e conforme Nota Fiscal 57030 da Leroy Merlin."/>
    <s v="Sim"/>
    <n v="120.47"/>
    <m/>
    <n v="120.47"/>
    <n v="0"/>
    <n v="1"/>
    <x v="0"/>
  </r>
  <r>
    <x v="27"/>
    <d v="2023-05-24T00:00:00"/>
    <n v="16976"/>
    <s v="FAP"/>
    <s v="Sérgio Alexandre da Silva"/>
    <s v="Reembolso das Notas Fiscais: N.F.:010.678-24/5/23 - Comp.Metal Com.Aços e Metais Ltda.- mat.de consumo (latão e aço e inox) N.F. Serviços - 002720-23/5/23- Conserto de bomba d´água acoplada ao equipamento Patrimônio DIR/FAP -043-018308."/>
    <s v="Sim"/>
    <n v="650"/>
    <m/>
    <n v="650"/>
    <n v="0"/>
    <n v="5"/>
    <x v="3"/>
  </r>
  <r>
    <x v="27"/>
    <d v="2023-06-01T00:00:00"/>
    <n v="17003"/>
    <s v="FAP"/>
    <s v="Sérgio Alexandre da Silva"/>
    <s v="Reembolso pela aquisição de material de consumo, em caráter de urgência, para uso no Lab.de Cristalografia do DFAP."/>
    <s v="Sim"/>
    <n v="442.73"/>
    <m/>
    <n v="442.73"/>
    <n v="0"/>
    <n v="6"/>
    <x v="4"/>
  </r>
  <r>
    <x v="27"/>
    <d v="2023-09-27T00:00:00"/>
    <n v="17419"/>
    <s v="FAP"/>
    <s v="Sérgio Alexandre da Silva"/>
    <s v="Reembolso pela compra de material de consumo, em caráter emergencial, para reparos, manutenção e segurança no Lab. de Cristalografia do DFAP."/>
    <s v="Sim"/>
    <n v="252"/>
    <m/>
    <n v="252"/>
    <n v="0"/>
    <n v="9"/>
    <x v="6"/>
  </r>
  <r>
    <x v="27"/>
    <d v="2023-11-30T00:00:00"/>
    <n v="17662"/>
    <s v="FAP"/>
    <s v="SÉRGIO ALEXANDRE DA SILVA"/>
    <s v="Aquisição de itens de consumo para o Laboratório de Cristalografia/DFAP, conforme Nota Fiscal 6309 da Z-Par Parafusos e Ferramentas Ltda ME"/>
    <s v="Sim"/>
    <n v="117.2"/>
    <m/>
    <n v="117.2"/>
    <n v="0"/>
    <n v="11"/>
    <x v="8"/>
  </r>
  <r>
    <x v="28"/>
    <d v="2023-02-17T00:00:00"/>
    <n v="16613"/>
    <s v="DIR"/>
    <s v="Escola de Engenharia de Lorena"/>
    <s v="Referente a diária do Prof. Luiz Tadeu Fernandes Eleno, professor da EEL USP, para participar na banca de defesa de doutorado do aluno Bruno Bueno I. Nascimento, orientando da Profa. Lucy V. C. Assali, no dia 16/02/2023. Remanejamento N° 2023 50107505"/>
    <s v="Sim"/>
    <n v="513.9"/>
    <m/>
    <n v="513.9"/>
    <n v="0"/>
    <n v="2"/>
    <x v="1"/>
  </r>
  <r>
    <x v="28"/>
    <d v="2023-09-28T00:00:00"/>
    <n v="17435"/>
    <s v="AAA-CPG"/>
    <s v="Meru Viagens EIRELI"/>
    <s v="Fatura 16169 - Compra de passagem aérea nacional para Prof. Marcio Varella (SP/DF/SP) - participação de Seminário de Meio Termo da CAPES (área de Astronimia / Física) - de 02 a 03/10/2023 - RC 417624."/>
    <s v="Sim"/>
    <n v="462.94"/>
    <m/>
    <n v="462.94"/>
    <n v="0"/>
    <n v="9"/>
    <x v="6"/>
  </r>
  <r>
    <x v="28"/>
    <d v="2023-11-01T00:00:00"/>
    <n v="17574"/>
    <s v="DIR"/>
    <s v="Monitores Bolsistas"/>
    <s v="Monitores Bolsistas Especiais 2013 NE 1282080/2023"/>
    <s v="Sim"/>
    <n v="28968.799999999999"/>
    <m/>
    <n v="28968.799999999999"/>
    <n v="0"/>
    <n v="11"/>
    <x v="8"/>
  </r>
  <r>
    <x v="29"/>
    <d v="2023-03-21T00:00:00"/>
    <n v="16702"/>
    <s v="DIR"/>
    <s v="Prefeitura do Municipio de Sao Paulo"/>
    <s v="NE.01435740 - Pagamento de Taxa de Resíduos Sólidos de Saúde - TRSS - Exercício 2.023."/>
    <s v="Sim"/>
    <n v="830.88"/>
    <m/>
    <n v="830.88"/>
    <n v="0"/>
    <n v="3"/>
    <x v="10"/>
  </r>
  <r>
    <x v="30"/>
    <d v="2023-04-18T00:00:00"/>
    <n v="16791"/>
    <s v="FAP"/>
    <s v="JA Machado CNPJ 41.738.847/0001-55"/>
    <s v="Pagamento de recarga de cilindro de gás nitrogênio de grau industrial, para uso no Laboratório de Filmes Finos do depto. de Física Aplicada do IF."/>
    <s v="Sim"/>
    <n v="246"/>
    <m/>
    <n v="246"/>
    <n v="0"/>
    <n v="4"/>
    <x v="2"/>
  </r>
  <r>
    <x v="31"/>
    <d v="2023-07-03T00:00:00"/>
    <n v="17130"/>
    <s v="FEP"/>
    <s v="FENIX COMERCIAL ESTUDANTIL LTDA."/>
    <s v="Solicito a liberação do valor de R$ 2000,00 (dois mil reais), para pagamento de serviços a pessoa jurídica: FENIX COMERCIAL ESTUDANTIL LTDA CNPJ 59.176.826/0001-59 Justificativa: O montante solicitado refere-se a serviços de reprodução e encadernação de materiais relativos à utilização e ao funcionamento do PROFIS."/>
    <s v="Sim"/>
    <n v="2000"/>
    <m/>
    <n v="2000"/>
    <n v="0"/>
    <n v="7"/>
    <x v="11"/>
  </r>
  <r>
    <x v="31"/>
    <d v="2023-08-08T00:00:00"/>
    <n v="17263"/>
    <s v="FEP"/>
    <s v="Transposição interna"/>
    <s v="Transferência de saldo da RI - PROFIS - M. Regina D. Kawamrura Para RI - PROFIS - Cristina Leite conforme email do dia 07/08/2023 pelo Sr. Marco Rice - Motivo: Aposentadoria"/>
    <s v="Sim"/>
    <n v="96748.06"/>
    <m/>
    <n v="96748.06"/>
    <n v="0"/>
    <n v="8"/>
    <x v="5"/>
  </r>
  <r>
    <x v="32"/>
    <m/>
    <n v="17724"/>
    <s v="ATO-MP"/>
    <s v="Eduardo Ureshino"/>
    <s v="Compra de material capacitor para as máquinas de ar condicionado dos auditórios (R$ 224,33), reparo de válvula HYDRA para sanitários Ala II térreo e 2 andar (R$ 1561,00). material para reparo de telhado (R$ 1081,30)"/>
    <s v="Sim"/>
    <n v="2866.63"/>
    <m/>
    <n v="2866.63"/>
    <n v="0"/>
    <n v="1"/>
    <x v="0"/>
  </r>
  <r>
    <x v="32"/>
    <m/>
    <n v="17726"/>
    <s v="ATO"/>
    <s v="Davop Comercial Ltda"/>
    <s v="Aquisição de lona plástica preta para proteção de moveis, piso em casos de trabalhos em reformas e vazamentos de telhados. Utilização geral para atendimento de solicitações de serviços."/>
    <s v="Sim"/>
    <n v="832.61"/>
    <m/>
    <n v="832.61"/>
    <n v="0"/>
    <n v="1"/>
    <x v="0"/>
  </r>
  <r>
    <x v="32"/>
    <d v="2023-01-10T00:00:00"/>
    <n v="16463"/>
    <s v="DIR"/>
    <s v="Elevadores Zenit Eireli"/>
    <s v="Contrato de manutenção preventiva e corretiva de elevadores - Exercício 2023"/>
    <s v="Sim"/>
    <n v="3486.47"/>
    <m/>
    <n v="3486.47"/>
    <n v="0"/>
    <n v="1"/>
    <x v="0"/>
  </r>
  <r>
    <x v="32"/>
    <d v="2023-01-10T00:00:00"/>
    <n v="16466"/>
    <s v="DIR"/>
    <s v="ALGV Com. Eletr. e Serv. Adm. Ltda - ME"/>
    <s v="Contrato de serviço de transporte de carga não especializada Exercício 2023 - DC 18211/2022 NE 263473"/>
    <s v="Sim"/>
    <n v="10549.15"/>
    <m/>
    <n v="10549.15"/>
    <n v="0"/>
    <n v="1"/>
    <x v="0"/>
  </r>
  <r>
    <x v="32"/>
    <d v="2023-01-10T00:00:00"/>
    <n v="16469"/>
    <s v="DIR"/>
    <s v="1 Nova São José Resíduos Eireli - ME"/>
    <s v="Contrato de serviço de locação para transporte de carga Exercício 2023 DC 18246"/>
    <s v="Sim"/>
    <n v="16181.12"/>
    <m/>
    <n v="16181.12"/>
    <n v="0"/>
    <n v="1"/>
    <x v="0"/>
  </r>
  <r>
    <x v="32"/>
    <d v="2023-01-11T00:00:00"/>
    <n v="16474"/>
    <s v="DIR"/>
    <s v="Viks Elevadores Ltda"/>
    <s v="Contrato de manutenção de elevadores preventiva e corretiva Exercício 2023 - NE 264097/2023 - Processo: 22.1.104.43.8"/>
    <s v="Sim"/>
    <n v="9062.64"/>
    <m/>
    <n v="9062.64"/>
    <n v="0"/>
    <n v="1"/>
    <x v="0"/>
  </r>
  <r>
    <x v="32"/>
    <d v="2023-01-11T00:00:00"/>
    <n v="16472"/>
    <s v="DIR"/>
    <s v="Itopro Instalação e Manutenção de Ar Condicionado"/>
    <s v="Contrato de Serviços de Manutenção de aparelhos de ar condicionado Exercício 2023 DC 84330/2022 - Processo 22.1.227.43.2 - NE 276753 / 2023"/>
    <s v="Sim"/>
    <n v="18105.87"/>
    <m/>
    <n v="18105.87"/>
    <n v="0"/>
    <n v="1"/>
    <x v="0"/>
  </r>
  <r>
    <x v="32"/>
    <d v="2023-01-11T00:00:00"/>
    <n v="16475"/>
    <s v="DIR"/>
    <s v="TK Elevadores Basil Ltda"/>
    <s v="Contrato de manutenção de elevadores Exercício 2023 - Processo: 20.1.35.43.4"/>
    <s v="Sim"/>
    <n v="10233.73"/>
    <m/>
    <n v="10233.73"/>
    <n v="0"/>
    <n v="1"/>
    <x v="0"/>
  </r>
  <r>
    <x v="32"/>
    <d v="2023-01-11T00:00:00"/>
    <n v="16476"/>
    <s v="DIR"/>
    <s v="Elevadores Atlas Schindler Ltda"/>
    <s v="Contrato de manutenção de elevadores preventiva e corretiva NE 264020/2023 - Processo: 21.1.420.43.6"/>
    <s v="Sim"/>
    <n v="9000"/>
    <m/>
    <n v="9000"/>
    <n v="0"/>
    <n v="1"/>
    <x v="0"/>
  </r>
  <r>
    <x v="32"/>
    <d v="2023-01-18T00:00:00"/>
    <n v="16489"/>
    <s v="ATO"/>
    <s v="Ibec Engenharia Ltda"/>
    <s v="Serviço terceirizado de manutenção e conservação de jardins - Processo: 22.1.421.43.3 - NE 358032 / 2023 e 357559 / 2023"/>
    <s v="Sim"/>
    <n v="189109.4"/>
    <m/>
    <n v="189109.4"/>
    <n v="0"/>
    <n v="1"/>
    <x v="0"/>
  </r>
  <r>
    <x v="32"/>
    <d v="2023-01-20T00:00:00"/>
    <n v="16503"/>
    <s v="ATO"/>
    <s v="Ice Refrigeracao S/S Lta - ME"/>
    <s v="NE.00384327 - serviço de desinstalação de aparelho de ar condicionado no Ed. Principal Ala I - sala 3155 - RC 221922 - DC 2769."/>
    <s v="Sim"/>
    <n v="270"/>
    <m/>
    <n v="270"/>
    <n v="0"/>
    <n v="1"/>
    <x v="0"/>
  </r>
  <r>
    <x v="32"/>
    <d v="2023-01-30T00:00:00"/>
    <n v="16527"/>
    <s v="ATO"/>
    <s v="Thermotime Serviços de Engenharia LDTA"/>
    <s v="Conserto dos seguintes aparelhos de ar condicionado do DFGE, Prof. Adriano. A manutenção se faz necessário para não danificar os aparelhos de pesquisa que tem alto custo (segundo informações do Prof. Adriano) Sala 1051: 043.020119 Sala 1051A: 043.020117 Sala 1051B: 043.020120 Sala 1051C: 043.020106 e 043.020107"/>
    <s v="Sim"/>
    <n v="2680"/>
    <m/>
    <n v="2680"/>
    <n v="0"/>
    <n v="1"/>
    <x v="0"/>
  </r>
  <r>
    <x v="32"/>
    <d v="2023-01-30T00:00:00"/>
    <n v="16531"/>
    <s v="ATO-MP"/>
    <s v="Eduardo Ureshino"/>
    <s v="Compra de material elétrico para continuação do serviço de instalação de lâmpadas UVC Oscar Sala e sala de aula do Didático, veda calha e fita aluminizada para Van der Graaf, argamassa BJF, PVC marron para o balão de Hélio, parafuso e bucha uso geral."/>
    <s v="Sim"/>
    <n v="3613.72"/>
    <m/>
    <n v="3613.72"/>
    <n v="0"/>
    <n v="1"/>
    <x v="0"/>
  </r>
  <r>
    <x v="32"/>
    <d v="2023-02-09T00:00:00"/>
    <n v="16574"/>
    <s v="ATO"/>
    <s v="Lampião de Gás Comercial Elétrica Ltda"/>
    <s v="Compra de refletor e lâmpadas emergencial para iluminação externa."/>
    <s v="Sim"/>
    <n v="2121"/>
    <m/>
    <n v="2121"/>
    <n v="0"/>
    <n v="2"/>
    <x v="1"/>
  </r>
  <r>
    <x v="32"/>
    <d v="2023-02-09T00:00:00"/>
    <n v="16575"/>
    <s v="ATO"/>
    <s v="Eduardo Ureshino"/>
    <s v="Compra de LED indicador para interruptor &quot;lâmpada UVC Nemitala&quot;"/>
    <s v="Sim"/>
    <n v="69.36"/>
    <m/>
    <n v="69.36"/>
    <n v="0"/>
    <n v="2"/>
    <x v="1"/>
  </r>
  <r>
    <x v="32"/>
    <d v="2023-02-09T00:00:00"/>
    <n v="16577"/>
    <s v="FMT"/>
    <s v="Karen Mendonca Oliveira - EIRELI"/>
    <s v="NE.00723350 / 00723369 - serviço de colocação de vidro e película de proteção solar em janela no Edif. Alessandro Volta - Bloco C - RC 571699 - DC 2670 - ajuste da GO 16578 / GC 4031."/>
    <s v="Sim"/>
    <n v="3539"/>
    <m/>
    <n v="3539"/>
    <n v="0"/>
    <n v="2"/>
    <x v="1"/>
  </r>
  <r>
    <x v="32"/>
    <d v="2023-02-14T00:00:00"/>
    <n v="16596"/>
    <s v="ATO-MP"/>
    <s v="ALGV Com. Eletr. e Serv. ADm. Ltda - ME"/>
    <s v="Contratação de serviços eventuais de apoio administrativo no transporte de mudança de matérias administrativo e didático - RC 25742 - DC 24070.- NE 1419140 / 2023"/>
    <s v="Sim"/>
    <n v="93129.4"/>
    <m/>
    <n v="93129.4"/>
    <n v="0"/>
    <n v="2"/>
    <x v="1"/>
  </r>
  <r>
    <x v="32"/>
    <d v="2023-02-14T00:00:00"/>
    <n v="16598"/>
    <s v="ATO-MP"/>
    <s v="Minetto Eletro Refrigeração Ltda"/>
    <s v="Contrato de serviço de manutenção em equipamento Condicionador de Ar Exercício 2023 - NE 765185 / 2023 - Processo: 22.1.75.43.8"/>
    <s v="Sim"/>
    <n v="41105.760000000002"/>
    <m/>
    <n v="41105.760000000002"/>
    <n v="0"/>
    <n v="2"/>
    <x v="1"/>
  </r>
  <r>
    <x v="32"/>
    <d v="2023-02-27T00:00:00"/>
    <n v="16605"/>
    <s v="ATO-MP"/>
    <s v="Thermontime Serviços de Engenharia Ltda"/>
    <s v="Serviço emergencial de desinstalação de uma aparelho de ar condicionado de numero de patrimônio: 43.014.458, quebrado para instalação de um novo aparelho de ar condicionado de numero de patrimônio200.068.838. Sala n° 13 (sala do Rack do Centro de Computação do Instituto de Física da USP) do Edifício Anexo 1 do 1ª pavimento.:"/>
    <s v="Sim"/>
    <n v="2680"/>
    <m/>
    <n v="2680"/>
    <n v="0"/>
    <n v="2"/>
    <x v="1"/>
  </r>
  <r>
    <x v="32"/>
    <d v="2023-02-27T00:00:00"/>
    <n v="16623"/>
    <s v="ATO-MP"/>
    <s v="Gilson Neves Rodrigues"/>
    <s v="Reparo emergencial do piso do Gerador do Edifício Hepic !"/>
    <s v="Sim"/>
    <n v="1470"/>
    <m/>
    <n v="1470"/>
    <n v="0"/>
    <n v="2"/>
    <x v="1"/>
  </r>
  <r>
    <x v="32"/>
    <d v="2023-02-28T00:00:00"/>
    <n v="16630"/>
    <s v="ATO-MP"/>
    <s v="Reserva"/>
    <s v="NE.01498547 - Pregão -serviço de limpeza de reservatórios e caixas d'águas do IFUSP - RC 27435 - DC 31270 - Alteração no valor de R$ 29.208,85."/>
    <s v="Sim"/>
    <n v="7049.7"/>
    <m/>
    <n v="7049.7"/>
    <n v="0"/>
    <n v="2"/>
    <x v="1"/>
  </r>
  <r>
    <x v="32"/>
    <d v="2023-03-02T00:00:00"/>
    <n v="16636"/>
    <s v="ATO-MP"/>
    <s v="Adilson Batista Machado"/>
    <s v="Utilização para conclusão de serviços em andamento de Manutenção Predial. Quatro fitas isolantes (eletricistas); quatro sifão de pia de copo (hidráulica); quatro luvas de 1/2&quot; x 3/4&quot; rosca cola (hidráulica); três flexível blindado de 30 cm de 1/2&quot; (hidráulica)."/>
    <s v="Sim"/>
    <n v="398.57"/>
    <m/>
    <n v="398.57"/>
    <n v="0"/>
    <n v="3"/>
    <x v="10"/>
  </r>
  <r>
    <x v="32"/>
    <d v="2023-03-02T00:00:00"/>
    <n v="16640"/>
    <s v="ATO-MP"/>
    <s v="G. Contec Construção e Terceirização Ltda"/>
    <s v="ANULADO Serviço de manutenção preventiva para limpeza de equipamentos de purificador de água e bebedouros do IFUSP - RC 26188 - DC 33877. - NE 1603090/2023 - Processo: 23.1.00084.43.8"/>
    <s v="Sim"/>
    <n v="0"/>
    <m/>
    <n v="0"/>
    <n v="0"/>
    <n v="3"/>
    <x v="10"/>
  </r>
  <r>
    <x v="32"/>
    <d v="2023-03-03T00:00:00"/>
    <n v="16648"/>
    <s v="ATO"/>
    <s v="PUSP - Capital"/>
    <s v="Rem. 50126569 - Serviços de coleta, transporte, tratamento e destino final de lâmpadas fluorescentes inservíveis, conforme OF.DVGS/SVRN/29/PUSP-C/28.02.2023."/>
    <s v="Sim"/>
    <n v="1976.94"/>
    <m/>
    <n v="1976.94"/>
    <n v="0"/>
    <n v="3"/>
    <x v="10"/>
  </r>
  <r>
    <x v="32"/>
    <d v="2023-03-07T00:00:00"/>
    <n v="16656"/>
    <s v="ATO"/>
    <s v="Serralheria marquelon Ltda - Me"/>
    <s v="Serviço produção em serralheria RC 83106 DC 38283"/>
    <s v="Sim"/>
    <n v="7878.9"/>
    <m/>
    <n v="7878.9"/>
    <n v="0"/>
    <n v="3"/>
    <x v="10"/>
  </r>
  <r>
    <x v="32"/>
    <d v="2023-03-07T00:00:00"/>
    <n v="16658"/>
    <s v="ATO"/>
    <s v="Apui Arquitetura e Paisagismo S/S Ltda."/>
    <s v="NE.02371028 - Contratação de projeto executivo para reforma de Laboratório de Pesquisa no Edifício HEPIC - RC 603876/2022 - DC 24797 - Reserva 1098026 - Convite - Contrapartida GO 16654 e GC 4047 - Alteração de valor de R$ 119.940,00."/>
    <s v="Sim"/>
    <n v="108000"/>
    <m/>
    <n v="108000"/>
    <n v="0"/>
    <n v="3"/>
    <x v="10"/>
  </r>
  <r>
    <x v="32"/>
    <d v="2023-03-08T00:00:00"/>
    <n v="16649"/>
    <s v="ATO"/>
    <s v="Eduardo Ureshino"/>
    <s v="Compra de material lona plástica, material hidráulico, argamassa para uso geral (R$ 668,86) e corrente + cadeado para a vigilância trancar as portas de emergência no desligamento da cabine."/>
    <s v="Sim"/>
    <n v="1138.6600000000001"/>
    <m/>
    <n v="1138.6600000000001"/>
    <n v="0"/>
    <n v="3"/>
    <x v="10"/>
  </r>
  <r>
    <x v="32"/>
    <d v="2023-03-08T00:00:00"/>
    <n v="16650"/>
    <s v="ATO"/>
    <s v="Eduardo Ureshino"/>
    <s v="Compra de canaleta (aud. Norte) luminárias (HEPIC) (R$539,99)"/>
    <s v="Sim"/>
    <n v="539.99"/>
    <m/>
    <n v="539.99"/>
    <n v="0"/>
    <n v="3"/>
    <x v="10"/>
  </r>
  <r>
    <x v="32"/>
    <d v="2023-03-08T00:00:00"/>
    <n v="16659"/>
    <s v="ATO-MP"/>
    <s v="Casa Pedroso Materiais para Construção Ltda. - EPP"/>
    <s v="Troca emergencial da fechadura da porta n° 232, do Edifício Basílio Jafet."/>
    <s v="Sim"/>
    <n v="140.80000000000001"/>
    <m/>
    <n v="140.80000000000001"/>
    <n v="0"/>
    <n v="3"/>
    <x v="10"/>
  </r>
  <r>
    <x v="32"/>
    <d v="2023-03-08T00:00:00"/>
    <n v="16660"/>
    <s v="ATO-MP"/>
    <s v="Thermontime Serviços de Engenharia Ltda"/>
    <s v="Serviços emergenciais da troca do revestimento da linha frigorígena do aparelho de ar condicionado n° patrimônio: 200.005.659 - Elgin - Hi-Wall de 12.000 btu´s. Laboratório de Filmes Finos - Professora Cecilia Salvatori do Edifício Basílio Jafet - Subsolo."/>
    <s v="Sim"/>
    <n v="420"/>
    <m/>
    <n v="420"/>
    <n v="0"/>
    <n v="3"/>
    <x v="10"/>
  </r>
  <r>
    <x v="32"/>
    <d v="2023-03-08T00:00:00"/>
    <n v="16661"/>
    <s v="ATO"/>
    <s v="Lampião de Gás Comercio Elétrica Ltda"/>
    <s v="Compra de material elétrico para adequação da sala 1030 do Laboratório Didático."/>
    <s v="Sim"/>
    <n v="1692.05"/>
    <m/>
    <n v="1692.05"/>
    <n v="0"/>
    <n v="3"/>
    <x v="10"/>
  </r>
  <r>
    <x v="32"/>
    <d v="2023-03-08T00:00:00"/>
    <n v="16673"/>
    <s v="ATO-MP"/>
    <s v="Ice Refrigeracao S/S Lta - ME"/>
    <s v="NE.01117136 - serviço de desinstalação e remoção de 02 ares condicionados - RC 25793 - DC 40466."/>
    <s v="Sim"/>
    <n v="650"/>
    <m/>
    <n v="650"/>
    <n v="0"/>
    <n v="3"/>
    <x v="10"/>
  </r>
  <r>
    <x v="32"/>
    <d v="2023-03-15T00:00:00"/>
    <n v="16686"/>
    <s v="ATO-MP"/>
    <s v="Thermontime Serviços de Engenharia Ltda"/>
    <s v="Serviços emergenciais de manutenção corretiva dos aparelhos de ares condicionados. Sala n° 213 do Conjunto Alessandro Volta Bloco &quot;C&quot;, aparelho de ar condicionado n° de patrimônio: 043.000.032 / Modelo Midea de 9.000 btu´s e da sala n° 3147 do Edifício Principal Ala 1, aparelho de ar condicionado n° de patrimônio: 043.009.103 / Modelo: Carrier Split Piso Teto de 18.000 btu´s."/>
    <s v="Sim"/>
    <n v="430"/>
    <m/>
    <n v="430"/>
    <n v="0"/>
    <n v="3"/>
    <x v="10"/>
  </r>
  <r>
    <x v="32"/>
    <d v="2023-03-15T00:00:00"/>
    <n v="16687"/>
    <s v="ATO-MP"/>
    <s v="Clenex Comercio e Servicos - EIRELI"/>
    <s v="NE.01252084 / 01252092 - Ata Registro de Preço - serviço de adequação dos bocais e compra de manta asfáltica para o Edifício Principal - RC 109334 - DC 47355."/>
    <s v="Sim"/>
    <n v="11786.05"/>
    <m/>
    <n v="11786.05"/>
    <n v="0"/>
    <n v="3"/>
    <x v="10"/>
  </r>
  <r>
    <x v="32"/>
    <d v="2023-03-16T00:00:00"/>
    <n v="16691"/>
    <s v="ATO-MP"/>
    <s v="Thermontime Serviços de Engenharia Ltda"/>
    <s v="Serviços emergenciais no aparelho de ar condicionado da sala de vigilância n° 2013/B - Numero de Patrimônio: ,43.009.458 - Springer Hi-Wall de 18.000 btu´s. Troca de capacitores e isolamento da linha frigorigena danificada."/>
    <s v="Sim"/>
    <n v="620"/>
    <m/>
    <n v="620"/>
    <n v="0"/>
    <n v="3"/>
    <x v="10"/>
  </r>
  <r>
    <x v="32"/>
    <d v="2023-03-30T00:00:00"/>
    <n v="16737"/>
    <s v="ATO"/>
    <s v="Eduardo Ureshino"/>
    <s v="Compra de material hidráulico (torneira, válvula de mictório, acabamentos) uso na AlaI, Química, LabDid; massa pronta para acabamento geral, ponteiras para parafusadeira (R1133,21) filtro de água para o Show de física (R$ 19,20); disjuntor para o ar condicionado do SAMPA (R$ 102,03); Fechadura eletrônica e disjuntores para o SAMPA (R$ 650,60); mangueira para ligação de água para o CEFISMA (R$258,20); Material elétrico para o auditório Mario Schenberg e Sul, lâmpadas para o elevador da Ala II"/>
    <s v="Sim"/>
    <n v="3069.49"/>
    <m/>
    <n v="3069.49"/>
    <n v="0"/>
    <n v="3"/>
    <x v="10"/>
  </r>
  <r>
    <x v="32"/>
    <d v="2023-03-31T00:00:00"/>
    <n v="16749"/>
    <s v="ATO"/>
    <s v="KAREN MENDONÇA de OLIVEIRA EIRELI"/>
    <s v="Aquisição de serviço de vidraçaria RC 78587 DC 64489"/>
    <s v="Sim"/>
    <n v="6426.05"/>
    <m/>
    <n v="6426.05"/>
    <n v="0"/>
    <n v="3"/>
    <x v="10"/>
  </r>
  <r>
    <x v="32"/>
    <d v="2023-04-05T00:00:00"/>
    <n v="16734"/>
    <s v="ATO-MP"/>
    <s v="Ice Refrigeração SS Ltda ME"/>
    <s v="Desinstalação emergencial de um aparelho de ar condicionado de 12.000 btu´s da sala n° 116 do Conjunto Alessandro Volta Bloco &quot;C&quot;. Numero de Patrimônio: 043.015.585"/>
    <s v="Sim"/>
    <n v="650"/>
    <m/>
    <n v="650"/>
    <n v="0"/>
    <n v="4"/>
    <x v="2"/>
  </r>
  <r>
    <x v="32"/>
    <d v="2023-04-05T00:00:00"/>
    <n v="16736"/>
    <s v="ATO-MP"/>
    <s v="Verônica Espinosa"/>
    <s v="Cópias de projetos do Instituto de Física."/>
    <s v="Sim"/>
    <n v="28.8"/>
    <m/>
    <n v="28.8"/>
    <n v="0"/>
    <n v="4"/>
    <x v="2"/>
  </r>
  <r>
    <x v="32"/>
    <d v="2023-04-06T00:00:00"/>
    <n v="16763"/>
    <s v="ATO-MP"/>
    <s v="1 Nova São José Resíduos Eireli - ME"/>
    <s v="2º TAC do contrato de locação de caçamba - Processo: 21.1.27.43.2"/>
    <s v="Sim"/>
    <n v="41928.42"/>
    <m/>
    <n v="41928.42"/>
    <n v="0"/>
    <n v="4"/>
    <x v="2"/>
  </r>
  <r>
    <x v="32"/>
    <d v="2023-04-10T00:00:00"/>
    <n v="16766"/>
    <s v="ATO-MP"/>
    <s v="Casa Pedroso Materiais para Construção Ltda. - EPP"/>
    <s v="Aquisição emergencial para atendimento de solicitações de serviços junto a manutenção predial. Lâmpadas T8 de 20 Watts (100 unidades); joelho marrom de 90° x 3/4&quot; (10 unidades); Luva marrom 3/4&quot; (10 unidades); Tee marrom 3/4&quot; (10 unidades) e uma bisnaga de vedação PU 360gramas."/>
    <s v="Sim"/>
    <n v="1925.74"/>
    <m/>
    <n v="1925.74"/>
    <n v="0"/>
    <n v="4"/>
    <x v="2"/>
  </r>
  <r>
    <x v="32"/>
    <d v="2023-04-11T00:00:00"/>
    <n v="16771"/>
    <s v="ATO-MP"/>
    <s v="Adilson Batista Machado"/>
    <s v="Aquisição de material para conclusão emergencial de solicitações junto a manutenção predial. Engate flexivél para lavatórios, Caixa acoplada de vaso sanitário e bebedouros (4 unidades); Fita isolante para eletricistas (4 unidades); Anel de borracha para tubulação de esgoto de 40 e 50 mm (20 unidades); Cap de esgoto de 40 mm (4 unidades); Plug de ø 1/2&quot; (10 unidades); Junção em &quot;Y&quot; esgoto de 50mm (4 unidades); Joelho 90° esgoto de 50mm (4 unidades); Fita veda rosca (2 unidades); Espelho para interruptor de uma tecla branco (4 unidades); Plug macho (1 unidade); Plug fêmea (1 unidade) Cap marrom ø 3/4&quot; (4 unidades); Aplicador de silicone (1 unidade)."/>
    <s v="Sim"/>
    <n v="534.91"/>
    <m/>
    <n v="534.91"/>
    <n v="0"/>
    <n v="4"/>
    <x v="2"/>
  </r>
  <r>
    <x v="32"/>
    <d v="2023-04-13T00:00:00"/>
    <n v="16781"/>
    <s v="ATO-MP"/>
    <s v="Adilson Batista Machado"/>
    <s v="Aquisição de um modulo (bloco) de luminária de luz de emergência para instalação experimental do corredor do 1ª pavimento do Edifício Principal Ala Central."/>
    <s v="Sim"/>
    <n v="389.9"/>
    <m/>
    <n v="389.9"/>
    <n v="0"/>
    <n v="4"/>
    <x v="2"/>
  </r>
  <r>
    <x v="32"/>
    <d v="2023-04-18T00:00:00"/>
    <n v="16793"/>
    <s v="ATO-MP"/>
    <s v="AMR Arquitetura e Construção Ltda"/>
    <s v="Aquisição e montagem de elementos de divisórias RC 101775 DC 89643"/>
    <s v="Sim"/>
    <n v="6765.85"/>
    <m/>
    <n v="6765.85"/>
    <n v="0"/>
    <n v="4"/>
    <x v="2"/>
  </r>
  <r>
    <x v="32"/>
    <d v="2023-04-20T00:00:00"/>
    <n v="16802"/>
    <s v="ATO-MP"/>
    <s v="Viks Elevadores Ltda"/>
    <s v="Troca de peças emergenciais do Elevador Social do Edifício Principal Ala Central - Numero de Patrimônio: 043.018856"/>
    <s v="Sim"/>
    <n v="3623.5"/>
    <m/>
    <n v="3623.5"/>
    <n v="0"/>
    <n v="4"/>
    <x v="2"/>
  </r>
  <r>
    <x v="32"/>
    <d v="2023-04-26T00:00:00"/>
    <n v="16824"/>
    <s v="ATO-MP"/>
    <s v="Versattil Comércio de Material Elétrico Ltda"/>
    <s v="Reserva 2090894 - Pregão - aquisições de tubos galvanizados, canaletas e materiais elétricos - RC 26196 - DC 52731. Efetuado reforço da reserva (nº 2645586) no valor de R$ 3.580,08 devido a alteração no total da compra conf. ata do pregão fls. 71 do Proc. 23.1.106.43.1 - NEE 2645624, 2645632 e 2645640."/>
    <s v="Sim"/>
    <n v="122500"/>
    <m/>
    <n v="122500"/>
    <n v="0"/>
    <n v="4"/>
    <x v="2"/>
  </r>
  <r>
    <x v="32"/>
    <d v="2023-04-26T00:00:00"/>
    <n v="16826"/>
    <s v="ATO-MP"/>
    <s v="Reserva"/>
    <s v="Cancelado - Reserva 2092153 - Pregão - aquisições de aparelhos de ar condicionado portátil - RC 47940 - DC 40474 - Cancelado o valor de R$ 14.099,00."/>
    <s v="Sim"/>
    <n v="0"/>
    <m/>
    <n v="0"/>
    <n v="0"/>
    <n v="4"/>
    <x v="2"/>
  </r>
  <r>
    <x v="32"/>
    <d v="2023-04-26T00:00:00"/>
    <n v="16828"/>
    <s v="ATO-MP"/>
    <s v="Miriam Suzana Moretti"/>
    <s v="Aquisição de Lâmpadas e aparelhos de iluminação - NE 2092960/2023 - Processo: 23.1.186.43.5"/>
    <s v="Sim"/>
    <n v="6280"/>
    <m/>
    <n v="6280"/>
    <n v="0"/>
    <n v="4"/>
    <x v="2"/>
  </r>
  <r>
    <x v="32"/>
    <d v="2023-05-03T00:00:00"/>
    <n v="16807"/>
    <s v="ATO"/>
    <s v="LAMPIAO DE GAS COMERCIAL ELETRICA LTDA"/>
    <s v="Compra de material para instalação de iluminação de emergência, para testes no EP, antiga Ala 2."/>
    <s v="Sim"/>
    <n v="1934.5"/>
    <m/>
    <n v="1934.5"/>
    <n v="0"/>
    <n v="5"/>
    <x v="3"/>
  </r>
  <r>
    <x v="32"/>
    <d v="2023-05-03T00:00:00"/>
    <n v="16813"/>
    <s v="ATO-MP"/>
    <s v="Thermontime Serviços de Tecnologia Ltda"/>
    <s v="Troca emergencial de capacitor do ar condicionado da sala n° 125 (Laboratório de Filmes Finos) do Edifício Basílio Jafet. Numero de patrimônio: 43.000.083"/>
    <s v="Sim"/>
    <n v="390"/>
    <m/>
    <n v="390"/>
    <n v="0"/>
    <n v="5"/>
    <x v="3"/>
  </r>
  <r>
    <x v="32"/>
    <d v="2023-05-09T00:00:00"/>
    <n v="16870"/>
    <s v="ATO"/>
    <s v="AMR Arquitetura e Construcoes Ltda."/>
    <s v="NE.02351353 - Ata Registro de Preço - serviço de instalação de drywall na sala 109 - Edif. HEPIC e caçamba estacionária - RC 212364 - DC 103450."/>
    <s v="Sim"/>
    <n v="496.3"/>
    <m/>
    <n v="496.3"/>
    <n v="0"/>
    <n v="5"/>
    <x v="3"/>
  </r>
  <r>
    <x v="32"/>
    <d v="2023-05-11T00:00:00"/>
    <n v="16864"/>
    <s v="ATO-MP"/>
    <s v="Magalport Comercio de Portões Automáticos"/>
    <s v="Manutenção de porta corta fogo do Edifício Hépic."/>
    <s v="Sim"/>
    <n v="600"/>
    <m/>
    <n v="600"/>
    <n v="0"/>
    <n v="5"/>
    <x v="3"/>
  </r>
  <r>
    <x v="32"/>
    <d v="2023-05-11T00:00:00"/>
    <n v="16883"/>
    <s v="ATO-MP"/>
    <s v="Adilson Batista Machado"/>
    <s v="Compra de peças emergenciais para os Self Contained da Biblioteca e Auditório Abrahão de Moraes. quatro correias A-32 e Três Correias A-33."/>
    <s v="Sim"/>
    <n v="388.4"/>
    <m/>
    <n v="388.4"/>
    <n v="0"/>
    <n v="5"/>
    <x v="3"/>
  </r>
  <r>
    <x v="32"/>
    <d v="2023-05-11T00:00:00"/>
    <n v="16891"/>
    <s v="ATO-MP"/>
    <s v="WT Peliculas e Engenharia Ltda."/>
    <s v="NE.02763287 - Pregão - fornecimento e instalação de película fumê nas janelas do Edifícios Ala 2 e Central - RC 30690 - DC 106173 - Alteração do valor de R$ 21.052,50."/>
    <s v="Sim"/>
    <n v="7449"/>
    <m/>
    <n v="7449"/>
    <n v="0"/>
    <n v="5"/>
    <x v="3"/>
  </r>
  <r>
    <x v="32"/>
    <d v="2023-05-11T00:00:00"/>
    <n v="16893"/>
    <s v="ATA"/>
    <s v="ALMOXARIFADO"/>
    <s v="Requisição de Almoxarifado"/>
    <s v="Sim"/>
    <n v="4979.13"/>
    <m/>
    <n v="4979.13"/>
    <n v="0"/>
    <n v="5"/>
    <x v="3"/>
  </r>
  <r>
    <x v="32"/>
    <d v="2023-05-11T00:00:00"/>
    <n v="16894"/>
    <s v="ATO-MP"/>
    <s v="E. de Oliveira Instalacoes e Manutencoes - EIRELI"/>
    <s v="NE.02384910 / 02384928 / 02384936 - aquisição de forro e serviço de demolição, instalação de forro e aluguel de caçamba - RC 206402 - DC 103336."/>
    <s v="Sim"/>
    <n v="9369.5400000000009"/>
    <m/>
    <n v="9369.5400000000009"/>
    <n v="0"/>
    <n v="5"/>
    <x v="3"/>
  </r>
  <r>
    <x v="32"/>
    <d v="2023-05-12T00:00:00"/>
    <n v="16878"/>
    <s v="ATO-MP"/>
    <s v="Eduardo Ureshino"/>
    <s v="( R$ 101,40 ) parafusos e porcas, compra de fechaduras de divisórias para o edifício Oscar Sala (R$ 544,00); compra de manta e primer (R$ 1.192,53), para principalmente atender o CAV-F, de forma emergencial, para conter vazamentos."/>
    <s v="Sim"/>
    <n v="1837.93"/>
    <m/>
    <n v="1837.93"/>
    <n v="0"/>
    <n v="5"/>
    <x v="3"/>
  </r>
  <r>
    <x v="32"/>
    <d v="2023-05-12T00:00:00"/>
    <n v="16898"/>
    <s v="ATO"/>
    <s v="Lampião de Gás Comercial Elétrica LTDA"/>
    <s v="Compra de lâmpadas emergencial para troca em vários lugares do IF, material elétrico para instalação de ar condicionado."/>
    <s v="Sim"/>
    <n v="1289.75"/>
    <m/>
    <n v="1289.75"/>
    <n v="0"/>
    <n v="5"/>
    <x v="3"/>
  </r>
  <r>
    <x v="32"/>
    <d v="2023-05-17T00:00:00"/>
    <n v="16925"/>
    <s v="ATO-MP"/>
    <s v="Alfredo Giorgio Scatena Ltda-ME"/>
    <s v="Manutenção e restauração de dois motores de ventilador das condensadoras das salas: *Sala de Estudos n° 1001 - Edifício Principal Ala 2 - Térreo - Numero de patrimônio: 43.024.124; *Sala do Data Center - C.C.I.F / Edifício Van Der Graff - Laboratório SAMPA - Numero de patrimônio: 43.000.125"/>
    <s v="Sim"/>
    <n v="1300"/>
    <m/>
    <n v="1300"/>
    <n v="0"/>
    <n v="5"/>
    <x v="3"/>
  </r>
  <r>
    <x v="32"/>
    <d v="2023-05-17T00:00:00"/>
    <n v="16928"/>
    <s v="ATO-MP"/>
    <s v="AMR Arquitetura e Construção"/>
    <s v="Instalação de porta / reaproveitamento - Instalação de porta, para nova sala da xerox ao lado da Tesouraria - Edifício Principal Ala 1 - 3ª pavimento"/>
    <s v="Sim"/>
    <n v="450"/>
    <m/>
    <n v="450"/>
    <n v="0"/>
    <n v="5"/>
    <x v="3"/>
  </r>
  <r>
    <x v="32"/>
    <d v="2023-05-17T00:00:00"/>
    <n v="16933"/>
    <s v="ATO-MP"/>
    <s v="VIKS Elevadores Ltda"/>
    <s v="Troca do reparo do motor da porta do elevador social do Edifício Principal Ala Central. Numero de Patrimônio: 043.018856"/>
    <s v="Sim"/>
    <n v="2100"/>
    <m/>
    <n v="2100"/>
    <n v="0"/>
    <n v="5"/>
    <x v="3"/>
  </r>
  <r>
    <x v="32"/>
    <d v="2023-05-18T00:00:00"/>
    <n v="16945"/>
    <s v="ATA"/>
    <s v="Exterminexx Controle de Pragas Ltda."/>
    <s v="NE.02978291 - Pregão - contrato de serviços de dedetização e desratização dos prédios do IFUSP - RC 247427 - DC 113331"/>
    <s v="Sim"/>
    <n v="4191.37"/>
    <m/>
    <n v="4191.37"/>
    <n v="0"/>
    <n v="5"/>
    <x v="3"/>
  </r>
  <r>
    <x v="32"/>
    <d v="2023-05-19T00:00:00"/>
    <n v="16950"/>
    <s v="ATO-MP"/>
    <s v="Ductbusters Engenharia Ltda."/>
    <s v="NE.03362863 - Pregão - serviços de manutenção, limpeza e higienização da rede de dutos do sistema de ar condicionado e ventilação - Ed. Oscar Salla e Pelletron - RC 179944 - DC 107390 - Alteração de valor de R$ 103.016,66."/>
    <s v="Sim"/>
    <n v="50000"/>
    <m/>
    <n v="50000"/>
    <n v="0"/>
    <n v="5"/>
    <x v="3"/>
  </r>
  <r>
    <x v="32"/>
    <d v="2023-05-19T00:00:00"/>
    <n v="16952"/>
    <s v="ATO-MP"/>
    <s v="Anisete Maria da Silva"/>
    <s v="NE.02978798 - Pregão - compra de cabos elétricos - RC 134363 - DC 106734 - Alterado o valor de R$ 18.355,36."/>
    <s v="Sim"/>
    <n v="15795"/>
    <m/>
    <n v="15795"/>
    <n v="0"/>
    <n v="5"/>
    <x v="3"/>
  </r>
  <r>
    <x v="32"/>
    <d v="2023-05-19T00:00:00"/>
    <n v="16956"/>
    <s v="ATO-MP"/>
    <s v="Fundicao Irmao Olivetti Ind. e Com. Ltda."/>
    <s v="NE.02486500 - compra de grelhas retangular para os Edifícios Principal e Lanchonete da Física - RC 223340 - DC 56672."/>
    <s v="Sim"/>
    <n v="2205"/>
    <m/>
    <n v="2205"/>
    <n v="0"/>
    <n v="5"/>
    <x v="3"/>
  </r>
  <r>
    <x v="32"/>
    <d v="2023-05-19T00:00:00"/>
    <n v="16957"/>
    <s v="ATA"/>
    <s v="ITOPRO Instal. e Manut. de Ar Condic. Ltda - ME"/>
    <s v="NE.02486682 - serviço de desinstalação de aparelho de ar condicionado na sala 2.013 - Sala de Vigilância - RC 161930 - DC 116810."/>
    <s v="Sim"/>
    <n v="400"/>
    <m/>
    <n v="400"/>
    <n v="0"/>
    <n v="5"/>
    <x v="3"/>
  </r>
  <r>
    <x v="32"/>
    <d v="2023-05-23T00:00:00"/>
    <n v="16970"/>
    <s v="ATO"/>
    <s v="Eduardo Ureshino"/>
    <s v="Compra de parafusos para montar as mesas do espaço destinado a sala de estudos no Anexo 2"/>
    <s v="Sim"/>
    <n v="200"/>
    <m/>
    <n v="200"/>
    <n v="0"/>
    <n v="5"/>
    <x v="3"/>
  </r>
  <r>
    <x v="32"/>
    <d v="2023-05-25T00:00:00"/>
    <n v="16984"/>
    <s v="ATO-MP"/>
    <s v="Eletronew Comercio de Materiais Eletricos Ltda."/>
    <s v="NE.03395540 / 03395559 / 03395567 - Pregão - aquisições de materiais elétricos (interruptor, tomadas, soquetes, fitas isolantes, conectores e buchas) - RC 139292 - DC 119917 - Alteração do valor de R$ 6.450,32."/>
    <s v="Sim"/>
    <n v="6420.24"/>
    <m/>
    <n v="6420.24"/>
    <n v="0"/>
    <n v="5"/>
    <x v="3"/>
  </r>
  <r>
    <x v="32"/>
    <d v="2023-06-02T00:00:00"/>
    <n v="17004"/>
    <s v="ATO"/>
    <s v="Eduardo Ureshino"/>
    <s v="Compra de parafusos para utilizar na entrada do IF para lixeiras e placas"/>
    <s v="Sim"/>
    <n v="40.799999999999997"/>
    <m/>
    <n v="40.799999999999997"/>
    <n v="0"/>
    <n v="6"/>
    <x v="4"/>
  </r>
  <r>
    <x v="32"/>
    <d v="2023-06-05T00:00:00"/>
    <n v="17024"/>
    <s v="ATO-MP"/>
    <s v="Miriam Suzana Moretti"/>
    <s v="NE.02797955 - Ata Registro de Preço - compras de lâmpadas e luminárias - RC 276214 - DC 130031."/>
    <s v="Sim"/>
    <n v="50620"/>
    <m/>
    <n v="50620"/>
    <n v="0"/>
    <n v="6"/>
    <x v="4"/>
  </r>
  <r>
    <x v="32"/>
    <d v="2023-06-13T00:00:00"/>
    <n v="17040"/>
    <s v="ATO-MP"/>
    <s v="Minetto Eletro Refrigeração Ltda"/>
    <s v="1º Aditivo de contrato serviço de manutenção em equipamento Condicionador de Ar - DC 41924/2022 - NE 765185/2023"/>
    <s v="Sim"/>
    <n v="48030.89"/>
    <m/>
    <n v="48030.89"/>
    <n v="0"/>
    <n v="6"/>
    <x v="4"/>
  </r>
  <r>
    <x v="32"/>
    <d v="2023-06-13T00:00:00"/>
    <n v="17043"/>
    <s v="ATO-MP"/>
    <s v="Viks Elevadores Ltda"/>
    <s v="1º Aditivo do contrato de manutenção de elevadores 2023 - Processo: 22.1.104.43.8 - NE 264097/2023"/>
    <s v="Sim"/>
    <n v="4886.54"/>
    <m/>
    <n v="4886.54"/>
    <n v="0"/>
    <n v="6"/>
    <x v="4"/>
  </r>
  <r>
    <x v="32"/>
    <d v="2023-06-14T00:00:00"/>
    <n v="17050"/>
    <s v="ATO-MP"/>
    <s v="Itopro Instalação e Manutenção de Ar Condicionado"/>
    <s v="1º Aditivo do contrato de manutenção de aparelho de Ar Condicionado - NE 276753/2023 - Processo: 22.1.227.43.2"/>
    <s v="Sim"/>
    <n v="20581.740000000002"/>
    <m/>
    <n v="20581.740000000002"/>
    <n v="0"/>
    <n v="6"/>
    <x v="4"/>
  </r>
  <r>
    <x v="32"/>
    <d v="2023-06-15T00:00:00"/>
    <n v="17054"/>
    <s v="ATO-MP"/>
    <s v="AMR Arquitetura e Construção Ltda"/>
    <s v="Aquisição de Fornecimento e Instalação de folhas de porta RC 221827 DC 134819 NE 3012757"/>
    <s v="Sim"/>
    <n v="3700"/>
    <m/>
    <n v="3700"/>
    <n v="0"/>
    <n v="6"/>
    <x v="4"/>
  </r>
  <r>
    <x v="32"/>
    <d v="2023-06-16T00:00:00"/>
    <n v="17063"/>
    <s v="ATO"/>
    <s v="Reserva"/>
    <s v="Pregão CANCELADO - Reserva 3032880 - contrato de serviços de podas de árvores do IFUSP - RC 179995 - DC 136080."/>
    <s v="Sim"/>
    <n v="0"/>
    <m/>
    <n v="0"/>
    <n v="0"/>
    <n v="6"/>
    <x v="4"/>
  </r>
  <r>
    <x v="32"/>
    <d v="2023-06-16T00:00:00"/>
    <n v="17065"/>
    <s v="DIR"/>
    <s v="Novapersi Comércio e Manutenção de Persianas Ltda"/>
    <s v="NEO 03031158/2023. Aquisição e instalação de persianas, salas 3123, 3125 e 3129-A do Edifício Principal. RC 174969 - DC 86075"/>
    <s v="Sim"/>
    <n v="3832.02"/>
    <m/>
    <n v="3832.02"/>
    <n v="0"/>
    <n v="6"/>
    <x v="4"/>
  </r>
  <r>
    <x v="32"/>
    <d v="2023-06-23T00:00:00"/>
    <n v="17090"/>
    <s v="ATO"/>
    <s v="Eduardo Ureshino"/>
    <s v="Conjunto de tomadas, espelhos cegos, kit de caixa acoplada, tubo de ligação de bacia, lona preta e fita isolante (R$ 1.144,17); disjuntor bipolar para ar condicionado, barramento e suporte de barramento caixa de passagem, condulete contatora elétrica da biblioteca, tomadas para condulete sala 2017, sala do conselho e Mario Capelo (1.381,93); Fecho eletromagnético para CCIFUSP (R$ 145,00); Fechadura tubular p Oscar Sala e fechadura pado para FGE (R$ 855,00); lona para o Abrahão de Morais, graxa, WD, luva uso geral, Dobradiça sanitário feminino Ala 2 térreo (R$ 44,00)"/>
    <s v="Sim"/>
    <n v="5210.03"/>
    <m/>
    <n v="5210.03"/>
    <n v="0"/>
    <n v="6"/>
    <x v="4"/>
  </r>
  <r>
    <x v="32"/>
    <d v="2023-06-23T00:00:00"/>
    <n v="17092"/>
    <s v="ATO-MP"/>
    <s v="E. de Oliveira Instalações e Manutenções Eireli"/>
    <s v="NE.352088 - aquisição de Serviço de manutenção ou conservção de pintura - RC 308370 DC 143567 -"/>
    <s v="Sim"/>
    <n v="34468.92"/>
    <m/>
    <n v="34468.92"/>
    <n v="0"/>
    <n v="6"/>
    <x v="4"/>
  </r>
  <r>
    <x v="32"/>
    <d v="2023-06-27T00:00:00"/>
    <n v="17101"/>
    <s v="ATO-MP"/>
    <s v="Projeta Civil Engenharia Ltda."/>
    <s v="NE.05058339 - Tomada de Preço - abertura de corredor (rota de fuga) - corredor impar do Edif. Principal Ala I - térreo - RC 265727 - DC 146361 - Alterado o valor de R$ 58.867,32."/>
    <s v="Sim"/>
    <n v="50270.02"/>
    <m/>
    <n v="50270.02"/>
    <n v="0"/>
    <n v="6"/>
    <x v="4"/>
  </r>
  <r>
    <x v="32"/>
    <d v="2023-07-03T00:00:00"/>
    <n v="17128"/>
    <s v="ATO-MP"/>
    <s v="Eduardo Ureshino"/>
    <s v="Bianco reparo laje FMA (R$ 114,90), rolamento para lixadeira Makita (R$42,89), reparo de válvula HYDRA FMA e MSC (R$ 620,00), lona para Biblioteca (R$ 859,70)"/>
    <s v="Sim"/>
    <n v="1637.49"/>
    <m/>
    <n v="1637.49"/>
    <n v="0"/>
    <n v="7"/>
    <x v="11"/>
  </r>
  <r>
    <x v="32"/>
    <d v="2023-07-03T00:00:00"/>
    <n v="17129"/>
    <s v="ATO-MP"/>
    <s v="GFLA COMERCIO E MONTAGEM DE CALHAS EIRELI-ME"/>
    <s v="Reparo em calha lado sul do laboratório de Química"/>
    <s v="Sim"/>
    <n v="1950"/>
    <m/>
    <n v="1950"/>
    <n v="0"/>
    <n v="7"/>
    <x v="11"/>
  </r>
  <r>
    <x v="32"/>
    <d v="2023-07-05T00:00:00"/>
    <n v="17139"/>
    <s v="ATO-MP"/>
    <s v="Resina Ecológica Com. e Serviços Eirelli"/>
    <s v="Recuperação de piso de 20 mts da sala 203 - Raspagem de taco e aplicação de Synteko tipo cascolar - Processo:23.1.291.43.3 - NE 3341262/2023 - Contrapartida GO 17140 e GC 4136"/>
    <s v="Sim"/>
    <n v="2400"/>
    <m/>
    <n v="2400"/>
    <n v="0"/>
    <n v="7"/>
    <x v="11"/>
  </r>
  <r>
    <x v="32"/>
    <d v="2023-07-07T00:00:00"/>
    <n v="17151"/>
    <s v="ATO-MP"/>
    <s v="Vikis Elevadores Ltda"/>
    <s v="Serviço de manutenção de Plataforma Hidráulilca RC 323735 DC 118554 NE 3456787"/>
    <s v="Sim"/>
    <n v="6230"/>
    <m/>
    <n v="6230"/>
    <n v="0"/>
    <n v="7"/>
    <x v="11"/>
  </r>
  <r>
    <x v="32"/>
    <d v="2023-07-07T00:00:00"/>
    <n v="17154"/>
    <s v="ATO-MP"/>
    <s v="TK Elevadores Basil Ltda"/>
    <s v="Quarto termo de aditivo do contrato de manutenção de elevadores - Processo: 20.1.35.43.4"/>
    <s v="Sim"/>
    <n v="9546.0400000000009"/>
    <m/>
    <n v="9546.0400000000009"/>
    <n v="0"/>
    <n v="7"/>
    <x v="11"/>
  </r>
  <r>
    <x v="32"/>
    <d v="2023-07-10T00:00:00"/>
    <n v="17157"/>
    <s v="ATO"/>
    <s v="Gealfe Comercial e Construtora Ltda."/>
    <s v="NE.03478470 - serviço emergencial de engenharia - Edifício Principal - Ala I - andar térreo - RC 296061 - DC 150032."/>
    <s v="Sim"/>
    <n v="9756.7099999999991"/>
    <m/>
    <n v="9756.7099999999991"/>
    <n v="0"/>
    <n v="7"/>
    <x v="11"/>
  </r>
  <r>
    <x v="32"/>
    <d v="2023-07-12T00:00:00"/>
    <n v="17167"/>
    <s v="ATO"/>
    <s v="Eduardo Ureshino"/>
    <s v="Compra de lonas para a Biblioteca cobrir o acervo, fita aluminizada para a calha da Química, material elétrico para uso geral"/>
    <s v="Sim"/>
    <n v="3886.87"/>
    <m/>
    <n v="3886.87"/>
    <n v="0"/>
    <n v="7"/>
    <x v="11"/>
  </r>
  <r>
    <x v="32"/>
    <d v="2023-07-12T00:00:00"/>
    <n v="17165"/>
    <s v="ATO-MP"/>
    <s v="AMR Arquitetura e Construção Ltda"/>
    <s v="Serviço de Instalação e Montagem de estrutura, serviço de locação e transporte de carga RC 325487 DC 157282 NE 3562781/35627653562773"/>
    <s v="Sim"/>
    <n v="16682.62"/>
    <m/>
    <n v="16682.62"/>
    <n v="0"/>
    <n v="7"/>
    <x v="11"/>
  </r>
  <r>
    <x v="32"/>
    <d v="2023-07-12T00:00:00"/>
    <n v="17166"/>
    <s v="ATO-MP"/>
    <s v="E. de Oliveira Instalações e Manutenções Eireli"/>
    <s v="Aquisição de instalação e serviço de forro e placa de gesso RC 325940 DC 157304 NE 3564245/3564253/3564261"/>
    <s v="Sim"/>
    <n v="15423.42"/>
    <m/>
    <n v="15423.42"/>
    <n v="0"/>
    <n v="7"/>
    <x v="11"/>
  </r>
  <r>
    <x v="32"/>
    <d v="2023-07-25T00:00:00"/>
    <n v="17199"/>
    <s v="ATO-MP"/>
    <s v="Viks Elevadores Ltda."/>
    <s v="NE.03841397 - Pregão - Serviço de manutenção de elevadores - RC 285434 - DC 137486."/>
    <s v="Sim"/>
    <n v="728.75"/>
    <m/>
    <n v="728.75"/>
    <n v="0"/>
    <n v="7"/>
    <x v="11"/>
  </r>
  <r>
    <x v="32"/>
    <d v="2023-07-31T00:00:00"/>
    <n v="17224"/>
    <s v="ATO-MP"/>
    <s v="AMR Arquitetura e Construcoes Ltda."/>
    <s v="NE.s 03902752 / 03902760 - Ata Registro de Preço - serviços de divisórias e compra de placas de gessos p/ Edifício Principal - Ala I - salas da Administração - RC 361041 - DC 172460."/>
    <s v="Sim"/>
    <n v="11961.84"/>
    <m/>
    <n v="11961.84"/>
    <n v="0"/>
    <n v="7"/>
    <x v="11"/>
  </r>
  <r>
    <x v="32"/>
    <d v="2023-08-04T00:00:00"/>
    <n v="17176"/>
    <s v="ATO-MP"/>
    <s v="COPELI INDUSTRIA E COMERCIO DE MATERIAL ELETRICO"/>
    <s v="Aquisição de 19 unidades de luminárias aletadas de embutir para 02 lâmpadas LED. Para realização de serviços de infraestrutura elétrica nas salas administrativas do 2.º andar, Ala I, resultantes de cálculo luminotécnico elaborado para o local, no qual foi observado que a iluminância estava fora dos parâmetros definidos pela legislação de saúde ocupacional."/>
    <s v="Sim"/>
    <n v="2166"/>
    <m/>
    <n v="2166"/>
    <n v="0"/>
    <n v="8"/>
    <x v="5"/>
  </r>
  <r>
    <x v="32"/>
    <d v="2023-08-04T00:00:00"/>
    <n v="17208"/>
    <s v="ATO-MP"/>
    <s v="Casa Pedroso Materiais para Construção Ltda. - EPP"/>
    <s v="Lona plástica medindo 4 metros de largura por 50 metros de comprimento. Utilização para proteção dos arquivos deslizantes da Biblioteca e Estantes de madeira. Conjunto Abrahão de Moraes Bloco A"/>
    <s v="Sim"/>
    <n v="485.69"/>
    <m/>
    <n v="485.69"/>
    <n v="0"/>
    <n v="8"/>
    <x v="5"/>
  </r>
  <r>
    <x v="32"/>
    <d v="2023-08-04T00:00:00"/>
    <n v="17209"/>
    <s v="ATO-MP"/>
    <s v="Adilson Batista Machado"/>
    <s v="Compra de matérias para conclusão de serviços solicitados a manutenção predial. Cap ø 3/4 - 2 unidades; Cap ø 1/2&quot; - 2 unidades; Fechadura externa de 40 mm - 2 unidades; Filtro de linha - 1 unidade; Adaptador pino chato 2p + t - 4 unidades; Arco de serra - 1 unidade; Lamina de serra - 2 unidades; Espuma expansiva 460g - 1 unidade; Disco diamantado universal para serra mármore Makita - 1 unidade; Lâmpada T5 de 10 W - 6 unidades."/>
    <s v="Sim"/>
    <n v="1027.71"/>
    <m/>
    <n v="1027.71"/>
    <n v="0"/>
    <n v="8"/>
    <x v="5"/>
  </r>
  <r>
    <x v="32"/>
    <d v="2023-08-04T00:00:00"/>
    <n v="17255"/>
    <s v="ATO-MP"/>
    <s v="AMR Arquitetura e Construção"/>
    <s v="Serviços de abertura e colocação de porta com batente na nova sala da Assistência Técnica Administrativa, Edifício Principal Ala 1 do 3ª pavimento. Sala n° 3145 / B. A urgência na contratação deste serviço, foi decorrente da necessidade da troca de parede divisória da sala , acima mencionada, que estava muito danificada e, sua substituição, foi contratada por RP. No decorrer da reforma optou-se pela inversão da porta para o corredor. Como toda reforma envolve pinturas e acabamentos, à contratação rápida deste serviços foi necessária, para assim, evitar trabalhos em duplicidade e economia de recursos públicos."/>
    <s v="Sim"/>
    <n v="2985"/>
    <m/>
    <n v="2985"/>
    <n v="0"/>
    <n v="8"/>
    <x v="5"/>
  </r>
  <r>
    <x v="32"/>
    <d v="2023-08-07T00:00:00"/>
    <n v="17260"/>
    <s v="DIR"/>
    <s v="Elevadores Atlas Schindler Ltda"/>
    <s v="Primeiro termo de aditivo do contrato 4001236/2023 - Processo: 21.1.420.43.6"/>
    <s v="Sim"/>
    <n v="5597.43"/>
    <m/>
    <n v="5597.43"/>
    <n v="0"/>
    <n v="8"/>
    <x v="5"/>
  </r>
  <r>
    <x v="32"/>
    <d v="2023-08-10T00:00:00"/>
    <n v="17273"/>
    <s v="DIR"/>
    <s v="Alair Sichocki ME"/>
    <s v="Serviço de manutenção de jardinagem - Processo: 23.1.356.43.8 - Reserva 4034916/2023 - DC 155867/2023 - NE 5182714/2023"/>
    <s v="Sim"/>
    <n v="32241.67"/>
    <m/>
    <n v="32241.67"/>
    <n v="0"/>
    <n v="8"/>
    <x v="5"/>
  </r>
  <r>
    <x v="32"/>
    <d v="2023-08-11T00:00:00"/>
    <n v="17290"/>
    <s v="DIR"/>
    <s v="Ajuste"/>
    <s v="Ajuste Saldo"/>
    <s v="Sim"/>
    <n v="-57367.86"/>
    <m/>
    <n v="-57367.86"/>
    <n v="0"/>
    <n v="8"/>
    <x v="5"/>
  </r>
  <r>
    <x v="32"/>
    <d v="2023-08-22T00:00:00"/>
    <n v="17320"/>
    <s v="ATO-MP"/>
    <s v="Eduardo Ureshino"/>
    <s v="Leroy material de uso geral (isolante, luvas, silicone, cola azulejo) R$404,91; Bergamini (espuma expansiva) R$144,50; Leroy ( hidráulica conserto de vazamento no cavalete do Grêmio) R$ 192,71; ZPAR (buchas de uso geral) R$ 400,00; Copeli, material para infraestrutura - R$ 911,64"/>
    <s v="Sim"/>
    <n v="2053.7600000000002"/>
    <m/>
    <n v="2053.7600000000002"/>
    <n v="0"/>
    <n v="8"/>
    <x v="5"/>
  </r>
  <r>
    <x v="32"/>
    <d v="2023-08-25T00:00:00"/>
    <n v="17341"/>
    <s v="ATO-MP"/>
    <s v="Botelho Construcao, Terceir. de Mao de Obra e Vend"/>
    <s v="NE.05428675 - Pregão - serviços de fornecimento e trocas de vidros trincados / quebrados do IFUSP - RC 374720 - DC 191650 - Rem. 50479321 - Alterado o valor de R$ 7.739,71."/>
    <s v="Sim"/>
    <n v="4400"/>
    <m/>
    <n v="4400"/>
    <n v="0"/>
    <n v="8"/>
    <x v="5"/>
  </r>
  <r>
    <x v="32"/>
    <d v="2023-09-14T00:00:00"/>
    <n v="17392"/>
    <s v="ATO-MP"/>
    <s v="Reserva"/>
    <s v="Reserva 4746665 ANULADA - Pregão FRACASSADA - fornecimento de iluminação de emergência - Edifícios Principal - RC 386427 - DC 208960."/>
    <s v="Sim"/>
    <n v="0"/>
    <m/>
    <n v="0"/>
    <n v="0"/>
    <n v="9"/>
    <x v="6"/>
  </r>
  <r>
    <x v="32"/>
    <d v="2023-09-25T00:00:00"/>
    <n v="17331"/>
    <s v="ATO-MP"/>
    <s v="Adilson Batista Machado"/>
    <s v="Aquisição de peças para manutenção corretiva de ares condicionados das salas n° 202 (n° patrimônio: 43.020.803) e 203 (n° patrimônio: 43.43.020.805) do Edifício Bloco de Serviços; Auditório Cesar Lattes , Anexo 1 do 2ª pavimento, n° patrimônio: 43.013.833 e sala n° 3037, Edifício Principal Ala 2 do 3ª pavimento, n° de patrimônio: 043.016.947. Capacitor 05MFD 380/400/450 com terminal 2 unidade; Placa eletrônica principal Carrier 2 unidades e Placa display receptora uma unidade."/>
    <s v="Sim"/>
    <n v="984.02"/>
    <m/>
    <n v="984.02"/>
    <n v="0"/>
    <n v="9"/>
    <x v="6"/>
  </r>
  <r>
    <x v="32"/>
    <d v="2023-09-25T00:00:00"/>
    <n v="17355"/>
    <s v="ATO-MP"/>
    <s v="Eduardo Ureshino"/>
    <s v="Compra de material elétrico para infraestrutura destinado a fornecer energia ao CEFISMA (R$ 568,16); Cabo flexível 2,5mm² para utilização na reforma das salas administrativas da Ala 1 (R$ 1.179,20); Acessórios elétricos para acabamento na reforma das salas administrativas Ala 1 (R$205,70)"/>
    <s v="Sim"/>
    <n v="1953.06"/>
    <m/>
    <n v="1953.06"/>
    <n v="0"/>
    <n v="9"/>
    <x v="6"/>
  </r>
  <r>
    <x v="32"/>
    <d v="2023-10-06T00:00:00"/>
    <n v="17480"/>
    <s v="DIR"/>
    <s v="Carla Dal Maso Nunes Roxo EPP"/>
    <s v="Aquisição de Gás Argônio RC 465017 DC 219768 NE 5198556"/>
    <s v="Sim"/>
    <n v="680"/>
    <m/>
    <n v="680"/>
    <n v="0"/>
    <n v="10"/>
    <x v="7"/>
  </r>
  <r>
    <x v="32"/>
    <d v="2023-10-11T00:00:00"/>
    <n v="17495"/>
    <s v="ATO"/>
    <s v="Eduardo Ureshino"/>
    <s v="Compra de material para conter vazamentos em coberturas pelo excesso de chuvas: manta asfáltica, primer, P.U., maçarico (R$ 1472,36)"/>
    <s v="Sim"/>
    <n v="1472.36"/>
    <m/>
    <n v="1472.36"/>
    <n v="0"/>
    <n v="10"/>
    <x v="7"/>
  </r>
  <r>
    <x v="32"/>
    <d v="2023-10-18T00:00:00"/>
    <n v="17518"/>
    <s v="ATO-MP"/>
    <s v="Botelho Construcao, Terceir. de Mao de Obra e Vend"/>
    <s v="NE.05897446 - Pregão - instalação e fornecimento de folhas de portas, semi solidas e com ferragens - RC 427123 - DC 221355 - Alterado o valor de R$ 8.598,00."/>
    <s v="Sim"/>
    <n v="8300"/>
    <m/>
    <n v="8300"/>
    <n v="0"/>
    <n v="10"/>
    <x v="7"/>
  </r>
  <r>
    <x v="32"/>
    <d v="2023-10-31T00:00:00"/>
    <n v="17566"/>
    <s v="ATO"/>
    <s v="Dante Machi ME"/>
    <s v="Conserto emergencial da porta de entrada da Ala Central (lado da Biblioteca), porta não fecha e compromete a segurança."/>
    <s v="Sim"/>
    <n v="1950"/>
    <m/>
    <n v="1950"/>
    <n v="0"/>
    <n v="10"/>
    <x v="7"/>
  </r>
  <r>
    <x v="32"/>
    <d v="2023-10-31T00:00:00"/>
    <n v="17567"/>
    <s v="ATO"/>
    <s v="Eduardo Ureshino"/>
    <s v="Compra de pneus e câmeras paras os carrinho de duas e quatro rodas (r$ 600,00). Compra de material hidráulico para AVF, FMA, TOKAMAK, veda calha para uso geral nos telhados do IF (R$ 1074,92). Compra de placas de forro para uso no IF, com as chuvas muitas placas foram danificadas pelos vazamentos no IF (R$ 1337,74)"/>
    <s v="Sim"/>
    <n v="3012.66"/>
    <m/>
    <n v="3012.66"/>
    <n v="0"/>
    <n v="10"/>
    <x v="7"/>
  </r>
  <r>
    <x v="32"/>
    <d v="2023-10-31T00:00:00"/>
    <n v="17568"/>
    <s v="FMA"/>
    <s v="JASQ Climatização Ltda."/>
    <s v="Conserto de aparelhos de ar condicionado em caráter emergencial, números de patrimônio 043.020.687, 043.020.683 e 043.020.820, junto ao Departamento de Física Matemática."/>
    <s v="Sim"/>
    <n v="2150"/>
    <m/>
    <n v="2150"/>
    <n v="0"/>
    <n v="10"/>
    <x v="7"/>
  </r>
  <r>
    <x v="32"/>
    <d v="2023-10-31T00:00:00"/>
    <n v="17570"/>
    <s v="DIR"/>
    <s v="Projeta Civil Engenharia"/>
    <s v="Serviço de recuperação de instalação hidrossanitária - ED. Van Der Graaff - NE 5753436/2023 - Processo: 23.1.565.43.6"/>
    <s v="Sim"/>
    <n v="16566.099999999999"/>
    <m/>
    <n v="16566.099999999999"/>
    <n v="0"/>
    <n v="10"/>
    <x v="7"/>
  </r>
  <r>
    <x v="32"/>
    <d v="2023-11-09T00:00:00"/>
    <n v="17598"/>
    <s v="ATO-MP"/>
    <s v="ITOPRO Instal. e Manut. de Ar Condic. Ltda - ME"/>
    <s v="NE.05896024 - serviço de desinstalação e instalação de ar condicionado na sala 3143 - Edif. Ala Principal - RC 452209 - DC 255438."/>
    <s v="Sim"/>
    <n v="850"/>
    <m/>
    <n v="850"/>
    <n v="0"/>
    <n v="11"/>
    <x v="8"/>
  </r>
  <r>
    <x v="32"/>
    <d v="2023-11-16T00:00:00"/>
    <n v="17600"/>
    <s v="FMT"/>
    <s v="Ninetto Eletro Refrigeração Ltda"/>
    <s v="Manutenção corretiva do aparelho de ar condicionado da sala do Data Center do Edifício Van der Graff - Laboratório Sampa - n° de patrimônio: 200.086.184"/>
    <s v="Sim"/>
    <n v="1622.5"/>
    <m/>
    <n v="1622.5"/>
    <n v="0"/>
    <n v="11"/>
    <x v="8"/>
  </r>
  <r>
    <x v="32"/>
    <d v="2023-11-16T00:00:00"/>
    <n v="17602"/>
    <s v="FMA"/>
    <s v="JASQ Climatização Ltda"/>
    <s v="Manutenção/Conserto de aparelhos de ar condicionado em caráter emergencial, reposição de peças, números de patrimônios, 043.020.687, 043.020.683 e 043.020.820, junto ao Departamento de Física Matemática."/>
    <s v="Sim"/>
    <n v="350"/>
    <m/>
    <n v="350"/>
    <n v="0"/>
    <n v="11"/>
    <x v="8"/>
  </r>
  <r>
    <x v="32"/>
    <d v="2023-11-16T00:00:00"/>
    <n v="17626"/>
    <s v="ATO"/>
    <s v="Lampião de Gás Comercial Elétrica"/>
    <s v="Compra de soquete de lâmpada e driver para painel LED 48W"/>
    <s v="Sim"/>
    <n v="327"/>
    <m/>
    <n v="327"/>
    <n v="0"/>
    <n v="11"/>
    <x v="8"/>
  </r>
  <r>
    <x v="32"/>
    <d v="2023-11-21T00:00:00"/>
    <n v="17634"/>
    <s v="DIR-LDID"/>
    <s v="Reserva"/>
    <s v="Reservas 6239469 / 6239493 ANULADA - Pregão - aquisições de compensados de madeira e serviço de corte e pés para armários para o Laboratório de Demonstrações - RC 538430 - DC 270461."/>
    <s v="Sim"/>
    <n v="0"/>
    <m/>
    <n v="0"/>
    <n v="0"/>
    <n v="11"/>
    <x v="8"/>
  </r>
  <r>
    <x v="32"/>
    <d v="2023-11-24T00:00:00"/>
    <n v="17644"/>
    <s v="ATO-MP"/>
    <s v="PUSP - Capital"/>
    <s v="Rem. 50679967 - Ref. ao serviços de coleta, transporte, tratamento e destino final de lâmpadas fluorescentes inservíveis, conforme OF. PUSP-C/DVGS/SVRN/79..."/>
    <s v="Sim"/>
    <n v="750"/>
    <m/>
    <n v="750"/>
    <n v="0"/>
    <n v="11"/>
    <x v="8"/>
  </r>
  <r>
    <x v="32"/>
    <d v="2023-11-30T00:00:00"/>
    <n v="17658"/>
    <s v="FMA"/>
    <s v="JASQ Climatização Ltda"/>
    <s v="Manutenção/Conserto de aparelho de ar condicionado em caráter emergencial, número de patrimônio 043.020.818, junto ao Departamento de Física Matemática."/>
    <s v="Sim"/>
    <n v="850"/>
    <m/>
    <n v="850"/>
    <n v="0"/>
    <n v="11"/>
    <x v="8"/>
  </r>
  <r>
    <x v="32"/>
    <d v="2023-11-30T00:00:00"/>
    <n v="17659"/>
    <s v="ATO-MP"/>
    <s v="Adilson Batista Machado"/>
    <s v="Uso do setor de infraestrutura predial e Assistência Técnica Operacional, na utilização de impressão de projetos Civil. Compra de sulfite A3 - 2 unidades."/>
    <s v="Sim"/>
    <n v="147.80000000000001"/>
    <m/>
    <n v="147.80000000000001"/>
    <n v="0"/>
    <n v="11"/>
    <x v="8"/>
  </r>
  <r>
    <x v="32"/>
    <d v="2023-11-30T00:00:00"/>
    <n v="17660"/>
    <s v="ATO-MP"/>
    <s v="Eduardo Ureshino"/>
    <s v="Utilização emergencial para atendimento de demandas de serviços pedidos ao setor de Manutenção Predial. (Kit caixa acoplada; mão francesa invertida; interruptor paralelo e simples)"/>
    <s v="Sim"/>
    <n v="411.21"/>
    <m/>
    <n v="411.21"/>
    <n v="0"/>
    <n v="11"/>
    <x v="8"/>
  </r>
  <r>
    <x v="32"/>
    <d v="2023-11-30T00:00:00"/>
    <n v="17661"/>
    <s v="ATO-MP"/>
    <s v="Eduardo Ureshino"/>
    <s v="Utilização emergencial para atendimento de solicitações de serviços junto a Manutenção Predial. (Luva esquerda de 50mm esgoto; anel de vedação; cano de esgoto de 50mm)"/>
    <s v="Sim"/>
    <n v="36.15"/>
    <m/>
    <n v="36.15"/>
    <n v="0"/>
    <n v="11"/>
    <x v="8"/>
  </r>
  <r>
    <x v="32"/>
    <d v="2023-11-30T00:00:00"/>
    <n v="17663"/>
    <s v="ATO-MP"/>
    <s v="Adilson Batista Machado"/>
    <s v="Manutenção do motor monofásico de Exaustor com hélice do aparelho de ar condicionado - Carrier TR 20, de numero de patrimônio: 043.009.319. Ar condicionado do Auditório Abrahão de Moraes."/>
    <s v="Sim"/>
    <n v="685"/>
    <m/>
    <n v="685"/>
    <n v="0"/>
    <n v="11"/>
    <x v="8"/>
  </r>
  <r>
    <x v="32"/>
    <d v="2023-11-30T00:00:00"/>
    <n v="17664"/>
    <s v="ATA-SV"/>
    <s v="A2G Comercial Ltda."/>
    <s v="NE.06389371 - compra de ventiladores de parede para as portarias do IFUSP - RC 555539 - DC 273711."/>
    <s v="Sim"/>
    <n v="1544.4"/>
    <m/>
    <n v="1544.4"/>
    <n v="0"/>
    <n v="11"/>
    <x v="8"/>
  </r>
  <r>
    <x v="32"/>
    <d v="2023-12-05T00:00:00"/>
    <n v="17681"/>
    <s v="ATO-MP"/>
    <s v="Alexandre de Oliveira Vieira"/>
    <s v="Reembolso por aquisição de disjuntor Bipolar de 20 A, para troca emergencial no Edifício Principal. Empresa: 3F - Três EFES - Cupom fiscal 023097 - 04/12/2023 - R$40,00"/>
    <s v="Sim"/>
    <n v="40"/>
    <m/>
    <n v="40"/>
    <n v="0"/>
    <n v="12"/>
    <x v="9"/>
  </r>
  <r>
    <x v="32"/>
    <d v="2023-12-20T00:00:00"/>
    <n v="17712"/>
    <s v="FMT"/>
    <s v="Minetto Eletro Refrigeração Ltda"/>
    <s v="Manutenção corretiva do ar condicionado da sala do data center do laboratório SAMPA, do Edifício Van der Graff de numero de patrimônio: 200.086.184"/>
    <s v="Sim"/>
    <n v="1662.5"/>
    <m/>
    <n v="1662.5"/>
    <n v="0"/>
    <n v="12"/>
    <x v="9"/>
  </r>
  <r>
    <x v="32"/>
    <d v="2023-12-20T00:00:00"/>
    <n v="17723"/>
    <s v="ATO-MP"/>
    <s v="Minetto Eletro Refrigeração Ltda"/>
    <s v="Troca de placa de comando do ar condicionado da sala n° 125 do Edifício Basílio Jafet (Alunos de Pós Graduação). Aparelho Springer Mundial Janela de 15.000 btus de n° de patrimônio: 013.019.038"/>
    <s v="Sim"/>
    <n v="300"/>
    <m/>
    <n v="300"/>
    <n v="0"/>
    <n v="12"/>
    <x v="9"/>
  </r>
  <r>
    <x v="33"/>
    <d v="2023-01-30T00:00:00"/>
    <n v="16532"/>
    <s v="FEP"/>
    <s v="PRPI"/>
    <s v="Devolução remanescente referente ao REMANEJAMENTO 50278543 / 2021 - Edital de Apoio à Manutenção preventiva e corretiva de equipamentos Multiusuários cadastrados no USPMULTI - 2021. Portaria PRP 820/21"/>
    <s v="Sim"/>
    <n v="7673.45"/>
    <m/>
    <n v="7673.45"/>
    <n v="0"/>
    <n v="1"/>
    <x v="0"/>
  </r>
  <r>
    <x v="33"/>
    <d v="2023-02-08T00:00:00"/>
    <n v="16568"/>
    <s v="DIR"/>
    <s v="PRPI"/>
    <s v="Valor devolvido pela SEC Figueiredo referente saldo remanescente das despesas aduaneiras de importação Referente ao Programa Edital USP MULTI 2021 - Prof. Cristiano Oliveira - Remanejamento N° 2023 50088306"/>
    <s v="Sim"/>
    <n v="6393.51"/>
    <m/>
    <n v="6393.51"/>
    <n v="0"/>
    <n v="2"/>
    <x v="1"/>
  </r>
  <r>
    <x v="33"/>
    <d v="2023-02-08T00:00:00"/>
    <n v="16569"/>
    <s v="FEP"/>
    <s v="PRPI"/>
    <s v="Remanejamento 50088306 / 2023 - Referente a anulação parcial do empenho 1000733 / 2023"/>
    <s v="Sim"/>
    <n v="0.34"/>
    <m/>
    <n v="0.34"/>
    <n v="0"/>
    <n v="2"/>
    <x v="1"/>
  </r>
  <r>
    <x v="34"/>
    <d v="2023-11-09T00:00:00"/>
    <n v="17592"/>
    <s v="FAP"/>
    <s v="Reitoria"/>
    <s v="Devolução do saldo remanescente do Remanejamento 202350637660, pois só foram adquiridos somente 2 monitores. Remanejamento N° 2023 50641064."/>
    <s v="Sim"/>
    <n v="2580"/>
    <m/>
    <n v="2580"/>
    <n v="0"/>
    <n v="11"/>
    <x v="8"/>
  </r>
  <r>
    <x v="34"/>
    <d v="2023-11-09T00:00:00"/>
    <n v="17593"/>
    <s v="FAP"/>
    <s v="Compacta Comércio e Serviços Ltda"/>
    <s v="Aquisição de 2 monitores de vídeo para computador - NE 5888307/2023 - Processo: 23.1.249.43.7"/>
    <s v="Sim"/>
    <n v="5160"/>
    <m/>
    <n v="5160"/>
    <n v="0"/>
    <n v="11"/>
    <x v="8"/>
  </r>
  <r>
    <x v="35"/>
    <d v="2023-05-18T00:00:00"/>
    <n v="16946"/>
    <s v="DIR-SBI"/>
    <s v="Led Encadernadora Comercio e Servicos Ltda - ME"/>
    <s v="NE.02469923 - serviços de encadernações de materiais bibliográficos - RC 214600 - DC 100043."/>
    <s v="Sim"/>
    <n v="11660"/>
    <m/>
    <n v="11660"/>
    <n v="0"/>
    <n v="5"/>
    <x v="3"/>
  </r>
  <r>
    <x v="35"/>
    <d v="2023-05-18T00:00:00"/>
    <n v="16947"/>
    <s v="DIR-SBI"/>
    <s v="Wtec Móveis e Equipamentos Tecnicos Ltda - EPP"/>
    <s v="NE.02470255 / 02470263 - aquisição de bibliocantos para apoio de livros e carrinhos de transportes - RC 234333 / 234481 - DC 106653."/>
    <s v="Sim"/>
    <n v="5258"/>
    <m/>
    <n v="5258"/>
    <n v="0"/>
    <n v="5"/>
    <x v="3"/>
  </r>
  <r>
    <x v="35"/>
    <d v="2023-08-07T00:00:00"/>
    <n v="17259"/>
    <s v="DIR"/>
    <s v="American Institute of Physics"/>
    <s v="Assinatura de periódicos - Renovação da assinatura de periódicos American Journal of Physics"/>
    <s v="Sim"/>
    <n v="11727.05"/>
    <m/>
    <n v="11727.05"/>
    <n v="0"/>
    <n v="8"/>
    <x v="5"/>
  </r>
  <r>
    <x v="35"/>
    <d v="2023-08-10T00:00:00"/>
    <n v="17281"/>
    <s v="DIR"/>
    <s v="ABCD"/>
    <s v="Grupo 173 - Preservação e Conservação de Materiais Saldo remanescente do remanejamento 2023 50452407 - Remanejamento N° 2023 50452601."/>
    <s v="Sim"/>
    <n v="0.68"/>
    <m/>
    <n v="0.68"/>
    <n v="0"/>
    <n v="8"/>
    <x v="5"/>
  </r>
  <r>
    <x v="35"/>
    <d v="2023-08-10T00:00:00"/>
    <n v="17282"/>
    <s v="DIR"/>
    <s v="Led Encadernadora Comércio e Serviços LTDA - ME"/>
    <s v="Aquisição de recipientes e materiais para acondicionamento e embalagens papelão - NE 4112348/2023 - Processo: 23.1.401.43.3 - Grupo 173 - Preservação e Conservação de Materiais"/>
    <s v="Sim"/>
    <n v="1583"/>
    <m/>
    <n v="1583"/>
    <n v="0"/>
    <n v="8"/>
    <x v="5"/>
  </r>
  <r>
    <x v="35"/>
    <d v="2023-08-18T00:00:00"/>
    <n v="17318"/>
    <s v="DIR-SBI"/>
    <s v="Banco do Brasil"/>
    <s v="NE.04154873 - Pagamento de taxa de importação p/ serviço de assinatura de periódicos - DC 180233 - American Institute of Physics - Rem. 50461600."/>
    <s v="Sim"/>
    <n v="125.1"/>
    <m/>
    <n v="125.1"/>
    <n v="0"/>
    <n v="8"/>
    <x v="5"/>
  </r>
  <r>
    <x v="36"/>
    <d v="2023-01-10T00:00:00"/>
    <n v="16470"/>
    <s v="DIR"/>
    <s v="MERU VIAGENS EIRELI"/>
    <s v="CONTRATO DE AGENCIAMENTO DE PASSAGENS AÉREAS - EXERCÍCIO 2023 - Convênio PROAP 817757/2015 - Convênio 38860 - NEE 263732/2023 - Proc. 22.1.164.43.0 - Anulação da NE em 15/05/2023 VALOR R$ 18.415,00 conf. instruções, devido ao encerramento do convênio - Nota de Anulação de Empenho nº 02425039/2023"/>
    <s v="Sim"/>
    <n v="0"/>
    <m/>
    <n v="0"/>
    <n v="0"/>
    <n v="1"/>
    <x v="0"/>
  </r>
  <r>
    <x v="36"/>
    <d v="2023-02-23T00:00:00"/>
    <n v="16617"/>
    <s v="AAA-CPG-I"/>
    <s v="Auxílio Diário Aluno"/>
    <s v="Filipe Silva de Oliveira. Participar do XXI Encontro Nacional de Ensino de Química 2023, de 01 a 03/03/2023 em Uberlândia - MG Proc. 23.1.00067.43.6"/>
    <s v="Sim"/>
    <n v="640"/>
    <m/>
    <n v="640"/>
    <n v="0"/>
    <n v="2"/>
    <x v="1"/>
  </r>
  <r>
    <x v="36"/>
    <d v="2023-03-17T00:00:00"/>
    <n v="16698"/>
    <s v="AAA-CPG-I"/>
    <s v="Auxílio Diário Aluno"/>
    <s v="Auxilio financeiro a estudante Lucas Yoshinobu Sagawa para participação no V Encontro Regional de Ensino de Biologia (EREBIO) a ser realizado em Cuiabá, Mato Grosso do Sul no Período 22 a 24/03/2023. Processo: 23.1.99.43.5 - NE 1279756/2023"/>
    <s v="Sim"/>
    <n v="960"/>
    <m/>
    <n v="960"/>
    <n v="0"/>
    <n v="3"/>
    <x v="10"/>
  </r>
  <r>
    <x v="36"/>
    <d v="2023-04-03T00:00:00"/>
    <n v="16753"/>
    <s v="AAA-CPG-I"/>
    <s v="Aluno(a) da CPGI"/>
    <s v="Auxílio Financeiro ao aluno Daniel Trugillo Martins Fontes para participar do IV SIPEC - Simpósio de Pesquisa em Educação para a Ciência, a ser realizado em Maringá - PR, no período de 13 a 14/03/2023. Proc. 23.1.124.43.0 - NEE 01569940/2023"/>
    <s v="Sim"/>
    <n v="640"/>
    <m/>
    <n v="640"/>
    <n v="0"/>
    <n v="4"/>
    <x v="2"/>
  </r>
  <r>
    <x v="36"/>
    <d v="2023-05-15T00:00:00"/>
    <n v="16931"/>
    <s v="DIR"/>
    <s v="PRPG"/>
    <s v="Encerramento Convênio CAPES PROAP 2015 - Devolução de Recurso - Programa de Pós Graduação interunidades de ensino em ciências (Física, Química e Biologia) - Remanejamento N° 2023 50264821"/>
    <s v="Sim"/>
    <n v="66950.52"/>
    <m/>
    <n v="66950.52"/>
    <n v="0"/>
    <n v="5"/>
    <x v="3"/>
  </r>
  <r>
    <x v="37"/>
    <d v="2023-01-12T00:00:00"/>
    <n v="16485"/>
    <s v="FMT"/>
    <s v="Soares e Farias Ltda."/>
    <s v="NE.00303017 - Pregão - Fornecimento e instalação de um portão de ferro automatizado p/ o Lab. de Criogenia - RC 474340 - DC 263250/2022."/>
    <s v="Sim"/>
    <n v="9500"/>
    <m/>
    <n v="9500"/>
    <n v="0"/>
    <n v="1"/>
    <x v="0"/>
  </r>
  <r>
    <x v="37"/>
    <d v="2023-05-25T00:00:00"/>
    <n v="16983"/>
    <s v="FMT"/>
    <s v="Zion Refrigeracao Ltda."/>
    <s v="NE.02660313 - serviço de manutenção corretiva no equipamento de resfriamento de água (Chiller) no Lab. de Criogenia - RC 232772 - DC 106130."/>
    <s v="Sim"/>
    <n v="16000"/>
    <m/>
    <n v="16000"/>
    <n v="0"/>
    <n v="5"/>
    <x v="3"/>
  </r>
  <r>
    <x v="38"/>
    <d v="2023-02-08T00:00:00"/>
    <n v="16572"/>
    <s v="FMT"/>
    <s v="Compacta Comercio e Servicos Ltda."/>
    <s v="NE.00645236 - Ata Registro de Preço - aquisição de notebook - RC 53231 - DC 18541."/>
    <s v="Sim"/>
    <n v="5960"/>
    <m/>
    <n v="5960"/>
    <n v="0"/>
    <n v="2"/>
    <x v="1"/>
  </r>
  <r>
    <x v="38"/>
    <d v="2023-02-27T00:00:00"/>
    <n v="16626"/>
    <s v="FMT"/>
    <s v="Costruzioni Apparecchiature Elettroniche Nucleari"/>
    <s v="Kit de emulação que será usado em disciplinas de laboratório do IFUSP - Processo 23.1.39.43.2 - Reserva 870027/2023 - Processo: 23.1.39.43.2 - NE 1018405/2023"/>
    <s v="Sim"/>
    <n v="36000"/>
    <m/>
    <n v="36000"/>
    <n v="0"/>
    <n v="2"/>
    <x v="1"/>
  </r>
  <r>
    <x v="38"/>
    <d v="2023-03-21T00:00:00"/>
    <n v="16704"/>
    <s v="FMT"/>
    <s v="Banco do Brasil"/>
    <s v="NE.01437408 - Pagamento de taxa de importação de equipamento - DC 17510."/>
    <s v="Sim"/>
    <n v="166"/>
    <m/>
    <n v="166"/>
    <n v="0"/>
    <n v="3"/>
    <x v="10"/>
  </r>
  <r>
    <x v="38"/>
    <d v="2023-07-18T00:00:00"/>
    <n v="17182"/>
    <s v="FMT"/>
    <s v="Compacta Comércio e Serviços LTDA"/>
    <s v="Aquisiçã de 2 monitores de Vídeo RC 343604 DC 163789 NE 3631104"/>
    <s v="Sim"/>
    <n v="3410"/>
    <m/>
    <n v="3410"/>
    <n v="0"/>
    <n v="7"/>
    <x v="11"/>
  </r>
  <r>
    <x v="38"/>
    <d v="2023-08-01T00:00:00"/>
    <n v="17234"/>
    <s v="FMT"/>
    <s v="Sistécnica Informática e Serviços Eireli"/>
    <s v="NE 3913061 - Aquisição de Televisão de Led 55 polegadas RC 342519 DC 169671"/>
    <s v="Sim"/>
    <n v="2673"/>
    <m/>
    <n v="2673"/>
    <n v="0"/>
    <n v="8"/>
    <x v="5"/>
  </r>
  <r>
    <x v="38"/>
    <d v="2023-08-17T00:00:00"/>
    <n v="17316"/>
    <s v="FMT"/>
    <s v="Oficial Web Comercial Ltda."/>
    <s v="NE.04192244 - compra de 02 suportes p/ televisor de 85&quot; - RC 342608 - DC 169990."/>
    <s v="Sim"/>
    <n v="2198"/>
    <m/>
    <n v="2198"/>
    <n v="0"/>
    <n v="8"/>
    <x v="5"/>
  </r>
  <r>
    <x v="38"/>
    <d v="2023-09-14T00:00:00"/>
    <n v="17389"/>
    <s v="FMT"/>
    <s v="Bela Beli Store Ltda"/>
    <s v="Aquisição de Tablet - Ata Registro de Preço RC 445563 DC 208901 NE 4744956"/>
    <s v="Sim"/>
    <n v="8889"/>
    <m/>
    <n v="8889"/>
    <n v="0"/>
    <n v="9"/>
    <x v="6"/>
  </r>
  <r>
    <x v="38"/>
    <d v="2023-09-14T00:00:00"/>
    <n v="17390"/>
    <s v="FMT"/>
    <s v="Compacta Comércio e Serviços LTDA"/>
    <s v="Aquisição de notebook - Ata Registro de Preço 30/2023 RC 445717 DC 208804 Ne 4745316"/>
    <s v="Sim"/>
    <n v="6180"/>
    <m/>
    <n v="6180"/>
    <n v="0"/>
    <n v="9"/>
    <x v="6"/>
  </r>
  <r>
    <x v="38"/>
    <d v="2023-11-24T00:00:00"/>
    <n v="17643"/>
    <s v="FMT"/>
    <s v="F.L . Santos Comércio e Serviços Tecnológicos"/>
    <s v="Aquisição de impressora multifuncional. RC 503610 - DC 262205/2023 - Proc. 23.1.577.43.4"/>
    <s v="Sim"/>
    <n v="1455"/>
    <m/>
    <n v="1455"/>
    <n v="0"/>
    <n v="11"/>
    <x v="8"/>
  </r>
  <r>
    <x v="39"/>
    <d v="2023-01-11T00:00:00"/>
    <n v="16478"/>
    <s v="ATA"/>
    <s v="Trivale Instituicao de Pagamento Ltda."/>
    <s v="NE.00285329 - Serviços de gerenciamento do abastecimento de combustíveis em veículos e equipamentos - Exercício 2023 - DC 217/2022 - RUSP."/>
    <s v="Sim"/>
    <n v="11079"/>
    <m/>
    <n v="11079"/>
    <n v="0"/>
    <n v="1"/>
    <x v="0"/>
  </r>
  <r>
    <x v="39"/>
    <d v="2023-01-11T00:00:00"/>
    <n v="16477"/>
    <s v="ATA-VEICULO"/>
    <s v="Associacao dos Taxis PRIME"/>
    <s v="NE00285060 - Transporte por táxi - Exercício 2023."/>
    <s v="Sim"/>
    <n v="3548.25"/>
    <m/>
    <n v="3548.25"/>
    <n v="0"/>
    <n v="1"/>
    <x v="0"/>
  </r>
  <r>
    <x v="39"/>
    <d v="2023-05-23T00:00:00"/>
    <n v="16971"/>
    <s v="ATA-VEICULO"/>
    <s v="CET - SP"/>
    <s v="NE.02633073 ANULADO - NAE. 2023 02645268 - Ref. a multa de trânsito por estacionar em zona azul - Veículo Placa EEF 3918 -"/>
    <s v="Sim"/>
    <n v="0"/>
    <m/>
    <n v="0"/>
    <n v="0"/>
    <n v="5"/>
    <x v="3"/>
  </r>
  <r>
    <x v="39"/>
    <d v="2023-08-09T00:00:00"/>
    <n v="17266"/>
    <s v="DIR"/>
    <s v="CET"/>
    <s v="Código: 202300002456 - Tipo: MULTA - Descrição: #1540; Placa: EEF-3918; AIT: SIB86126002; Vencimento: 08/08/2023; Órgão Autuador: CET - COMPANHIA DE ENGENHARIA DE TRAFEGO; Condutor: Rafael Medeiros da Silva"/>
    <s v="Sim"/>
    <n v="201.36"/>
    <m/>
    <n v="201.36"/>
    <n v="0"/>
    <n v="8"/>
    <x v="5"/>
  </r>
  <r>
    <x v="39"/>
    <d v="2023-10-05T00:00:00"/>
    <n v="17465"/>
    <s v="ATA-VEICULO"/>
    <s v="Associacao dos Taxis PRIME"/>
    <s v="NE.05140582 - Reforço da NE00285060 - Transporte por táxi - Exercício 2023."/>
    <s v="Sim"/>
    <n v="933.75"/>
    <m/>
    <n v="933.75"/>
    <n v="0"/>
    <n v="10"/>
    <x v="7"/>
  </r>
  <r>
    <x v="39"/>
    <d v="2023-10-18T00:00:00"/>
    <n v="17517"/>
    <s v="ATA-VEICULO"/>
    <s v="CET - SP"/>
    <s v="Multa por transitar em local / horário não permitido pela regulamentação (rodízio) - Veículo placa EEF 3918 - Astra - Condutor: Rafael Medeiros da Silva - dia 20/07/2023..."/>
    <s v="Sim"/>
    <n v="104.13"/>
    <m/>
    <n v="104.13"/>
    <n v="0"/>
    <n v="10"/>
    <x v="7"/>
  </r>
  <r>
    <x v="40"/>
    <d v="2023-02-16T00:00:00"/>
    <n v="16606"/>
    <s v="FEP"/>
    <s v="Centuria Ferragegens e Parafusos Eireli"/>
    <s v="Aquisição de mobiliários e materias de consumo para o Laboratório GFCx - RC 1754 DC 22271"/>
    <s v="Sim"/>
    <n v="3274"/>
    <m/>
    <n v="3274"/>
    <n v="0"/>
    <n v="2"/>
    <x v="1"/>
  </r>
  <r>
    <x v="40"/>
    <d v="2023-03-01T00:00:00"/>
    <n v="16634"/>
    <s v="FEP"/>
    <s v="A.C. De Almeida Informática e Tecnologia Ltda"/>
    <s v="Aquisição de insumos de informática RC 75103 Dc 34245"/>
    <s v="Sim"/>
    <n v="800"/>
    <m/>
    <n v="800"/>
    <n v="0"/>
    <n v="3"/>
    <x v="10"/>
  </r>
  <r>
    <x v="40"/>
    <d v="2023-04-03T00:00:00"/>
    <n v="16750"/>
    <s v="FEP"/>
    <s v="Transposição interna"/>
    <s v="Referente Sol Comércio de Equipamentos e Serviços EIRELI, aquisição de equipamentos de áudio e vídeo Rc 82789 Dc 43929 - Contrapartida GO 16747 e GC 4065"/>
    <s v="Sim"/>
    <n v="620"/>
    <m/>
    <n v="620"/>
    <n v="0"/>
    <n v="4"/>
    <x v="2"/>
  </r>
  <r>
    <x v="40"/>
    <d v="2023-05-31T00:00:00"/>
    <n v="16996"/>
    <s v="FEP"/>
    <s v="Luciene Oliveira Machado"/>
    <s v="Reembolso a aluna de pós doc., Luciene Oliveira Machado, pelo serviço de encadernação da tese. Essas teses ficarão na biblioteca do Grupo GFCx.do IFUSP."/>
    <s v="Sim"/>
    <n v="200"/>
    <m/>
    <n v="200"/>
    <n v="0"/>
    <n v="5"/>
    <x v="3"/>
  </r>
  <r>
    <x v="40"/>
    <d v="2023-06-16T00:00:00"/>
    <n v="17059"/>
    <s v="FEP"/>
    <s v="Juliana Maria Peçanha Sgubin"/>
    <s v="Reembolso referente a cópias de chave para laboratórios do Grupo de Fluidos Complexos"/>
    <s v="Sim"/>
    <n v="65"/>
    <m/>
    <n v="65"/>
    <n v="0"/>
    <n v="6"/>
    <x v="4"/>
  </r>
  <r>
    <x v="40"/>
    <d v="2023-07-27T00:00:00"/>
    <n v="17214"/>
    <s v="FEP"/>
    <s v="Naty Flex Com. de Moveis p/ Escrit. EIRELI - ME"/>
    <s v="NE.03866985 - aquisição de armário de aço p/ o Laboratório sala 1004 - RC 288131 - DC 166885."/>
    <s v="Sim"/>
    <n v="1989"/>
    <m/>
    <n v="1989"/>
    <n v="0"/>
    <n v="7"/>
    <x v="11"/>
  </r>
  <r>
    <x v="40"/>
    <d v="2023-08-01T00:00:00"/>
    <n v="17229"/>
    <s v="FEP"/>
    <s v="Seattle Tecnologia e Com. de Prod. Eletr. - EIRELI"/>
    <s v="NE.04611077 - Pregão - aquisição de monitor de vídeo de 34&quot; - RC 319401 - DC 171030 - Ajustado o valor de R$ 4.025,26."/>
    <s v="Sim"/>
    <n v="1680"/>
    <m/>
    <n v="1680"/>
    <n v="0"/>
    <n v="8"/>
    <x v="5"/>
  </r>
  <r>
    <x v="40"/>
    <d v="2023-08-28T00:00:00"/>
    <n v="17346"/>
    <s v="FEP"/>
    <s v="Sistécnica Informática e Serviços Eireli"/>
    <s v="Aquiside utensílios para escritório RC 286520 DC 176821"/>
    <s v="Sim"/>
    <n v="370"/>
    <m/>
    <n v="370"/>
    <n v="0"/>
    <n v="8"/>
    <x v="5"/>
  </r>
  <r>
    <x v="40"/>
    <d v="2023-08-28T00:00:00"/>
    <n v="17349"/>
    <s v="FEP"/>
    <s v="Support Comercial e Serviços Ltda - Me"/>
    <s v="Aquisição de quadros de avisos RC 208715 DC 169132 NE 4395820"/>
    <s v="Sim"/>
    <n v="623.20000000000005"/>
    <m/>
    <n v="623.20000000000005"/>
    <n v="0"/>
    <n v="8"/>
    <x v="5"/>
  </r>
  <r>
    <x v="40"/>
    <d v="2023-09-27T00:00:00"/>
    <n v="17426"/>
    <s v="FEP"/>
    <s v="Vambel Equipamentos p/ Escritorio Ltda."/>
    <s v="NE.05059017 - compra de quadro branco não magnético p/ Laboratório GFCx Van der Graff - RC 238916 - DC 172770."/>
    <s v="Sim"/>
    <n v="465"/>
    <m/>
    <n v="465"/>
    <n v="0"/>
    <n v="9"/>
    <x v="6"/>
  </r>
  <r>
    <x v="41"/>
    <d v="2023-01-11T00:00:00"/>
    <n v="16471"/>
    <s v="ATA"/>
    <s v="Viva Servicos Ltda."/>
    <s v="NE.00275455 / 00276427 - Contrato N.o 14/2022 - RUSP - Serviços de limpeza, asseio e conservação predial - DC 121209/2021."/>
    <s v="Sim"/>
    <n v="259674.42"/>
    <m/>
    <n v="259674.42"/>
    <n v="0"/>
    <n v="1"/>
    <x v="0"/>
  </r>
  <r>
    <x v="41"/>
    <d v="2023-01-11T00:00:00"/>
    <n v="16473"/>
    <s v="ATA"/>
    <s v="Albatroz Segurança e Vigilância Ltda."/>
    <s v="NE.00277253 - Contrato n.o 07/2020 - RUSP - Contrato de Serviços de Vigilância e Segurança Patrimonial - Exercício 2.023."/>
    <s v="Sim"/>
    <n v="299349.48"/>
    <m/>
    <n v="299349.48"/>
    <n v="0"/>
    <n v="1"/>
    <x v="0"/>
  </r>
  <r>
    <x v="41"/>
    <d v="2023-02-14T00:00:00"/>
    <n v="16589"/>
    <s v="ATA"/>
    <s v="Viva Servicos Ltda."/>
    <s v="NE.00756267 - Reforço da NE.00276427 - Contrato n.o 14/2022 - RUSP - serviços de limpeza, asseio e conservação predial - DC 121209/2021."/>
    <s v="Sim"/>
    <n v="779023.26"/>
    <m/>
    <n v="779023.26"/>
    <n v="0"/>
    <n v="2"/>
    <x v="1"/>
  </r>
  <r>
    <x v="41"/>
    <d v="2023-04-03T00:00:00"/>
    <n v="16754"/>
    <s v="ATA"/>
    <s v="Albatroz Segurança e Vigilância Ltda."/>
    <s v="NE.01574170 - Reforço da NE.00277253 - Contrato n.o 07/2020 - RUSP - Contrato de Serviços de Vigilância e Segurança Patrimonial - Exercício 2.023."/>
    <s v="Sim"/>
    <n v="21551.52"/>
    <m/>
    <n v="21551.52"/>
    <n v="0"/>
    <n v="4"/>
    <x v="2"/>
  </r>
  <r>
    <x v="41"/>
    <d v="2023-04-05T00:00:00"/>
    <n v="16758"/>
    <s v="ATA"/>
    <s v="Viva Servicos Ltda."/>
    <s v="NE.01603120 - Reforço da NE.00276427 - Contrato n.o 14/2022 - RUSP - serviços de limpeza, asseio e conservação predial - DC 121209/2021."/>
    <s v="Sim"/>
    <n v="74616.240000000005"/>
    <m/>
    <n v="74616.240000000005"/>
    <n v="0"/>
    <n v="4"/>
    <x v="2"/>
  </r>
  <r>
    <x v="41"/>
    <d v="2023-04-19T00:00:00"/>
    <n v="16803"/>
    <s v="ATA"/>
    <s v="Albatroz Segurança e Vigilância Ltda"/>
    <s v="Execução de Serviços de Segurança e Vigilância Patrimonial , sobre a Prorrogação Contratual a partir de 29/04/2023 NE 1880905"/>
    <s v="Sim"/>
    <n v="671716.5"/>
    <m/>
    <n v="671716.5"/>
    <n v="0"/>
    <n v="4"/>
    <x v="2"/>
  </r>
  <r>
    <x v="41"/>
    <d v="2023-06-01T00:00:00"/>
    <n v="17002"/>
    <s v="DIR"/>
    <s v="Transposição interna"/>
    <s v="REMANEJAMENTO 50295042 / 2023 entre grupos para cobrir necessidade de recursos a fim atender demandas diversas do grupo básico da Unidade. Aut. CODAGE - GC 4108"/>
    <s v="Sim"/>
    <n v="457031.58"/>
    <m/>
    <n v="457031.58"/>
    <n v="0"/>
    <n v="6"/>
    <x v="4"/>
  </r>
  <r>
    <x v="42"/>
    <d v="2023-01-27T00:00:00"/>
    <n v="16523"/>
    <s v="FGE"/>
    <s v="Saldo do exercício anterior"/>
    <s v="Saldo remanescente 2022 - Grupo 057 Projetos Especiais"/>
    <s v="Sim"/>
    <n v="884.41"/>
    <m/>
    <n v="884.41"/>
    <n v="0"/>
    <n v="1"/>
    <x v="0"/>
  </r>
  <r>
    <x v="43"/>
    <d v="2023-12-22T00:00:00"/>
    <n v="17845"/>
    <s v="FMA"/>
    <s v="Ajustes"/>
    <s v="REMANEJAMENTO 50226342 / 2023 - SANTANDER"/>
    <s v="Sim"/>
    <n v="149.34"/>
    <m/>
    <n v="149.34"/>
    <n v="0"/>
    <n v="12"/>
    <x v="9"/>
  </r>
  <r>
    <x v="44"/>
    <d v="2023-02-02T00:00:00"/>
    <n v="16547"/>
    <s v="DIR-CCEX"/>
    <s v="Nutricap Com. de Produtos Alimentícios Ltda."/>
    <s v="NE.00594380 - serviço de coffee break p/ o Curso de Verão nos dias 06, 07, 08, 09 e 10/02/2023 - Auditório Abrahão de Moraes - RC 38445 - DC 14163 - (043.057 - Projetos Especiais)."/>
    <s v="Sim"/>
    <n v="1110"/>
    <m/>
    <n v="1110"/>
    <n v="0"/>
    <n v="2"/>
    <x v="1"/>
  </r>
  <r>
    <x v="44"/>
    <d v="2023-02-02T00:00:00"/>
    <n v="16548"/>
    <s v="DIR-CCEX"/>
    <s v="Nutricap Com. de Produtos Alimentícios Ltda."/>
    <s v="NE.00594399 - serviço de coffee break p/ o Curso de Verão nos dias 06, 07, 08, 09 e 10/02/2023 - Auditório Abrahão de Moraes - RC 38445 - DC 14163 - (043.303 - Programa USP e as Profissões)."/>
    <s v="Sim"/>
    <n v="2842.87"/>
    <m/>
    <n v="2842.87"/>
    <n v="0"/>
    <n v="2"/>
    <x v="1"/>
  </r>
  <r>
    <x v="44"/>
    <d v="2023-06-05T00:00:00"/>
    <n v="17019"/>
    <s v="DIR-CCEX"/>
    <s v="Rafael Altro Ferreira Produções"/>
    <s v="Serviço para apresentação musical RC 215541 DC 121091 NE 2795936"/>
    <s v="Sim"/>
    <n v="6000"/>
    <m/>
    <n v="6000"/>
    <n v="0"/>
    <n v="6"/>
    <x v="4"/>
  </r>
  <r>
    <x v="45"/>
    <d v="2023-06-15T00:00:00"/>
    <n v="17053"/>
    <s v="DIR"/>
    <s v="PUSP-C"/>
    <s v="REMANEJAMENTO 50328765 / 2023 - Referente a licitação para contratação de empresa especializada em recuperação de passeios, escadarias, corrimãos e lombofaixas realizada pela PUSP-C (Fale Conosco 243777) - Grupo 57 - Projetos Especiais."/>
    <s v="Sim"/>
    <n v="551920.65"/>
    <m/>
    <n v="551920.65"/>
    <n v="0"/>
    <n v="6"/>
    <x v="4"/>
  </r>
  <r>
    <x v="46"/>
    <d v="2023-06-21T00:00:00"/>
    <n v="17081"/>
    <s v="FMT"/>
    <s v="PRPG"/>
    <s v="Encerramento do Convênio PROAP 817757/2015 (38860) - Remanejamento diversos realizados dia 21/06/2023 - Grupo 801 - CAPES Proap 2015 PRPG - 38860 - 817757 - OBTV"/>
    <s v="Sim"/>
    <n v="93.75"/>
    <m/>
    <n v="93.75"/>
    <n v="0"/>
    <n v="6"/>
    <x v="4"/>
  </r>
  <r>
    <x v="47"/>
    <d v="2023-06-21T00:00:00"/>
    <n v="17083"/>
    <s v="FGE"/>
    <s v="PRPG"/>
    <s v="Encerramento do Convênio PROAP 817757/2015 (38860) - Remanejamento diversos realizados dia 21/06/2023 - Grupo 801 - CAPES Proap 2015 PRPG - 38860 - 817757 - OBTV"/>
    <s v="Sim"/>
    <n v="31041.64"/>
    <m/>
    <n v="31041.64"/>
    <n v="0"/>
    <n v="6"/>
    <x v="4"/>
  </r>
  <r>
    <x v="48"/>
    <d v="2023-06-21T00:00:00"/>
    <n v="17082"/>
    <s v="FAP"/>
    <s v="PRPG"/>
    <s v="Encerramento do Convênio PROAP 817757/2015 (38860) - Remanejamento diversos realizados dia 21/06/2023 - Grupo 801 - CAPES Proap 2015 PRPG - 38860 - 817757 - OBTV"/>
    <s v="Sim"/>
    <n v="33383.599999999999"/>
    <m/>
    <n v="33383.599999999999"/>
    <n v="0"/>
    <n v="6"/>
    <x v="4"/>
  </r>
  <r>
    <x v="49"/>
    <d v="2023-04-25T00:00:00"/>
    <n v="16818"/>
    <s v="DIR"/>
    <s v="Transposição interna"/>
    <s v="Transposição para Básica - Remanejamentos N° 2023 50222703 e N° 2023 50222681"/>
    <s v="Sim"/>
    <n v="83931.07"/>
    <m/>
    <n v="83931.07"/>
    <n v="0"/>
    <n v="4"/>
    <x v="2"/>
  </r>
  <r>
    <x v="49"/>
    <d v="2023-09-25T00:00:00"/>
    <n v="17417"/>
    <s v="ATA"/>
    <s v="Rodolfo Gomes Almeida"/>
    <s v="Reembolso referente a aplicação de película protetora na porta do Serviço de Zeladoria."/>
    <s v="Sim"/>
    <n v="420"/>
    <m/>
    <n v="420"/>
    <n v="0"/>
    <n v="9"/>
    <x v="6"/>
  </r>
  <r>
    <x v="49"/>
    <d v="2023-09-27T00:00:00"/>
    <n v="17423"/>
    <s v="ATO-MP"/>
    <s v="Sol Comércio de Equipamentos e Serviços"/>
    <s v="Manutenção emergencial de equipamento de ar condicionado da sala n° 2055 (Data Center), troca de capacitor e reposição de gás , Edifício Principal Ala 1 do 2ª pavimento. Numero de patrimônio: 043.020.152"/>
    <s v="Sim"/>
    <n v="1150"/>
    <m/>
    <n v="1150"/>
    <n v="0"/>
    <n v="9"/>
    <x v="6"/>
  </r>
  <r>
    <x v="49"/>
    <d v="2023-09-29T00:00:00"/>
    <n v="17436"/>
    <s v="ATO-MP"/>
    <s v="Minetto Eletro Refrigeração Ltda"/>
    <s v="Troca de controle remoto quebrado, do ar condicionado York / Springer Hi-Wall n° de patrimônio: 043.012.189 - Edifício Hepic"/>
    <s v="Sim"/>
    <n v="100"/>
    <m/>
    <n v="100"/>
    <n v="0"/>
    <n v="9"/>
    <x v="6"/>
  </r>
  <r>
    <x v="49"/>
    <d v="2023-09-29T00:00:00"/>
    <n v="17437"/>
    <s v="ATO-MP"/>
    <s v="ITAPRO Instalação e Manutenção de Ar Condicionado"/>
    <s v="Instalação de ar condicionado, reparo em bomba de dreno e limpeza química geral do aparelho - Laboratório SAMPA - Edifício Van Der Graff - Numero de patrimônio: 043.016.452"/>
    <s v="Sim"/>
    <n v="1150"/>
    <m/>
    <n v="1150"/>
    <n v="0"/>
    <n v="9"/>
    <x v="6"/>
  </r>
  <r>
    <x v="49"/>
    <d v="2023-09-29T00:00:00"/>
    <n v="17438"/>
    <s v="ATO-MP"/>
    <s v="Sol Comércio de Equipamentos e Serviços"/>
    <s v="Troca de bomba de Dreno do aparelho de ar condicionado da sala n° 2013/B, sala da vigilância - Edifício Anexo 2 do 2ª pavimento. Numero de patrimônio: 043.009.458"/>
    <s v="Sim"/>
    <n v="1200"/>
    <m/>
    <n v="1200"/>
    <n v="0"/>
    <n v="9"/>
    <x v="6"/>
  </r>
  <r>
    <x v="49"/>
    <d v="2023-09-29T00:00:00"/>
    <n v="17440"/>
    <s v="ATO"/>
    <s v="Eduardo Ureshino"/>
    <s v="Compra de material elétrico (Abrahão, UVC, iluminação de emergência, Diretoria, cabos ADM e 2017), hidráulico (LMCAL, QUÍMICA, Oficina BJ), dobradiça sanitário feminino Ala 2"/>
    <s v="Sim"/>
    <n v="1715.32"/>
    <m/>
    <n v="1715.32"/>
    <n v="0"/>
    <n v="9"/>
    <x v="6"/>
  </r>
  <r>
    <x v="49"/>
    <d v="2023-09-29T00:00:00"/>
    <n v="17441"/>
    <s v="ATO"/>
    <s v="GFLA COMERCIO E MONTAGEM DE CALHAS"/>
    <s v="Confecção de cumeeira em chapa 26 para o telhado central do Anexo da Ala 2"/>
    <s v="Sim"/>
    <n v="2730"/>
    <m/>
    <n v="2730"/>
    <n v="0"/>
    <n v="9"/>
    <x v="6"/>
  </r>
  <r>
    <x v="49"/>
    <d v="2023-10-10T00:00:00"/>
    <n v="17490"/>
    <s v="ATO-MP"/>
    <s v="Mirian Suzana Moretti"/>
    <s v="Aquisição de lâmpads Tubular LEDS RC 442424 DC 221169 NE 5340697"/>
    <s v="Sim"/>
    <n v="12000"/>
    <m/>
    <n v="12000"/>
    <n v="0"/>
    <n v="10"/>
    <x v="7"/>
  </r>
  <r>
    <x v="50"/>
    <d v="2023-05-25T00:00:00"/>
    <n v="16980"/>
    <s v="DIR"/>
    <s v="R &amp; A Comércio de Equ. Telefonicos Ltda"/>
    <s v="Aquisição de fone VoIP sem fio - NE 2657290 / 2023 - Processo: 23.1.276.43.4"/>
    <s v="Sim"/>
    <n v="47914.75"/>
    <m/>
    <n v="47914.75"/>
    <n v="0"/>
    <n v="5"/>
    <x v="3"/>
  </r>
  <r>
    <x v="50"/>
    <d v="2023-05-25T00:00:00"/>
    <n v="16978"/>
    <s v="FEP"/>
    <s v="Compacta Comércio e Serviços LTDA"/>
    <s v="Aquisição de microcomputador RC 232543 DC 114710 NE 2652205"/>
    <s v="Sim"/>
    <n v="5820"/>
    <m/>
    <n v="5820"/>
    <n v="0"/>
    <n v="5"/>
    <x v="3"/>
  </r>
  <r>
    <x v="50"/>
    <d v="2023-06-07T00:00:00"/>
    <n v="17031"/>
    <s v="DIR"/>
    <s v="Bela Beli Store Ltda"/>
    <s v="Aquisição de Tablet RC 264020 DC 129661 NE 2875883"/>
    <s v="Sim"/>
    <n v="17778"/>
    <m/>
    <n v="17778"/>
    <n v="0"/>
    <n v="6"/>
    <x v="4"/>
  </r>
  <r>
    <x v="50"/>
    <d v="2023-08-09T00:00:00"/>
    <n v="17267"/>
    <s v="DIR"/>
    <s v="Transposição interna"/>
    <s v="Transposição para Manutenção Predial para empenho do Pregão Eletrônica para contratação de serviço de jardinagem - DC 155867/2023 - Remanejamento nº 2023 50449660"/>
    <s v="Sim"/>
    <n v="99400"/>
    <m/>
    <n v="99400"/>
    <n v="0"/>
    <n v="8"/>
    <x v="5"/>
  </r>
  <r>
    <x v="51"/>
    <d v="2023-08-24T00:00:00"/>
    <n v="17336"/>
    <s v="DIR"/>
    <s v="SP Elite Eventos e Turismo EIreli"/>
    <s v="Aquisição de Serviços de Buffet Registro de Preços RP N° 2022/274547 RC 407394 / 407459 / 407505 / 407513 / 407530 407548 / 407556 / 407564 DC 191499 / 191545 / 191553 / 191596 / 191685 / 191715 / 191731 / 191758 NE 4381470 /4381373 / 4381241 4381128 / 4381020 / 4380830 / 4380768 / 4380598 de 06/09/2023 a 09/09/2023 os períodos manhã e tarde. Remanejamento 50471347 - IME"/>
    <s v="Sim"/>
    <n v="16800"/>
    <m/>
    <n v="16800"/>
    <n v="0"/>
    <n v="8"/>
    <x v="5"/>
  </r>
  <r>
    <x v="52"/>
    <d v="2023-01-26T00:00:00"/>
    <n v="16520"/>
    <s v="DIR-CCIF"/>
    <s v="INOVA USP"/>
    <s v="Compacta Comércio e Serviços Ltda - NE. 00421389/2023 - Ata Registro de Preços - Aquisição de notebooks - RC 7434 - DC 9186. Remanejamento 202350048240"/>
    <s v="Sim"/>
    <n v="11920"/>
    <m/>
    <n v="11920"/>
    <n v="0"/>
    <n v="1"/>
    <x v="0"/>
  </r>
  <r>
    <x v="52"/>
    <d v="2023-01-26T00:00:00"/>
    <n v="16521"/>
    <s v="DIR-CCIF"/>
    <s v="INOVA USP"/>
    <s v="Compacta Comércio e Serviços Ltda. NE. 00421613/2023 - Ata Registro de Preços - Aquisição de microcomputadores - RC 25939 - DC 9127/2023. Remanejamento 202350048282"/>
    <s v="Sim"/>
    <n v="39006"/>
    <m/>
    <n v="39006"/>
    <n v="0"/>
    <n v="1"/>
    <x v="0"/>
  </r>
  <r>
    <x v="52"/>
    <d v="2023-04-27T00:00:00"/>
    <n v="16834"/>
    <s v="DIR-CCIF"/>
    <s v="IME"/>
    <s v="NE.02110925 - Ata Registro de Preço - compra de 01 adaptador p/ rede sem fio (wireless) - RC 198698 - DC 93160 - Rem. 50170703 - Wall ST Comercial Ltda."/>
    <s v="Sim"/>
    <n v="457.5"/>
    <m/>
    <n v="457.5"/>
    <n v="0"/>
    <n v="4"/>
    <x v="2"/>
  </r>
  <r>
    <x v="52"/>
    <d v="2023-05-04T00:00:00"/>
    <n v="16853"/>
    <s v="DIR-CCIF"/>
    <s v="IME"/>
    <s v="A.C. de Almeida Informática e Tecnologia Ltda - NEE 2211853 - Ata Registro de Preços - Compra de suprimentos de informática - RC 198710 - DC 92121 - Remanej. 50170703/2023 IME - USP - Proc. 23.1.48.43.1"/>
    <s v="Sim"/>
    <n v="216"/>
    <m/>
    <n v="216"/>
    <n v="0"/>
    <n v="5"/>
    <x v="3"/>
  </r>
  <r>
    <x v="52"/>
    <d v="2023-05-04T00:00:00"/>
    <n v="16855"/>
    <s v="DIR-CCIF"/>
    <s v="FAU"/>
    <s v="A.C. de Almeida Informática e Tecnologia Ltda - NEE 2212051 - Ata Registro de Preços - Compra de suprimentos de informática (WebCams) - RC 205155 - DC 94191 - Remanej. 50210683/2023 - FAU - USP - Proc. 23.1.48.43.1"/>
    <s v="Sim"/>
    <n v="8000"/>
    <m/>
    <n v="8000"/>
    <n v="0"/>
    <n v="5"/>
    <x v="3"/>
  </r>
  <r>
    <x v="52"/>
    <d v="2023-05-26T00:00:00"/>
    <n v="16985"/>
    <s v="DIR"/>
    <s v="ABCD"/>
    <s v="Prado Comércio de Eletrônicos e Serviços de Insta - Aquisição e instalação de aparelho Ar Condicionado - Processo: 22.1.441.43.4 - NE 2673822/2023 e 2673830/2023"/>
    <s v="Sim"/>
    <n v="20108"/>
    <m/>
    <n v="20108"/>
    <n v="0"/>
    <n v="5"/>
    <x v="3"/>
  </r>
  <r>
    <x v="52"/>
    <d v="2023-06-16T00:00:00"/>
    <n v="17067"/>
    <s v="DIR-CCIF"/>
    <s v="FAU"/>
    <s v="Compacta Comércio e Serviços Ltda. NE. 03032669/2023 - Ata Registro de Preços - Aquisição de microcomputadores - RC 293186 - DC 133880/2023. Remanejamento 202350314926 - FAU"/>
    <s v="Sim"/>
    <n v="128040"/>
    <m/>
    <n v="128040"/>
    <n v="0"/>
    <n v="6"/>
    <x v="4"/>
  </r>
  <r>
    <x v="52"/>
    <d v="2023-06-23T00:00:00"/>
    <n v="17091"/>
    <s v="DIR-CCIF"/>
    <s v="EP"/>
    <s v="R e A Comércio de Equipamentos Telefônicos Ltda - Aquisição de fone VoIP sem fio - NE 3253037/ 2023 - Processo: 23.1.276.43.4"/>
    <s v="Sim"/>
    <n v="14109.65"/>
    <m/>
    <n v="14109.65"/>
    <n v="0"/>
    <n v="6"/>
    <x v="4"/>
  </r>
  <r>
    <x v="52"/>
    <d v="2023-09-11T00:00:00"/>
    <n v="17379"/>
    <s v="DIR-CCIF"/>
    <s v="CTISC"/>
    <s v="NE.04611689 - Ata Registro de Preço - compra de disco rígido SSD 2,5&quot; e webcam USB - RC 430418 - DC 201583 - A.C. de Almeida Informatica e Tecnologia Ltda."/>
    <s v="Sim"/>
    <n v="5185"/>
    <m/>
    <n v="5185"/>
    <n v="0"/>
    <n v="9"/>
    <x v="6"/>
  </r>
  <r>
    <x v="52"/>
    <d v="2023-09-20T00:00:00"/>
    <n v="17408"/>
    <s v="DIR-CCIF"/>
    <s v="FD"/>
    <s v="Aquisição de monitores de vídeo RC 457006 DC 212194 Ata Registro de Preço 08/2023 - Remanejamento 50511420 - FD - Compacta Comércio e Serviços Ltda"/>
    <s v="Sim"/>
    <n v="10320"/>
    <m/>
    <n v="10320"/>
    <n v="0"/>
    <n v="9"/>
    <x v="6"/>
  </r>
  <r>
    <x v="52"/>
    <d v="2023-09-25T00:00:00"/>
    <n v="17412"/>
    <s v="DIR-CCIF"/>
    <s v="FD"/>
    <s v="Compacta Comércio e Serviços LTDA - Aquisição de 4 notbook RC 457030 DC 212070 REM: 50511420/FD RP 30/2023Ne 5007327"/>
    <s v="Sim"/>
    <n v="24720"/>
    <m/>
    <n v="24720"/>
    <n v="0"/>
    <n v="9"/>
    <x v="6"/>
  </r>
  <r>
    <x v="52"/>
    <d v="2023-09-27T00:00:00"/>
    <n v="17424"/>
    <s v="DIR-CCIF"/>
    <s v="FD"/>
    <s v="NE.05058789 / 05058797 - Ata Registro de Preço - aquisições de disco rígido, pen drive, disco SSD e web Cam - RC 456921 - DC 212283 - A.C. de Almeida Informática e Tecnologia Ltda."/>
    <s v="Sim"/>
    <n v="20574"/>
    <m/>
    <n v="20574"/>
    <n v="0"/>
    <n v="9"/>
    <x v="6"/>
  </r>
  <r>
    <x v="52"/>
    <d v="2023-10-20T00:00:00"/>
    <n v="17535"/>
    <s v="DIR-CCIF"/>
    <s v="FAU"/>
    <s v="NE.05610112 - Ata Registro de Preço - aquisições de 02 notebooks - RC 496435 - DC 233019 - (Rem. 50565783 - FAU) - Compacta Comércio e Serviços Ltda."/>
    <s v="Sim"/>
    <n v="12360"/>
    <m/>
    <n v="12360"/>
    <n v="0"/>
    <n v="10"/>
    <x v="7"/>
  </r>
  <r>
    <x v="52"/>
    <d v="2023-12-01T00:00:00"/>
    <n v="17668"/>
    <s v="DIR"/>
    <s v="EP"/>
    <s v="Telcabos Telecomunicações e Informática Ltda - Aquisição de conectores, patch cord - DC 282346/2023 - NE 6402505/2023"/>
    <s v="Sim"/>
    <n v="9761.9"/>
    <m/>
    <n v="9761.9"/>
    <n v="0"/>
    <n v="12"/>
    <x v="9"/>
  </r>
  <r>
    <x v="53"/>
    <d v="2023-01-19T00:00:00"/>
    <n v="16493"/>
    <s v="FNC"/>
    <s v="POLI"/>
    <s v="Recibo 157/2022 - Remanejamento 2023 50049467 para o Professor Wilhelmus van Noije referente a 50% do Recibo 157/2022 da venda de 630 Sampa ASIC (Chips) para Hayashi-Repic CO. LTD - (Japan)"/>
    <s v="Sim"/>
    <n v="52286.48"/>
    <m/>
    <n v="52286.48"/>
    <n v="0"/>
    <n v="1"/>
    <x v="0"/>
  </r>
  <r>
    <x v="53"/>
    <d v="2023-01-19T00:00:00"/>
    <n v="16494"/>
    <s v="FNC"/>
    <s v="Transposição interna"/>
    <s v="Referente a Taxa Administrativa do Recibo 157/2022 da venda de 630 Sampa ASIC (Chips) para Hayashi-Repic CO. LTD - (Japan) - Contrapartida GC 3912."/>
    <s v="Sim"/>
    <n v="11619.22"/>
    <m/>
    <n v="11619.22"/>
    <n v="0"/>
    <n v="1"/>
    <x v="0"/>
  </r>
  <r>
    <x v="53"/>
    <d v="2023-01-26T00:00:00"/>
    <n v="16513"/>
    <s v="DIR"/>
    <s v="Transposição interna"/>
    <s v="Recibo 02/2023 Referente a venda de 375 Sampa ASIC (Chips) Transferência de 10% taxa administrativa diretoria"/>
    <s v="Sim"/>
    <n v="6748.71"/>
    <m/>
    <n v="6748.71"/>
    <n v="0"/>
    <n v="1"/>
    <x v="0"/>
  </r>
  <r>
    <x v="53"/>
    <d v="2023-01-26T00:00:00"/>
    <n v="16512"/>
    <s v="FNC"/>
    <s v="POLI"/>
    <s v="Recibo 02/2023 Referente a venda de 375 Sampa ASIC (Chips) Transferência de 50% para o Prof. Wilhemus van Noije Remanejamento N° 2023 50061165"/>
    <s v="Sim"/>
    <n v="30369.19"/>
    <m/>
    <n v="30369.19"/>
    <n v="0"/>
    <n v="1"/>
    <x v="0"/>
  </r>
  <r>
    <x v="53"/>
    <d v="2023-02-08T00:00:00"/>
    <n v="16565"/>
    <s v="FNC"/>
    <s v="Marco Aurélio Lisboa Leite"/>
    <s v="Aquisição de componentes eletrônicos para pesquisa no laboratório HEPIC"/>
    <s v="Sim"/>
    <n v="238.8"/>
    <m/>
    <n v="238.8"/>
    <n v="0"/>
    <n v="2"/>
    <x v="1"/>
  </r>
  <r>
    <x v="53"/>
    <d v="2023-02-09T00:00:00"/>
    <n v="16573"/>
    <s v="FNC"/>
    <s v="Ricardo Menegasso"/>
    <s v="Embalagens para organizar componentes eletrônicos usados em pesquisa no laboratório HEPIC"/>
    <s v="Sim"/>
    <n v="247.05"/>
    <m/>
    <n v="247.05"/>
    <n v="0"/>
    <n v="2"/>
    <x v="1"/>
  </r>
  <r>
    <x v="53"/>
    <d v="2023-02-12T00:00:00"/>
    <n v="16583"/>
    <s v="FNC"/>
    <s v="Marco Aurélio Lisboa Leite"/>
    <s v="Suporte para monitor de mesa/Uso com monitor para computador no laboratório HEPIC."/>
    <s v="Sim"/>
    <n v="390.1"/>
    <m/>
    <n v="390.1"/>
    <n v="0"/>
    <n v="2"/>
    <x v="1"/>
  </r>
  <r>
    <x v="53"/>
    <d v="2023-02-16T00:00:00"/>
    <n v="16603"/>
    <s v="FNC"/>
    <s v="Ricardo Menegasso"/>
    <s v="Compra de Trafo Toroide entrada 110V para manutenção de Transformador do HEPIC"/>
    <s v="Sim"/>
    <n v="260"/>
    <m/>
    <n v="260"/>
    <n v="0"/>
    <n v="2"/>
    <x v="1"/>
  </r>
  <r>
    <x v="53"/>
    <d v="2023-02-22T00:00:00"/>
    <n v="16610"/>
    <s v="FNC"/>
    <s v="Marco Aurélio Lisboa Leite"/>
    <s v="Compra de etiquetas para identificação e organização de equipamentos e componentes do laboratório HEPIC"/>
    <s v="Sim"/>
    <n v="298.16000000000003"/>
    <m/>
    <n v="298.16000000000003"/>
    <n v="0"/>
    <n v="2"/>
    <x v="1"/>
  </r>
  <r>
    <x v="53"/>
    <d v="2023-03-03T00:00:00"/>
    <n v="16645"/>
    <s v="FNC"/>
    <s v="Decorwatts Elétrica e Iluminação Ltda"/>
    <s v="Aquisição de cabos elétricos a serem utilizados em instalações diversas no Lab. eletrônica do HEPIC."/>
    <s v="Sim"/>
    <n v="1698"/>
    <m/>
    <n v="1698"/>
    <n v="0"/>
    <n v="3"/>
    <x v="10"/>
  </r>
  <r>
    <x v="53"/>
    <d v="2023-03-06T00:00:00"/>
    <n v="16654"/>
    <s v="FNC"/>
    <s v="Transposicao Interna"/>
    <s v="NE.02371028 - Contratação de projeto executivo para reforma de Laboratório de Pesquisa no Edifício HEPIC - RC 603876/2022 - DC 24797 - Reserva 1098026 - Convite - Contrapartida GO 16658 e GC 4047 - Alteração de valor de R$ 119.940,00 - Empresa Apuí Arquitetura e Paisagismo S/S Ltda."/>
    <s v="Sim"/>
    <n v="108000"/>
    <m/>
    <n v="108000"/>
    <n v="0"/>
    <n v="3"/>
    <x v="10"/>
  </r>
  <r>
    <x v="53"/>
    <d v="2023-03-08T00:00:00"/>
    <n v="16672"/>
    <s v="FNC"/>
    <s v="A.C. de Almeida Informatica e Tecnologia Ltda."/>
    <s v="NE.01116237 - Ata Registro de Preço - compra de disco rígido - RC 93900 - DC 39794."/>
    <s v="Sim"/>
    <n v="450"/>
    <m/>
    <n v="450"/>
    <n v="0"/>
    <n v="3"/>
    <x v="10"/>
  </r>
  <r>
    <x v="53"/>
    <d v="2023-03-24T00:00:00"/>
    <n v="16709"/>
    <s v="FNC"/>
    <s v="Marco Aurélio Lisboa Leite"/>
    <s v="Manufatura de estante para livros para a sala 206 do prédio HEPIC/IFUSP"/>
    <s v="Sim"/>
    <n v="1770.53"/>
    <m/>
    <n v="1770.53"/>
    <n v="0"/>
    <n v="3"/>
    <x v="10"/>
  </r>
  <r>
    <x v="53"/>
    <d v="2023-04-18T00:00:00"/>
    <n v="16783"/>
    <s v="FNC"/>
    <s v="Marco Aurélio Lisboa Leite"/>
    <s v="Disco de Serra para manufatura e reparo de móveis de madeira de escritório e laboratório."/>
    <s v="Sim"/>
    <n v="160"/>
    <m/>
    <n v="160"/>
    <n v="0"/>
    <n v="4"/>
    <x v="2"/>
  </r>
  <r>
    <x v="53"/>
    <d v="2023-05-19T00:00:00"/>
    <n v="16944"/>
    <s v="FNC"/>
    <s v="Ricardo Menegasso"/>
    <s v="Compra de material elétrico para o laboratório HEPIC."/>
    <s v="Sim"/>
    <n v="105.4"/>
    <m/>
    <n v="105.4"/>
    <n v="0"/>
    <n v="5"/>
    <x v="3"/>
  </r>
  <r>
    <x v="53"/>
    <d v="2023-06-03T00:00:00"/>
    <n v="17007"/>
    <s v="FNC"/>
    <s v="Marco Aurélio Lisboa Leite"/>
    <s v="Pasta de Solda a ser usada em pesquisa no Laboratório HEPIC/IFUSP"/>
    <s v="Sim"/>
    <n v="210"/>
    <m/>
    <n v="210"/>
    <n v="0"/>
    <n v="6"/>
    <x v="4"/>
  </r>
  <r>
    <x v="53"/>
    <d v="2023-06-05T00:00:00"/>
    <n v="17022"/>
    <s v="FNC"/>
    <s v="Transposição interna"/>
    <s v="Taxa Administrativa 10% referente ao Recibo 76/2023 - Referente a venda de 350 Sampa Asic (Chips) para Standard Chartered B (Femilab - USA)"/>
    <s v="Sim"/>
    <n v="5963.9"/>
    <m/>
    <n v="5963.9"/>
    <n v="0"/>
    <n v="6"/>
    <x v="4"/>
  </r>
  <r>
    <x v="53"/>
    <d v="2023-06-05T00:00:00"/>
    <n v="17023"/>
    <s v="FNC"/>
    <s v="EP"/>
    <s v="Referente a 50% do Recibo 76/2023 - Referente a venda de 350 Sampa Asic (Chips) para Standard Chartered B (Femilab - USA) - p/ o Prof. Wilhelmus van Noije - Remanejamento N° 2023 50313180 (Escola Politécnica)"/>
    <s v="Sim"/>
    <n v="26837.57"/>
    <m/>
    <n v="26837.57"/>
    <n v="0"/>
    <n v="6"/>
    <x v="4"/>
  </r>
  <r>
    <x v="53"/>
    <d v="2023-06-12T00:00:00"/>
    <n v="17029"/>
    <s v="FNC"/>
    <s v="Marco Aurélio Lisboa Leite"/>
    <s v="Material de pintura, hidraúlica e proteção para manutenção da infraestrutura do laboratório HEPIC/IFUSP"/>
    <s v="Sim"/>
    <n v="510.05"/>
    <m/>
    <n v="510.05"/>
    <n v="0"/>
    <n v="6"/>
    <x v="4"/>
  </r>
  <r>
    <x v="53"/>
    <d v="2023-06-16T00:00:00"/>
    <n v="17061"/>
    <s v="FNC"/>
    <s v="Marcel Keiji Kuriyama"/>
    <s v="Peças pneumáticas para uso com equipamento do laboratório HEPIC/IFUSP"/>
    <s v="Sim"/>
    <n v="57.51"/>
    <m/>
    <n v="57.51"/>
    <n v="0"/>
    <n v="6"/>
    <x v="4"/>
  </r>
  <r>
    <x v="53"/>
    <d v="2023-06-30T00:00:00"/>
    <n v="17114"/>
    <s v="FNC"/>
    <s v="Ricardo Menegasso"/>
    <s v="Compra de materiais diversos para o laboratório HEPIC/IFUSP"/>
    <s v="Sim"/>
    <n v="238.4"/>
    <m/>
    <n v="238.4"/>
    <n v="0"/>
    <n v="6"/>
    <x v="4"/>
  </r>
  <r>
    <x v="53"/>
    <d v="2023-07-12T00:00:00"/>
    <n v="17161"/>
    <s v="FNC"/>
    <s v="Marco Aurélio Lisboa Leite"/>
    <s v="Compra de componentes eletro/eletrônicos para pesquisa e manutenção do laboratório HEPIC/IFUSP."/>
    <s v="Sim"/>
    <n v="854.24"/>
    <m/>
    <n v="854.24"/>
    <n v="0"/>
    <n v="7"/>
    <x v="11"/>
  </r>
  <r>
    <x v="53"/>
    <d v="2023-07-21T00:00:00"/>
    <n v="17192"/>
    <s v="FNC"/>
    <s v="Transposicao Interna"/>
    <s v="Rem. 50414904 - aquisição de 01 notebook da marca Lenovo e14..."/>
    <s v="Sim"/>
    <n v="5770"/>
    <m/>
    <n v="5770"/>
    <n v="0"/>
    <n v="7"/>
    <x v="11"/>
  </r>
  <r>
    <x v="53"/>
    <d v="2023-07-28T00:00:00"/>
    <n v="17211"/>
    <s v="FNC"/>
    <s v="Marco Aurelio Lisboa Leite"/>
    <s v="Reembolso referente a compra de rebites com rosca, para uso imediato no Laboratório Hepic do IF."/>
    <s v="Sim"/>
    <n v="149.88"/>
    <m/>
    <n v="149.88"/>
    <n v="0"/>
    <n v="7"/>
    <x v="11"/>
  </r>
  <r>
    <x v="53"/>
    <d v="2023-08-09T00:00:00"/>
    <n v="17271"/>
    <s v="FNC"/>
    <s v="Marco Aurelio Lisboa Leite"/>
    <s v="Compra de vedação com fechamento automático para a porta de entrada da sala limpa HEPIC"/>
    <s v="Sim"/>
    <n v="1200"/>
    <m/>
    <n v="1200"/>
    <n v="0"/>
    <n v="8"/>
    <x v="5"/>
  </r>
  <r>
    <x v="53"/>
    <d v="2023-09-01T00:00:00"/>
    <n v="17366"/>
    <s v="FNC"/>
    <s v="Compacta Comércio e Serviços LTDA"/>
    <s v="Aquisição de notebook RC 418019 DC 196571 NE 4494232 - Proc. 23.1.444.43.4"/>
    <s v="Sim"/>
    <n v="6180"/>
    <m/>
    <n v="6180"/>
    <n v="0"/>
    <n v="9"/>
    <x v="6"/>
  </r>
  <r>
    <x v="53"/>
    <d v="2023-09-12T00:00:00"/>
    <n v="17377"/>
    <s v="FNC"/>
    <s v="Marco Aurelio Lisboa Leite"/>
    <s v="Esquadria de vedação tipo guilhotina para porta de entrada do laboratório (sala limpa)"/>
    <s v="Sim"/>
    <n v="1100"/>
    <m/>
    <n v="1100"/>
    <n v="0"/>
    <n v="9"/>
    <x v="6"/>
  </r>
  <r>
    <x v="53"/>
    <d v="2023-09-15T00:00:00"/>
    <n v="17394"/>
    <s v="FNC"/>
    <s v="E.P. - USP"/>
    <s v="Rem. 50520089 - Referente a 50% do Recibo 130 / 2023 - ref a venda de 1.400 Sampa V4 Chip - Prof. Wilhelmus Van Noije - (Institute of Modern Physics Chinese Academy of Sciences)..."/>
    <s v="Sim"/>
    <n v="108627.37"/>
    <m/>
    <n v="108627.37"/>
    <n v="0"/>
    <n v="9"/>
    <x v="6"/>
  </r>
  <r>
    <x v="53"/>
    <d v="2023-09-18T00:00:00"/>
    <n v="17397"/>
    <s v="FNC"/>
    <s v="WJet Comercial Ltda"/>
    <s v="Aquisição de memória de 16GB DDR4 a ser utilizado em equipamento de pesquisador lotado Lab. HEPIC do FNC."/>
    <s v="Sim"/>
    <n v="290"/>
    <m/>
    <n v="290"/>
    <n v="0"/>
    <n v="9"/>
    <x v="6"/>
  </r>
  <r>
    <x v="53"/>
    <d v="2023-10-11T00:00:00"/>
    <n v="17485"/>
    <s v="FNC"/>
    <s v="Marco Aurelio Lisboa Leite"/>
    <s v="Compra de material para vedação da porta de laboratório para evitar entrada de sujeira"/>
    <s v="Sim"/>
    <n v="599.15"/>
    <m/>
    <n v="599.15"/>
    <n v="0"/>
    <n v="10"/>
    <x v="7"/>
  </r>
  <r>
    <x v="53"/>
    <d v="2023-10-30T00:00:00"/>
    <n v="17556"/>
    <s v="FNC"/>
    <s v="Marco Aurelio Lisboa Leite"/>
    <s v="Compra material de consumo para laboratório HEPIC-DFN"/>
    <s v="Sim"/>
    <n v="461.44"/>
    <m/>
    <n v="461.44"/>
    <n v="0"/>
    <n v="10"/>
    <x v="7"/>
  </r>
  <r>
    <x v="53"/>
    <d v="2023-11-06T00:00:00"/>
    <n v="17581"/>
    <s v="FNC"/>
    <s v="Marco Aurelio Lisboa Leite"/>
    <s v="Compra material para laboratŕio HEPIC"/>
    <s v="Sim"/>
    <n v="392.35"/>
    <m/>
    <n v="392.35"/>
    <n v="0"/>
    <n v="11"/>
    <x v="8"/>
  </r>
  <r>
    <x v="53"/>
    <d v="2023-11-07T00:00:00"/>
    <n v="17583"/>
    <s v="FNC"/>
    <s v="Marcel Keiji Kuriyama"/>
    <s v="Aquisição de 5 (cinco) litros de Álcool Isopropilico PA, para limpeza de peças e componentes eletrônicos."/>
    <s v="Sim"/>
    <n v="237.5"/>
    <m/>
    <n v="237.5"/>
    <n v="0"/>
    <n v="11"/>
    <x v="8"/>
  </r>
  <r>
    <x v="53"/>
    <d v="2023-11-21T00:00:00"/>
    <n v="17631"/>
    <s v="FNC"/>
    <s v="Marco Aurelio Lisboa Leite"/>
    <s v="Compra material para montagem eletrônica"/>
    <s v="Sim"/>
    <n v="80.3"/>
    <m/>
    <n v="80.3"/>
    <n v="0"/>
    <n v="11"/>
    <x v="8"/>
  </r>
  <r>
    <x v="53"/>
    <d v="2023-12-02T00:00:00"/>
    <n v="17669"/>
    <s v="FNC"/>
    <s v="Marco Aurélio Lisboa Leite"/>
    <s v="Material de acabamento para a Sala Limpa do HEPIC"/>
    <s v="Sim"/>
    <n v="128.1"/>
    <m/>
    <n v="128.1"/>
    <n v="0"/>
    <n v="12"/>
    <x v="9"/>
  </r>
  <r>
    <x v="53"/>
    <d v="2023-12-05T00:00:00"/>
    <n v="17679"/>
    <s v="FNC"/>
    <s v="Marco Aurelio Lisboa Leite"/>
    <s v="Compra material para manutenção laboratório HEPIC"/>
    <s v="Sim"/>
    <n v="113.06"/>
    <m/>
    <n v="113.06"/>
    <n v="0"/>
    <n v="12"/>
    <x v="9"/>
  </r>
  <r>
    <x v="53"/>
    <d v="2023-12-07T00:00:00"/>
    <n v="17685"/>
    <s v="FNC"/>
    <s v="Marco Aurelio Lisboa Leite"/>
    <s v="Compra material para laboratório HEPIC - sala limpa"/>
    <s v="Sim"/>
    <n v="713"/>
    <m/>
    <n v="713"/>
    <n v="0"/>
    <n v="12"/>
    <x v="9"/>
  </r>
  <r>
    <x v="53"/>
    <d v="2023-12-11T00:00:00"/>
    <n v="17698"/>
    <s v="FNC"/>
    <s v="Marco Aurelio Lisboa Leite"/>
    <s v="Parafusos para equipamento de laboratorio HEPIC"/>
    <s v="Sim"/>
    <n v="171"/>
    <m/>
    <n v="171"/>
    <n v="0"/>
    <n v="12"/>
    <x v="9"/>
  </r>
  <r>
    <x v="54"/>
    <d v="2023-01-24T00:00:00"/>
    <n v="16509"/>
    <s v="FGE"/>
    <s v="Saldo do exercício anterior"/>
    <s v="Saldo remanescente 2022 - Grupo: 270 - Convênio Santander - Remanejamento N° 2019 50602786 - Convênio 43857- Prog.Santander-USP Mob.Internl.-Mobilidade Docente"/>
    <s v="Sim"/>
    <n v="143.34"/>
    <m/>
    <n v="143.34"/>
    <n v="0"/>
    <n v="1"/>
    <x v="0"/>
  </r>
  <r>
    <x v="55"/>
    <d v="2023-04-26T00:00:00"/>
    <n v="16829"/>
    <s v="FMA"/>
    <s v="AUCANI"/>
    <s v="Remanejamento N° 2023 50226369 - Devolução referente ao REMANEJAMENTO 50602786 / 2019 - Edital 1146 - 54286 Oscar Jose Pinto Eboli - Prog.Santander-USP Mob.Internl.-Mobilidade Docente AUCANI - Saldo não utilizado"/>
    <s v="Sim"/>
    <n v="9000"/>
    <m/>
    <n v="9000"/>
    <n v="0"/>
    <n v="4"/>
    <x v="2"/>
  </r>
  <r>
    <x v="56"/>
    <d v="2023-01-26T00:00:00"/>
    <n v="16519"/>
    <s v="FEP"/>
    <s v="Mariana Saraiva Leão Lima"/>
    <s v="Bolsista Pós Doc do programa de estímulo à supervisão de pós doutorando pro jovens pesquisadores - Processo: 22.1.744.43.7 - NE 418337 / 2023"/>
    <s v="Sim"/>
    <n v="101750.04"/>
    <m/>
    <n v="101750.04"/>
    <n v="0"/>
    <n v="1"/>
    <x v="0"/>
  </r>
  <r>
    <x v="56"/>
    <d v="2023-03-07T00:00:00"/>
    <n v="16657"/>
    <s v="FEP"/>
    <s v="Valentina Martelli"/>
    <s v="Aquisição de produtos para uso imediato e em caráter emergencial, junto ao Laboratório do Depto. de Física Experimental do IFUSP."/>
    <s v="Sim"/>
    <n v="710"/>
    <m/>
    <n v="710"/>
    <n v="0"/>
    <n v="3"/>
    <x v="10"/>
  </r>
  <r>
    <x v="56"/>
    <d v="2023-07-20T00:00:00"/>
    <n v="17186"/>
    <s v="FEP"/>
    <s v="Auxilio Aluno"/>
    <s v="Auxilio para Marina Saraiva para participação no CNPEM VI AFM Workshop em Campinas - SP de 02 a 04 de agosto 2023"/>
    <s v="Sim"/>
    <n v="1200"/>
    <m/>
    <n v="1200"/>
    <n v="0"/>
    <n v="7"/>
    <x v="11"/>
  </r>
  <r>
    <x v="56"/>
    <d v="2023-08-17T00:00:00"/>
    <n v="17310"/>
    <s v="FEP"/>
    <s v="Auxílio Aluno"/>
    <s v="Auxilio financeiro a estudante - Mariana Saraiva Leão Lima para participação em evento científico no CNPEM em Campinas - SP de 21 a 5 de agosto 2023. NE 4163961 - Proc. 23.1.435.43.5"/>
    <s v="Sim"/>
    <n v="900"/>
    <m/>
    <n v="900"/>
    <n v="0"/>
    <n v="8"/>
    <x v="5"/>
  </r>
  <r>
    <x v="56"/>
    <d v="2023-09-20T00:00:00"/>
    <n v="17409"/>
    <s v="FEP"/>
    <s v="Valentina Martelli"/>
    <s v="Aquisição de produtos, para montagem de experimentos no Lab. LQMEC do depto. de Física Experimental do IF."/>
    <s v="Sim"/>
    <n v="385.5"/>
    <m/>
    <n v="385.5"/>
    <n v="0"/>
    <n v="9"/>
    <x v="6"/>
  </r>
  <r>
    <x v="57"/>
    <d v="2023-06-01T00:00:00"/>
    <n v="17001"/>
    <s v="DIR"/>
    <s v="Transposição interna"/>
    <s v="REMANEJAMENTO 50295000 / 2023 entre grupos para cobrir necessidade de recursos a fim atender demandas diversas do grupo básico da Unidade. Aut. CODAGE - GC 4107"/>
    <s v="Sim"/>
    <n v="166507"/>
    <m/>
    <n v="166507"/>
    <n v="0"/>
    <n v="6"/>
    <x v="4"/>
  </r>
  <r>
    <x v="57"/>
    <d v="2023-11-16T00:00:00"/>
    <n v="17627"/>
    <s v="DIR"/>
    <s v="Harus Construções Ltda"/>
    <s v="Quarto Aditivo do contrato serviço de reforma e impermeabilização de cobertura do Conjunto Abrãao de Moraes - Bloco B - DC 205196/2022 - NE 6059738/2023 - Processo: 22.1.529.43.9"/>
    <s v="Sim"/>
    <n v="99474.82"/>
    <m/>
    <n v="99474.82"/>
    <n v="0"/>
    <n v="11"/>
    <x v="8"/>
  </r>
  <r>
    <x v="58"/>
    <d v="2023-01-30T00:00:00"/>
    <n v="16526"/>
    <s v="FNC"/>
    <s v="Tiago Fiorini da Silva"/>
    <s v="Visita técnica de emergência para solução de problemas na unidade de nobreak e estabilização de energia elétrica do acelerador de partículas do LAMFI. Patrimônio: 043.011247."/>
    <s v="Sim"/>
    <n v="280"/>
    <m/>
    <n v="280"/>
    <n v="0"/>
    <n v="1"/>
    <x v="0"/>
  </r>
  <r>
    <x v="58"/>
    <d v="2023-02-07T00:00:00"/>
    <n v="16563"/>
    <s v="FNC"/>
    <s v="A.C. De Almeida Informática e Tecnologia Ltda"/>
    <s v="Aquisição de material de material de informática RC 37791 DC 19416"/>
    <s v="Sim"/>
    <n v="478"/>
    <m/>
    <n v="478"/>
    <n v="0"/>
    <n v="2"/>
    <x v="1"/>
  </r>
  <r>
    <x v="58"/>
    <d v="2023-02-28T00:00:00"/>
    <n v="16627"/>
    <s v="FNC"/>
    <s v="Tiago Fiorini da Silva"/>
    <s v="Pagamento de serviços de substituição emergencial de baterias no nobreak do LAMFI. O sistema protege o acelerador de partículas em caso de falha no fornecimento de energia, além de estabilizar as condições de fornecimento elétrico para a realização do experimentos científicos. Número de patrimônio: 043011247."/>
    <s v="Sim"/>
    <n v="800"/>
    <m/>
    <n v="800"/>
    <n v="0"/>
    <n v="2"/>
    <x v="1"/>
  </r>
  <r>
    <x v="58"/>
    <d v="2023-03-31T00:00:00"/>
    <n v="16739"/>
    <s v="FAP"/>
    <s v="Renan Ferreira de Assis"/>
    <s v="Aquisição de materiais/emergencial, para uso imediato no Lab. LAMFI - IF."/>
    <s v="Sim"/>
    <n v="246.4"/>
    <m/>
    <n v="246.4"/>
    <n v="0"/>
    <n v="3"/>
    <x v="10"/>
  </r>
  <r>
    <x v="58"/>
    <d v="2023-05-17T00:00:00"/>
    <n v="16942"/>
    <s v="FNC"/>
    <s v="Tiago Fiorini da Silva"/>
    <s v="Compra emergencial de poliacetal para produção de flange de vácuo."/>
    <s v="Sim"/>
    <n v="450"/>
    <m/>
    <n v="450"/>
    <n v="0"/>
    <n v="5"/>
    <x v="3"/>
  </r>
  <r>
    <x v="58"/>
    <d v="2023-10-20T00:00:00"/>
    <n v="17528"/>
    <s v="FNC"/>
    <s v="Renan Ferreira de Assis"/>
    <s v="Material de consumo para manutenção emergencial, junto ao Laboratório LAMFI do depto. de Física Aplicada do IF.."/>
    <s v="Sim"/>
    <n v="151.74"/>
    <m/>
    <n v="151.74"/>
    <n v="0"/>
    <n v="10"/>
    <x v="7"/>
  </r>
  <r>
    <x v="58"/>
    <d v="2023-11-21T00:00:00"/>
    <n v="17633"/>
    <s v="FNC"/>
    <s v="EAS Soluções e Serviços Eireli"/>
    <s v="NE 06238004/2023 - Compra de purificador de água para o laboratório - FNC - RC 491522 - DC 233248/2023 - Proc. 23.1.540.43.3"/>
    <s v="Sim"/>
    <n v="960"/>
    <m/>
    <n v="960"/>
    <n v="0"/>
    <n v="11"/>
    <x v="8"/>
  </r>
  <r>
    <x v="59"/>
    <d v="2023-02-08T00:00:00"/>
    <n v="16570"/>
    <s v="FGE"/>
    <s v="Mikiya Muramatsu"/>
    <s v="Material para oficina de atualização de Professores."/>
    <s v="Sim"/>
    <n v="276.3"/>
    <m/>
    <n v="276.3"/>
    <n v="0"/>
    <n v="2"/>
    <x v="1"/>
  </r>
  <r>
    <x v="59"/>
    <d v="2023-02-10T00:00:00"/>
    <n v="16582"/>
    <s v="FGE"/>
    <s v="Valdir Antônio Modesto"/>
    <s v="Plastificação de material para apresentação de curso no IFT"/>
    <s v="Sim"/>
    <n v="98"/>
    <m/>
    <n v="98"/>
    <n v="0"/>
    <n v="2"/>
    <x v="1"/>
  </r>
  <r>
    <x v="59"/>
    <d v="2023-03-10T00:00:00"/>
    <n v="16668"/>
    <s v="FGE"/>
    <s v="Valdir Antonio Modesto"/>
    <s v="Cópia xerox colorida para eventos com as crianças no Instituto da Criança, HC."/>
    <s v="Sim"/>
    <n v="144"/>
    <m/>
    <n v="144"/>
    <n v="0"/>
    <n v="3"/>
    <x v="10"/>
  </r>
  <r>
    <x v="59"/>
    <d v="2023-10-18T00:00:00"/>
    <n v="17511"/>
    <s v="FGE"/>
    <s v="Prof. Mikiya Muramatsu"/>
    <s v="Compra de seringas para montar o microscópio de gotas, projeto do Prof. Mikiya Muramatsu."/>
    <s v="Sim"/>
    <n v="22.47"/>
    <m/>
    <n v="22.47"/>
    <n v="0"/>
    <n v="10"/>
    <x v="7"/>
  </r>
  <r>
    <x v="59"/>
    <d v="2023-11-09T00:00:00"/>
    <n v="17594"/>
    <s v="FGE"/>
    <s v="Valdir Antônio Modesto"/>
    <s v="Impressão e 3 cópias da tese de doutorado de Élcio Lopes e encadernação para o acervo da Biblioteca."/>
    <s v="Sim"/>
    <n v="454.8"/>
    <m/>
    <n v="454.8"/>
    <n v="0"/>
    <n v="11"/>
    <x v="8"/>
  </r>
  <r>
    <x v="60"/>
    <d v="2023-07-27T00:00:00"/>
    <n v="17215"/>
    <s v="FNC"/>
    <s v="Editora Livraria da Fisica Ltda"/>
    <s v="Aquisição de 29 exemplares do livro &quot;Por que confiar na Ciência&quot; - RC 357052 - DC 169744. - NE 3912529 - Processo: 23.1.383.43.5"/>
    <s v="Sim"/>
    <n v="1435.5"/>
    <m/>
    <n v="1435.5"/>
    <n v="0"/>
    <n v="7"/>
    <x v="11"/>
  </r>
  <r>
    <x v="61"/>
    <d v="2023-01-19T00:00:00"/>
    <n v="16497"/>
    <s v="ATO"/>
    <s v="FSP Comercio e Serviços de Ar Condicionado Ltda."/>
    <s v="NE.00370059 / 00370067 - Pregão - aquisição e serviços de instalação de aparelhos de ar condicionados nas salas de aulas do Lab. Didático - RC 532456 - DC 258095/2022."/>
    <s v="Sim"/>
    <n v="288000"/>
    <m/>
    <n v="288000"/>
    <n v="0"/>
    <n v="1"/>
    <x v="0"/>
  </r>
  <r>
    <x v="61"/>
    <d v="2023-03-09T00:00:00"/>
    <n v="16675"/>
    <s v="DIR"/>
    <s v="Seal Telecom Comércio de Telecomunicações Ltda"/>
    <s v="Empenho NE 1131171 - Ata Registro de preços - compra de receptor e microfones para microfone sem fio e sistema de microfone sem fio - RC 89996 DC 37910"/>
    <s v="Sim"/>
    <n v="74693.55"/>
    <m/>
    <n v="74693.55"/>
    <n v="0"/>
    <n v="3"/>
    <x v="10"/>
  </r>
  <r>
    <x v="61"/>
    <d v="2023-03-31T00:00:00"/>
    <n v="16740"/>
    <s v="DIR"/>
    <s v="Nilko Tecnologia Ltda"/>
    <s v="Aquisição de armários de aço RC 454056 DC 233122/2022"/>
    <s v="Sim"/>
    <n v="128960"/>
    <m/>
    <n v="128960"/>
    <n v="0"/>
    <n v="3"/>
    <x v="10"/>
  </r>
  <r>
    <x v="62"/>
    <d v="2023-02-03T00:00:00"/>
    <n v="16554"/>
    <s v="FNC"/>
    <s v="Dovil Ind. e Com. de Artigos p/ Lab. Ltda - EPP"/>
    <s v="NE.00607172 - compra de tubos de vidro para experiência de viscosidade no Laboratório Didático - RC 13183 - DC 9232."/>
    <s v="Sim"/>
    <n v="7400"/>
    <m/>
    <n v="7400"/>
    <n v="0"/>
    <n v="2"/>
    <x v="1"/>
  </r>
  <r>
    <x v="62"/>
    <d v="2023-02-16T00:00:00"/>
    <n v="16608"/>
    <s v="FNC"/>
    <s v="Sanflex Comercio e Servicos Ltda - ME"/>
    <s v="NE.01262721 / 01262730 - Pregão - aquisição de equipamento de conjunto de queda livre com sensores, viscosímetro e plataformas elevatórias - RC 470248 - 470264 / 2022 - DC 27141 - Alteração de valor de R$ 19.798,02."/>
    <s v="Sim"/>
    <n v="32000"/>
    <m/>
    <n v="32000"/>
    <n v="0"/>
    <n v="2"/>
    <x v="1"/>
  </r>
  <r>
    <x v="62"/>
    <d v="2023-03-02T00:00:00"/>
    <n v="16641"/>
    <s v="FNC"/>
    <s v="Nova Distribuidora de Veiculos Ltda."/>
    <s v="NE.01039747 - compra de óleo automotivo para experimento de Viscosidade de Stokes - RC 13256 - DC 27109."/>
    <s v="Sim"/>
    <n v="1719"/>
    <m/>
    <n v="1719"/>
    <n v="0"/>
    <n v="3"/>
    <x v="10"/>
  </r>
  <r>
    <x v="62"/>
    <d v="2023-10-24T00:00:00"/>
    <n v="17541"/>
    <s v="DIR-LDID"/>
    <s v="Leandro Caldana"/>
    <s v="Aquisição de componentes para circuito integrado RC 490780 DC 232349 NE 5636723"/>
    <s v="Sim"/>
    <n v="2128.5"/>
    <m/>
    <n v="2128.5"/>
    <n v="0"/>
    <n v="10"/>
    <x v="7"/>
  </r>
  <r>
    <x v="62"/>
    <d v="2023-11-30T00:00:00"/>
    <n v="17666"/>
    <s v="FNC"/>
    <s v="New Educar Ltda."/>
    <s v="NE.06390442 - compra de caixas patola PB 290/100 para experimentos dos Laboratórios Didáticos - RC 503296 - DC 273800."/>
    <s v="Sim"/>
    <n v="5232.6000000000004"/>
    <m/>
    <n v="5232.6000000000004"/>
    <n v="0"/>
    <n v="11"/>
    <x v="8"/>
  </r>
  <r>
    <x v="63"/>
    <d v="2023-01-19T00:00:00"/>
    <n v="16492"/>
    <s v="DIR"/>
    <s v="Bolsistas Intercâmbio Internacional de Graduação"/>
    <s v="NE 366710/2023 - Processo: 22.1.163.43.4 -Bolsistas Intercâmbio Internacional de Graduação - Grupo 246 - Edital AUCANI 1518/2022"/>
    <s v="Sim"/>
    <n v="56000"/>
    <m/>
    <n v="56000"/>
    <n v="0"/>
    <n v="1"/>
    <x v="0"/>
  </r>
  <r>
    <x v="63"/>
    <d v="2023-06-02T00:00:00"/>
    <n v="17010"/>
    <s v="DIR"/>
    <s v="Bolsistas Intercâmbio Internacional de Graduação"/>
    <s v="EDITAL AUCANI 1725/2023 Bolsistas Intercâmbio Internacional de Graduação - NE 2780246/2023 - Processo: 23.1.302.43.3"/>
    <s v="Sim"/>
    <n v="112000"/>
    <m/>
    <n v="112000"/>
    <n v="0"/>
    <n v="6"/>
    <x v="4"/>
  </r>
  <r>
    <x v="63"/>
    <d v="2023-12-06T00:00:00"/>
    <n v="17686"/>
    <s v="DIR"/>
    <s v="Bolsistas Intercâmbio Internacional de Graduação"/>
    <s v="Pgto bolsa Danila Ribeiro Gomes numero usp 3467834 - Grupo 849 - Convênio Santander 2022 - 47834 - (Fonte de Recurso: RECEITA) - Edital Aucani-PRIP 1770/2023 - Prog. Mob. Santander/AUCANI - Internacionalização com Inclusão - Mulheres na Pós-graduação - ref. aprovação 1 bolsas R$ 20.000,00 - REMANEJAMENTO 50633380 / 2023"/>
    <s v="Sim"/>
    <n v="20000"/>
    <m/>
    <n v="20000"/>
    <n v="0"/>
    <n v="12"/>
    <x v="9"/>
  </r>
  <r>
    <x v="64"/>
    <d v="2023-05-11T00:00:00"/>
    <n v="16882"/>
    <s v="DIR"/>
    <s v="Roniclei P. Pardim Serv. Elet. ME"/>
    <s v="Recolocação de tubulação de entrada de energia da Biblioteca - NE 2382780/2023 - Processo: 23.1.254.43.0"/>
    <s v="Sim"/>
    <n v="16033.25"/>
    <m/>
    <n v="16033.25"/>
    <n v="0"/>
    <n v="5"/>
    <x v="3"/>
  </r>
  <r>
    <x v="65"/>
    <d v="2023-10-04T00:00:00"/>
    <n v="17449"/>
    <s v="FNC"/>
    <s v="Neilo Marcos Trindade"/>
    <s v="Pagamento de diárias p/ apresentação de trabalho e Organização do XXI Brazil MRS Meeting (Encontro do SBPMAT) em Maceió - AL. O evento ocorrerá entre 01 a 05/10/2023; e FAPESP irá cobrir 2 diárias, portanto solicito 2 diárias para os demais dias sem cobertura."/>
    <s v="Sim"/>
    <n v="1027.8"/>
    <m/>
    <n v="1027.8"/>
    <n v="0"/>
    <n v="10"/>
    <x v="7"/>
  </r>
  <r>
    <x v="66"/>
    <d v="2023-08-01T00:00:00"/>
    <n v="17237"/>
    <s v="FAP"/>
    <s v="Sigma-Aldrich Brasil Ltda"/>
    <s v="Aquisição de membranas filtrantes p/ uso no Lab. de Física Atmosférica - RC 322380 - DC 173601.- NE 3982926/2023 - Processo: 23.1.404.43.2"/>
    <s v="Sim"/>
    <n v="9544.7999999999993"/>
    <m/>
    <n v="9544.7999999999993"/>
    <n v="0"/>
    <n v="8"/>
    <x v="5"/>
  </r>
  <r>
    <x v="66"/>
    <d v="2023-08-17T00:00:00"/>
    <n v="17313"/>
    <s v="FAP"/>
    <s v="F.L. Santos Comercio e Servicos Tecnologicos"/>
    <s v="NE.04191850 - aquisição de nobreak - RC 320191 - DC 181477."/>
    <s v="Sim"/>
    <n v="610"/>
    <m/>
    <n v="610"/>
    <n v="0"/>
    <n v="8"/>
    <x v="5"/>
  </r>
  <r>
    <x v="67"/>
    <d v="2023-03-03T00:00:00"/>
    <n v="16647"/>
    <s v="FMA"/>
    <s v="Vitor Souza Premoli Pinto de Oliveira"/>
    <s v="Participação do aluno de mestrado na Jorge André Swieca Summer School of Quantum and Nonlinear Óptica em Curitiba - PR dia 06 a 11/03/2023"/>
    <s v="Sim"/>
    <n v="506.45"/>
    <m/>
    <n v="506.45"/>
    <n v="0"/>
    <n v="3"/>
    <x v="10"/>
  </r>
  <r>
    <x v="67"/>
    <d v="2023-07-11T00:00:00"/>
    <n v="17160"/>
    <s v="FEP"/>
    <s v="Comsol Inc"/>
    <s v="Aquisição de Licença de software - NE 3553065/2023 - Processo: 23.1.359.43.7 - Valor total = R$ 15.080,00 - Obs. o restante do valor foi lançado na GO 17159"/>
    <s v="Sim"/>
    <n v="1681.61"/>
    <m/>
    <n v="1681.61"/>
    <n v="0"/>
    <n v="7"/>
    <x v="11"/>
  </r>
  <r>
    <x v="67"/>
    <d v="2023-09-26T00:00:00"/>
    <n v="17420"/>
    <s v="FEP"/>
    <s v="I.F.S.C."/>
    <s v="Rem. 50538549 - Referente a 05 amostras de sílica, feito pela Oficina Óptica do Instituto de Física de São Carlos..."/>
    <s v="Sim"/>
    <n v="450"/>
    <m/>
    <n v="450"/>
    <n v="0"/>
    <n v="9"/>
    <x v="6"/>
  </r>
  <r>
    <x v="68"/>
    <d v="2023-02-02T00:00:00"/>
    <n v="16544"/>
    <s v="DIR"/>
    <s v="Cation Lab Equitos. e Prods. e LA Stor Com. e Serv"/>
    <s v="NE.01021309 / 01021325 - Aquisição de equipamentos para laboratórios - Projetos PIPAE - Processo:23.1.0038.43.6 - Reserva 595042/2023 - Alterado o valor de R$ 10.307,04."/>
    <s v="Sim"/>
    <n v="7251.71"/>
    <m/>
    <n v="7251.71"/>
    <n v="0"/>
    <n v="2"/>
    <x v="1"/>
  </r>
  <r>
    <x v="68"/>
    <d v="2023-02-02T00:00:00"/>
    <n v="16545"/>
    <s v="FNC"/>
    <s v="Imporbio Comercial Importadora e Dinalab Comercio"/>
    <s v="NE.01020582 / 01020612 - Aquisição de equipamentos para laboratórios - Projetos PIPAE - Processo:23.1.0038.43.6 - Reserva 594950/2023 - Alterado o valor de R$ 11.224,72."/>
    <s v="Sim"/>
    <n v="2646"/>
    <m/>
    <n v="2646"/>
    <n v="0"/>
    <n v="2"/>
    <x v="1"/>
  </r>
  <r>
    <x v="68"/>
    <d v="2023-02-14T00:00:00"/>
    <n v="16597"/>
    <s v="FNC"/>
    <s v="Biohnano Cientifica / Dinalab Comercio / Marte Cie"/>
    <s v="NE.01252378 / 01252386 / 01252394 / 01252408 - Pregão - compra de dessecador, balança eletrônica, prensa, estufa e destilador de água - RC 541684 - 2022 / 59760 - DC 25912 - Alterado o valor de R$ 19.019,54."/>
    <s v="Sim"/>
    <n v="13708"/>
    <m/>
    <n v="13708"/>
    <n v="0"/>
    <n v="2"/>
    <x v="1"/>
  </r>
  <r>
    <x v="68"/>
    <d v="2023-03-27T00:00:00"/>
    <n v="16722"/>
    <s v="FNC"/>
    <s v="Nathalia Holanda Binatti"/>
    <s v="NEO 01481059/2023 - Aquisição de quadro não magnético p/DFNC - RC 101031/2023 - DC 42841/2023 - Proc. 23.1.93.43.7"/>
    <s v="Sim"/>
    <n v="630"/>
    <m/>
    <n v="630"/>
    <n v="0"/>
    <n v="3"/>
    <x v="10"/>
  </r>
  <r>
    <x v="68"/>
    <d v="2023-05-22T00:00:00"/>
    <n v="16962"/>
    <s v="FNC"/>
    <s v="Biohnano Cientifica e Hospitalar Ltda"/>
    <s v="Aquisição de forno de mufla e centrifuga - Processo: 23.1.279.43.3 - NE 2617361 / 2023 e 2617353 / 2023"/>
    <s v="Sim"/>
    <n v="11483"/>
    <m/>
    <n v="11483"/>
    <n v="0"/>
    <n v="5"/>
    <x v="3"/>
  </r>
  <r>
    <x v="68"/>
    <d v="2023-06-30T00:00:00"/>
    <n v="17115"/>
    <s v="FNC"/>
    <s v="Hipperquímica do Brasil Ind. e Com. Ltda"/>
    <s v="Aquisição de equipamentos de laboratório (Agitador magnético e lava-olhos) - DC 146701/23. Proc. 23.1.338.43.0 NE 03338989/03338997."/>
    <s v="Sim"/>
    <n v="2984"/>
    <m/>
    <n v="2984"/>
    <n v="0"/>
    <n v="6"/>
    <x v="4"/>
  </r>
  <r>
    <x v="68"/>
    <d v="2023-07-13T00:00:00"/>
    <n v="17171"/>
    <s v="FNC"/>
    <s v="Gmis Comercial de Ferramentas Eireli"/>
    <s v="Aquisição de prensa hidrualica para odontoligia RC 120290 DC 157568 NE 3574968"/>
    <s v="Sim"/>
    <n v="1951"/>
    <m/>
    <n v="1951"/>
    <n v="0"/>
    <n v="7"/>
    <x v="11"/>
  </r>
  <r>
    <x v="68"/>
    <d v="2023-07-26T00:00:00"/>
    <n v="17202"/>
    <s v="FNC"/>
    <s v="Lutech Científica Indústria e Comércio Ltda"/>
    <s v="Aquisição de capela para exaustão de gases RC 359470 DC 3840978"/>
    <s v="Sim"/>
    <n v="6596"/>
    <m/>
    <n v="6596"/>
    <n v="0"/>
    <n v="7"/>
    <x v="11"/>
  </r>
  <r>
    <x v="68"/>
    <d v="2023-08-11T00:00:00"/>
    <n v="17287"/>
    <s v="FNC"/>
    <s v="Net Lab Equipamentos p/ Laboratorios EIRELI - ME"/>
    <s v="NE.04126608 - aquisição de vidrarias de laboratórios (balão volumétrico, bastão de vidro, frasco p/ reagente, funil, micropipeta, etc) - RC 381018 - DC 179480."/>
    <s v="Sim"/>
    <n v="2750.79"/>
    <m/>
    <n v="2750.79"/>
    <n v="0"/>
    <n v="8"/>
    <x v="5"/>
  </r>
  <r>
    <x v="69"/>
    <d v="2023-05-31T00:00:00"/>
    <n v="16997"/>
    <s v="DIR"/>
    <s v="Transposição interna"/>
    <s v="Remanejamento 50294984 / 2023 par Recurso da Básica. para cobrir necessidade de recursos a fim atender demandas diversas do grupo básico da Unidade. Aut. CODAGE GC 4106"/>
    <s v="Sim"/>
    <n v="986.25"/>
    <m/>
    <n v="986.25"/>
    <n v="0"/>
    <n v="5"/>
    <x v="3"/>
  </r>
  <r>
    <x v="70"/>
    <d v="2023-09-14T00:00:00"/>
    <n v="17388"/>
    <s v="DIR-CCEX"/>
    <s v="Comissão de Cultura e Extensão"/>
    <s v="17° Edição da Feira USP e as Profissões de 14 a 16 de setembro 2023 NE'S 473914 /4739200 /4739332/ 4739715/4739790/4740098/4740136/4740195/4740250/4740349/4740420/4740462/4740497/4740551/4740594/4740624/4740730/4740756/4740772/4740829/4740853/4740918/4740993/4741035/4741060/4741140/4741191/4741256/4741302/4741329/4741345/4741388"/>
    <s v="Sim"/>
    <n v="2520"/>
    <m/>
    <n v="2520"/>
    <n v="0"/>
    <n v="9"/>
    <x v="6"/>
  </r>
  <r>
    <x v="71"/>
    <d v="2023-08-23T00:00:00"/>
    <n v="17333"/>
    <s v="FNC"/>
    <s v="Neilo Marcos Trindade"/>
    <s v="Aquisição tomadas e plugs para uso imediato no Lab. Dosimetria do FNC."/>
    <s v="Sim"/>
    <n v="19.25"/>
    <m/>
    <n v="19.25"/>
    <n v="0"/>
    <n v="8"/>
    <x v="5"/>
  </r>
  <r>
    <x v="71"/>
    <d v="2023-09-12T00:00:00"/>
    <n v="17374"/>
    <s v="FEP"/>
    <s v="Neilo Marcos Trindade"/>
    <s v="Solicito a liberação de verba no valor de R$ 1.093,37( reembolso ) a favor do Prof. Neilo Marcos Trindade, referente à solicitação que se faz necessária, em caráter emergencial, devido a um lapso, de nossa parte, no momento da aquisição da passagem aérea internacional esquecermos de solicitar o embarque das malas pertencentes ao prof., acima mencionado."/>
    <s v="Sim"/>
    <n v="1093.3699999999999"/>
    <m/>
    <n v="1093.3699999999999"/>
    <n v="0"/>
    <n v="9"/>
    <x v="6"/>
  </r>
  <r>
    <x v="71"/>
    <d v="2023-09-19T00:00:00"/>
    <n v="17404"/>
    <s v="FNC"/>
    <s v="Neilo Marcos Trindade"/>
    <s v="Reembolso referente aquisição de uma porta e divisória, em caráter emergencial, para o Lab. Dosimetria do FNC."/>
    <s v="Sim"/>
    <n v="851"/>
    <m/>
    <n v="851"/>
    <n v="0"/>
    <n v="9"/>
    <x v="6"/>
  </r>
  <r>
    <x v="71"/>
    <d v="2023-10-25T00:00:00"/>
    <n v="17543"/>
    <s v="FNC"/>
    <s v="Neilo Marcos Trindade"/>
    <s v="Aquisição de material para instalação de um forno no Lab. Dosimetria - FNC."/>
    <s v="Sim"/>
    <n v="404.77"/>
    <m/>
    <n v="404.77"/>
    <n v="0"/>
    <n v="10"/>
    <x v="7"/>
  </r>
  <r>
    <x v="72"/>
    <d v="2023-04-05T00:00:00"/>
    <n v="16757"/>
    <s v="FEP"/>
    <s v="Antonio Martins Figueiredo Neto"/>
    <s v="Pagamento de diárias pela participação da comissão julgadora do concurso público de títulos e provas para provimento de um cargo de Professor Titular, junto ao Departamento de Física e Ciência dos Materiais do IFSC/USP - de 21 a 23/03/2023."/>
    <s v="Sim"/>
    <n v="1284.75"/>
    <m/>
    <n v="1284.75"/>
    <n v="0"/>
    <n v="4"/>
    <x v="2"/>
  </r>
  <r>
    <x v="73"/>
    <d v="2023-05-10T00:00:00"/>
    <n v="16872"/>
    <s v="DIR-CCEX"/>
    <s v="JOSÉ LUIZ DE SOUZA LOPES (3285369)"/>
    <s v="Compra de materiais de consumo para utilização no evento &quot;Física para Todos&quot;, promovido pela Comissão de Cultura e Extensão do IFUSP em 20/maio e 24/junho/23. Verba Projetos Especiais - Fomento PRCEU Profº José Luiz de Souza Lopes Nota Fiscal da Kalunga 204563 de 09/maio/23, anexa."/>
    <s v="Sim"/>
    <n v="452.3"/>
    <m/>
    <n v="452.3"/>
    <n v="0"/>
    <n v="5"/>
    <x v="3"/>
  </r>
  <r>
    <x v="73"/>
    <d v="2023-05-12T00:00:00"/>
    <n v="16916"/>
    <s v="DIR-CCEX"/>
    <s v="DIVERSOS"/>
    <s v="NE.s 02399470 / 02399623 / 02399712 / 02399755 / 02399828 / 02399895 / 02400290 / 02400338 / 02400397 / 02400427 - Participação da Atividade de Extensão &quot;Física para Todos 2023&quot; - dia 20 de maio de 2.023."/>
    <s v="Sim"/>
    <n v="1000"/>
    <m/>
    <n v="1000"/>
    <n v="0"/>
    <n v="5"/>
    <x v="3"/>
  </r>
  <r>
    <x v="73"/>
    <d v="2023-10-18T00:00:00"/>
    <n v="17513"/>
    <s v="DIR-CCEX"/>
    <s v="Ajuda de Custo Colaborador Eventual"/>
    <s v="NEs 0235422022 / 0235422324 / 0235422359 / 0235422464 / 0235422502 / 0235422570 / 0235422634 Física para Todos IFUSP 2023"/>
    <s v="Sim"/>
    <n v="840"/>
    <m/>
    <n v="840"/>
    <n v="0"/>
    <n v="10"/>
    <x v="7"/>
  </r>
  <r>
    <x v="74"/>
    <d v="2023-07-04T00:00:00"/>
    <n v="17135"/>
    <s v="FNC"/>
    <s v="Vert Com"/>
    <s v="Taxa de inscrição na participação na 20 th Internacional Conference on Solid State Dosimetry, SASD20 - NE 3369299/2023 e 3477989 (Banco do Brasil referente a Tarifa de serviços de transação cambial no valor de R$ 165,66) - Processo: 23.1.348.43.5"/>
    <s v="Sim"/>
    <n v="3391.8"/>
    <m/>
    <n v="3391.8"/>
    <n v="0"/>
    <n v="7"/>
    <x v="11"/>
  </r>
  <r>
    <x v="74"/>
    <d v="2023-07-06T00:00:00"/>
    <n v="17147"/>
    <s v="FNC"/>
    <s v="Diárias"/>
    <s v="Pgto Diária N° 202300033 - Destino: Viareggio/-Itália - Saida Prevista: 17/09/2023 - 00:01 Término Prevista: 23/09/2023 - 23:59 Diárias Internacionais: 7 - Finalidade da Diária O docente Prof. Dr. Neilo Marcos Trindade pretende participar da 20th International Conference on Solid State Dosimetry, SSD20, que será realizado no Conference Center Principino in Viareggio, Itália, de 16-23 de setembro, 2023."/>
    <s v="Sim"/>
    <n v="11820.93"/>
    <m/>
    <n v="11820.93"/>
    <n v="0"/>
    <n v="7"/>
    <x v="11"/>
  </r>
  <r>
    <x v="74"/>
    <d v="2023-07-26T00:00:00"/>
    <n v="17206"/>
    <s v="FNC"/>
    <s v="MERU VIAGENS EIRELI"/>
    <s v="Aquisição de passagem aérea para Itália para participar da 20th Internacional Conference on Solid State Dosimetry - SSD20 dia 17 a 23 Setembro. FATURA 15318 - Processo: 23.1.400.43.7 - O restante do valor foi pago com outra verba - GO 17205"/>
    <s v="Sim"/>
    <n v="10195.19"/>
    <m/>
    <n v="10195.19"/>
    <n v="0"/>
    <n v="7"/>
    <x v="11"/>
  </r>
  <r>
    <x v="74"/>
    <d v="2023-08-11T00:00:00"/>
    <n v="17288"/>
    <s v="FNC"/>
    <s v="Net Lab Equipamentos p/ Laboratorios EIRELI - ME"/>
    <s v="NE.04126616 - aquisição de vidrarias de laboratórios (balão volumétrico, bastão de vidro, frasco p/ reagente, funil, micropipeta, etc) - RC 381018 - DC 179480."/>
    <s v="Sim"/>
    <n v="123.33"/>
    <m/>
    <n v="123.33"/>
    <n v="0"/>
    <n v="8"/>
    <x v="5"/>
  </r>
  <r>
    <x v="74"/>
    <d v="2023-08-30T00:00:00"/>
    <n v="17358"/>
    <s v="FNC"/>
    <s v="Enzo Cesar Rocha Pedrozo"/>
    <s v="NE.04474789 ANULADO - aquisição de banquetas de laboratórios - RC 361319 - DC 177160 - R$ 1.782,00"/>
    <s v="Sim"/>
    <n v="0"/>
    <m/>
    <n v="0"/>
    <n v="0"/>
    <n v="8"/>
    <x v="5"/>
  </r>
  <r>
    <x v="75"/>
    <d v="2023-06-05T00:00:00"/>
    <n v="17018"/>
    <s v="DIR"/>
    <s v="Diárias"/>
    <s v="Pgto Diária N° 202300026 - Andre de Pinho Vieira - 3047280 - Destino: São Carlos/SP-Brasil - Saída Prevista: 29/05/2023 - 12:00 - Término Prevista: 02/06/2023 - 23:00 Diárias Nacionais: Completas: 4 - Simples: 1"/>
    <s v="Sim"/>
    <n v="2312.5500000000002"/>
    <m/>
    <n v="2312.5500000000002"/>
    <n v="0"/>
    <n v="6"/>
    <x v="4"/>
  </r>
  <r>
    <x v="76"/>
    <d v="2023-07-10T00:00:00"/>
    <n v="17158"/>
    <s v="FMA"/>
    <s v="Bolsa Pós Doc"/>
    <s v="Bolsa Pós Doc para Danilo Cius referente a Agosto a Dezembro 2023 - Processo: 23.1.358.43.0 - NE 3480335/2023 - Obs. Em 2024 abrir o empenho referente a Janeiro a Julho 2024"/>
    <s v="Sim"/>
    <n v="42396"/>
    <m/>
    <n v="42396"/>
    <n v="0"/>
    <n v="7"/>
    <x v="11"/>
  </r>
  <r>
    <x v="77"/>
    <d v="2023-05-05T00:00:00"/>
    <n v="16863"/>
    <s v="FEP"/>
    <s v="Nathália Beretta Tomazio"/>
    <s v="Pagamento de diárias p/ Visita científica ao laboratório do Prof. David Weitz da Harvard University, em Cambridge - EUA - dias 13 a 16/05/2023."/>
    <s v="Sim"/>
    <n v="6412.8"/>
    <m/>
    <n v="6412.8"/>
    <n v="0"/>
    <n v="5"/>
    <x v="3"/>
  </r>
  <r>
    <x v="77"/>
    <d v="2023-05-09T00:00:00"/>
    <n v="16871"/>
    <s v="FEP"/>
    <s v="Compacta Comercio e Servicos Ltda."/>
    <s v="NE.02351469 - Ata Registro de Preço - aquisição de 02 microcomputadores - RC 230052 - DC 105380."/>
    <s v="Sim"/>
    <n v="11640"/>
    <m/>
    <n v="11640"/>
    <n v="0"/>
    <n v="5"/>
    <x v="3"/>
  </r>
  <r>
    <x v="77"/>
    <d v="2023-05-10T00:00:00"/>
    <n v="16876"/>
    <s v="FEP"/>
    <s v="Compacta Comercio e Servicos Ltda."/>
    <s v="NE.02370722 - Ata Registro de Preço - aquisição de monitores de vídeos de 21,5&quot; e 27&quot; - RC 222602 - DC 105363."/>
    <s v="Sim"/>
    <n v="4220"/>
    <m/>
    <n v="4220"/>
    <n v="0"/>
    <n v="5"/>
    <x v="3"/>
  </r>
  <r>
    <x v="77"/>
    <d v="2023-07-11T00:00:00"/>
    <n v="17159"/>
    <s v="FEP"/>
    <s v="Comsol Inc"/>
    <s v="Aquisição de Licença de software - NE 3553057/2023 - Processo: 23.1.359.43.7 - Valor total = R$ 15.080,00 - Obs. o restante do valor foi lançado na GO 17160"/>
    <s v="Sim"/>
    <n v="12727.2"/>
    <m/>
    <n v="12727.2"/>
    <n v="0"/>
    <n v="7"/>
    <x v="11"/>
  </r>
  <r>
    <x v="78"/>
    <d v="2023-09-28T00:00:00"/>
    <n v="17430"/>
    <s v="FAP"/>
    <s v="Gustavo Paganini Canal"/>
    <s v="Pagto. Diária - N°:202300044 - Gustavo Paganini Canal - 7027281 - Destino: São Carlos/SP-Brasil - Saida Prevista: 21/08/2023 - 09:00 Término Prevista: 22/08/2023 - 20:00 Diárias Nacionais: Completas: 1 - Simples: 1 - Remanejamento 50469369"/>
    <s v="Sim"/>
    <n v="770.85"/>
    <m/>
    <n v="770.85"/>
    <n v="0"/>
    <n v="9"/>
    <x v="6"/>
  </r>
  <r>
    <x v="78"/>
    <d v="2023-09-28T00:00:00"/>
    <n v="17431"/>
    <s v="FAP"/>
    <s v="Gustavo Paganini Canal"/>
    <s v="Pagto. Diária - N°:202300046 - Gustavo Paganini Canal - 7027281 - Destino: São Carlos/SP-Brasil - Saída Prevista: 14/09/2023 - 14:00 Término Prevista: 15/09/2023 - 18:00 Diárias Nacionais: Completas: 1 - Simples: 0 - Remanejamento 50520020"/>
    <s v="Sim"/>
    <n v="513.9"/>
    <m/>
    <n v="513.9"/>
    <n v="0"/>
    <n v="9"/>
    <x v="6"/>
  </r>
  <r>
    <x v="0"/>
    <d v="2023-01-19T00:00:00"/>
    <n v="3912"/>
    <s v="DIR"/>
    <s v="Transposição interna"/>
    <s v="Referente a Taxa Administrativa do Recibo 157/2022 da venda de 630 Sampa ASIC (Chips) para Hayashi-Repic CO. LTD - (Japan) - Contrapartida GO 16494"/>
    <s v="Sim"/>
    <m/>
    <n v="11619.22"/>
    <n v="0"/>
    <n v="0"/>
    <n v="1"/>
    <x v="0"/>
  </r>
  <r>
    <x v="0"/>
    <d v="2023-01-27T00:00:00"/>
    <n v="4021"/>
    <s v="DIR"/>
    <s v="Recibo Tesouraria"/>
    <s v="Valor referente a 10% da soma dos Recibos 03 e 04/2023 de Clarus Technology do Brasil Ltda referente Patente - Processo: 22.1.6101.1.5"/>
    <s v="Sim"/>
    <m/>
    <n v="112.31"/>
    <n v="0"/>
    <n v="0"/>
    <n v="1"/>
    <x v="0"/>
  </r>
  <r>
    <x v="0"/>
    <d v="2023-02-17T00:00:00"/>
    <n v="4041"/>
    <s v="DIR"/>
    <s v="Recibo Tesouraria"/>
    <s v="Recibo 12/2023 - Referente Patente processo nº 22.1.6101.1.5 - 30% - Base cálculo: R$ 3.061,55 - Recebemos de Clarus Techology do Brasil Ltda"/>
    <s v="Sim"/>
    <m/>
    <n v="918.47"/>
    <n v="0"/>
    <n v="0"/>
    <n v="2"/>
    <x v="1"/>
  </r>
  <r>
    <x v="0"/>
    <d v="2023-02-17T00:00:00"/>
    <n v="4043"/>
    <s v="DIR"/>
    <s v="Recibo Tesouraria"/>
    <s v="Recibo 13/2023 - Referente Patente processo nº 22.1.6101.1.5 - 55% - Base cálculo: R$ 3.061,55 - Recebemos de Clarus Techology do Brasil Ltda (45% Dpto FEP e 10% Adm)"/>
    <s v="Sim"/>
    <m/>
    <n v="306.14999999999998"/>
    <n v="0"/>
    <n v="0"/>
    <n v="2"/>
    <x v="1"/>
  </r>
  <r>
    <x v="0"/>
    <d v="2023-02-23T00:00:00"/>
    <n v="4044"/>
    <s v="DIR"/>
    <s v="Créditos Tesouraria"/>
    <s v="Ajustes de lançamentos referente as despesas realizadas no Grupo do Tesouro do processo de adiantamento nº : 23.1.10.43.4, mas lançados nos RI dos professores - GOs 16481, 16517, 16526, 16511, 16565 e 16583 - Contrapartida RORÇ Diretoria - GO 16618"/>
    <s v="Sim"/>
    <m/>
    <n v="2287.9499999999998"/>
    <n v="0"/>
    <n v="0"/>
    <n v="2"/>
    <x v="1"/>
  </r>
  <r>
    <x v="0"/>
    <d v="2023-03-07T00:00:00"/>
    <n v="4047"/>
    <s v="DIR"/>
    <s v="Transposicao Interna"/>
    <s v="NE.02371028 - Contratação de projeto executivo para reforma de Laboratório de Pesquisa no Edifício HEPIC - RC 603876/2022 - DC 24797 - Reserva 1098026 - Convite - Contrapartida GO 16658 e GC 4047 - Alteração de valor de R$ 119.940,00 - Empresa Apuí Arquitetura e Paisagismo S/S Ltda."/>
    <s v="Sim"/>
    <m/>
    <n v="108000"/>
    <n v="0"/>
    <n v="0"/>
    <n v="3"/>
    <x v="10"/>
  </r>
  <r>
    <x v="0"/>
    <d v="2023-03-10T00:00:00"/>
    <n v="4049"/>
    <s v="DIR"/>
    <s v="Créditos Tesouraria"/>
    <s v="Ajustes de lançamentos referente as despesas realizadas no Grupo do Tesouro do processo de adiantamento nº : 23.1.50.43.6, mas lançados nos RI dos professores - GOs 16603, 16573, 16610 e 16627 - Contrapartida Diretoria - RORÇ - GO 16679"/>
    <s v="Sim"/>
    <m/>
    <n v="1605.21"/>
    <n v="0"/>
    <n v="0"/>
    <n v="3"/>
    <x v="10"/>
  </r>
  <r>
    <x v="0"/>
    <d v="2023-03-16T00:00:00"/>
    <n v="4050"/>
    <s v="FNC"/>
    <s v="Recibo Tesouraria"/>
    <s v="Recibo 02/2023 Referente a venda de 375 Sampa ASIC (Chips) Transferência de 10% taxa administrativa diretoria"/>
    <s v="Sim"/>
    <m/>
    <n v="6748.71"/>
    <n v="0"/>
    <n v="0"/>
    <n v="3"/>
    <x v="10"/>
  </r>
  <r>
    <x v="0"/>
    <d v="2023-03-21T00:00:00"/>
    <n v="4053"/>
    <s v="DIR"/>
    <s v="Recibo Tesouraria"/>
    <s v="Recibo 32/2023 - Referente devolução de pagamento indevido da bolsa Projeto PIPAE, ref aos meses de novembro e dezembro 2022. Contrapartidas (GO 16701 e GC 4054)"/>
    <s v="Sim"/>
    <m/>
    <n v="7600"/>
    <n v="0"/>
    <n v="0"/>
    <n v="3"/>
    <x v="10"/>
  </r>
  <r>
    <x v="0"/>
    <d v="2023-03-30T00:00:00"/>
    <n v="4059"/>
    <s v="DIR"/>
    <s v="Recibo Tesouraria"/>
    <s v="Referente aquisição de licença de Software Office for Mac Standard - 2021 LSTC pago pelo RINF Diretoria - Recibo 41/2023 - Professor Antônio M. Figueiredo Neto"/>
    <s v="Sim"/>
    <m/>
    <n v="445.44"/>
    <n v="0"/>
    <n v="0"/>
    <n v="3"/>
    <x v="10"/>
  </r>
  <r>
    <x v="0"/>
    <d v="2023-03-30T00:00:00"/>
    <n v="4060"/>
    <s v="DIR"/>
    <s v="Recibo Tesouraria"/>
    <s v="Recebemos de Clarus Technology do Brasil Ltda - Patente - Processo nº 22.1.6101.1.5 referente 30% - Base de calculo R$ 1.123,10 - Recibo 42/2023"/>
    <s v="Sim"/>
    <m/>
    <n v="336.92"/>
    <n v="0"/>
    <n v="0"/>
    <n v="3"/>
    <x v="10"/>
  </r>
  <r>
    <x v="0"/>
    <d v="2023-03-30T00:00:00"/>
    <n v="4062"/>
    <s v="DIR"/>
    <s v="Recibo Tesouraria"/>
    <s v="Recebemos de Clarus Technology do Brasil Ltda - Patente - Processo nº 22.1.6101.1.5 referente 10% - Base de calculo R$ 1.123,10 - Recibo 43/2023"/>
    <s v="Sim"/>
    <m/>
    <n v="112.31"/>
    <n v="0"/>
    <n v="0"/>
    <n v="3"/>
    <x v="10"/>
  </r>
  <r>
    <x v="0"/>
    <d v="2023-03-30T00:00:00"/>
    <n v="4064"/>
    <s v="DIR"/>
    <s v="Recibo Tesouraria"/>
    <s v="10% Taxa administrativa do Recibo 46/2023 - Recebemos de Nagabhushana referente serviços prestados de anáslises de fluorescência no Duetta. - Ri Professor Neilo Trindade"/>
    <s v="Sim"/>
    <m/>
    <n v="25"/>
    <n v="0"/>
    <n v="0"/>
    <n v="3"/>
    <x v="10"/>
  </r>
  <r>
    <x v="0"/>
    <d v="2023-04-03T00:00:00"/>
    <n v="4065"/>
    <s v="DIR"/>
    <s v="Transposição interna"/>
    <s v="Referente Sol Comércio de Equipamentos e Serviços EIRELI, aquisição de equipamentos de áudio e vídeo Rc 82789 Dc 43929 - Contrapartida GO 16747 e 16750"/>
    <s v="Sim"/>
    <m/>
    <n v="620"/>
    <n v="0"/>
    <n v="0"/>
    <n v="4"/>
    <x v="2"/>
  </r>
  <r>
    <x v="0"/>
    <d v="2023-04-05T00:00:00"/>
    <n v="4067"/>
    <s v="DIR"/>
    <s v="Editora da Universidade de São Paulo"/>
    <s v="Referente 10% Taxa administrativa Acertos de direitos autorais nacionais ref. 2º Sem. 2022 - REMANEJAMENTO 50169942 / 2023 - GC 4066"/>
    <s v="Sim"/>
    <m/>
    <n v="180.55"/>
    <n v="0"/>
    <n v="0"/>
    <n v="4"/>
    <x v="2"/>
  </r>
  <r>
    <x v="0"/>
    <d v="2023-04-06T00:00:00"/>
    <n v="4073"/>
    <s v="DIR"/>
    <s v="Recibo Tesouraria"/>
    <s v="Referentre 10% taxa administrativa p/ Diretoria - Recibo Tesouraria 51/2023 - Nanotimize Tecnologia Ltda - Serviços Prestados de análise de fluorescência de fármaco no Duetta. GC 4072"/>
    <s v="Sim"/>
    <m/>
    <n v="120"/>
    <n v="0"/>
    <n v="0"/>
    <n v="4"/>
    <x v="2"/>
  </r>
  <r>
    <x v="0"/>
    <d v="2023-04-12T00:00:00"/>
    <n v="4075"/>
    <s v="DIR"/>
    <s v="Créditos Tesouraria"/>
    <s v="Ajustes de lançamentos referente as despesas realizadas no Grupo do Tesouro do processo de adiantamento nº : 23.1.82.43.5, mas lançados nos RI dos professores - GOs 16645, 16678, 16709, 16695 e 16741 - Contrapartida Diretoria - RORÇ BÁSICO - GO 16775"/>
    <s v="Sim"/>
    <m/>
    <n v="7371.66"/>
    <n v="0"/>
    <n v="0"/>
    <n v="4"/>
    <x v="2"/>
  </r>
  <r>
    <x v="0"/>
    <d v="2023-04-24T00:00:00"/>
    <n v="4079"/>
    <s v="DIR"/>
    <s v="Recibo Tesouraria"/>
    <s v="Referente a cobrança de taxa administrativa 10 % Recibo 57/2023 - GC 4078"/>
    <s v="Sim"/>
    <m/>
    <n v="250"/>
    <n v="0"/>
    <n v="0"/>
    <n v="4"/>
    <x v="2"/>
  </r>
  <r>
    <x v="0"/>
    <d v="2023-04-24T00:00:00"/>
    <n v="4081"/>
    <s v="DIR"/>
    <s v="Recibo Tesouraria"/>
    <s v="Taxa administrativa da Diretoria referente ao RECIBO 55/2023 - GC 4080"/>
    <s v="Sim"/>
    <m/>
    <n v="1320"/>
    <n v="0"/>
    <n v="0"/>
    <n v="4"/>
    <x v="2"/>
  </r>
  <r>
    <x v="0"/>
    <d v="2023-04-25T00:00:00"/>
    <n v="4082"/>
    <s v="DIR"/>
    <s v="Transposição interna"/>
    <s v="Transposição da RI Manutenção Predial - Remanejamentos N° 2023 50222703 e N° 2023 50222681"/>
    <s v="Sim"/>
    <m/>
    <n v="83931.07"/>
    <n v="0"/>
    <n v="0"/>
    <n v="4"/>
    <x v="2"/>
  </r>
  <r>
    <x v="0"/>
    <d v="2023-04-25T00:00:00"/>
    <n v="4083"/>
    <s v="DIR"/>
    <s v="Recibo Tesouraria"/>
    <s v="Recibo 58/2023 - Referente aquisição de 1 licença do Software for Mac Standard - 2021 LTSC - Prof. Antônio Martins Figueiredo Neto"/>
    <s v="Sim"/>
    <m/>
    <n v="445.44"/>
    <n v="0"/>
    <n v="0"/>
    <n v="4"/>
    <x v="2"/>
  </r>
  <r>
    <x v="0"/>
    <d v="2023-05-02T00:00:00"/>
    <n v="4084"/>
    <s v="DIR"/>
    <s v="Créditos Tesouraria"/>
    <s v="Ajustes de lançamentos referente as despesas realizadas no Grupo do Tesouro do processo de adiantamento nº : 23.1.103.43.2, mas lançados nos RI dos professores - GOs 16739, 16741, 16789 e 16783 - Contrapartida Diretoria - RORÇ ADM GO 16841"/>
    <s v="Sim"/>
    <m/>
    <n v="3670.41"/>
    <n v="0"/>
    <n v="0"/>
    <n v="5"/>
    <x v="3"/>
  </r>
  <r>
    <x v="0"/>
    <d v="2023-05-10T00:00:00"/>
    <n v="4092"/>
    <s v="DIR"/>
    <s v="Recibo Tesouraria"/>
    <s v="Recebemos de Gilson Schaberle Goveia USP 862872 referente recebimento indevido pelo Sistema Juno - Recibo: 63/2023"/>
    <s v="Sim"/>
    <m/>
    <n v="413.84"/>
    <n v="0"/>
    <n v="0"/>
    <n v="5"/>
    <x v="3"/>
  </r>
  <r>
    <x v="0"/>
    <d v="2023-05-10T00:00:00"/>
    <n v="4093"/>
    <s v="DIR"/>
    <s v="Créditos Tesouraria"/>
    <s v="Ajustes de lançamentos referente as despesas realizadas no Grupo do Tesouro do processo de adiantamento nº : 23.1.125.43.6, mas lançados nos RI dos professores - GOs 16755, 16791, 16800 e 16830 - Contrapartida Diretoria - RORÇ BÁSICO GO 16877"/>
    <s v="Sim"/>
    <m/>
    <n v="2248.6999999999998"/>
    <n v="0"/>
    <n v="0"/>
    <n v="5"/>
    <x v="3"/>
  </r>
  <r>
    <x v="0"/>
    <d v="2023-05-22T00:00:00"/>
    <n v="4101"/>
    <s v="DIR"/>
    <s v="AVCB Adequação"/>
    <s v="Remanejamento N° 2023 50282501 -Verba AVCB repasse para Básica"/>
    <s v="Sim"/>
    <m/>
    <n v="7466.44"/>
    <n v="0"/>
    <n v="0"/>
    <n v="5"/>
    <x v="3"/>
  </r>
  <r>
    <x v="0"/>
    <d v="2023-05-22T00:00:00"/>
    <n v="4102"/>
    <s v="DIR"/>
    <s v="Recibo Tesouraria"/>
    <s v="Recibo 70/2023 - Bolsa de intercâmbio devolvida pelo Aluno Arthur Xavier Belluci nº 11809260"/>
    <s v="Sim"/>
    <m/>
    <n v="28000"/>
    <n v="0"/>
    <n v="0"/>
    <n v="5"/>
    <x v="3"/>
  </r>
  <r>
    <x v="0"/>
    <d v="2023-06-05T00:00:00"/>
    <n v="4110"/>
    <s v="DIR"/>
    <s v="Créditos Rendimentos"/>
    <s v="Rendimentos da Receita - Aplicação"/>
    <s v="Sim"/>
    <m/>
    <n v="281160.45"/>
    <n v="0"/>
    <n v="0"/>
    <n v="6"/>
    <x v="4"/>
  </r>
  <r>
    <x v="0"/>
    <d v="2023-06-05T00:00:00"/>
    <n v="4112"/>
    <s v="DIR"/>
    <s v="Transposição interna"/>
    <s v="Taxa Administrativa 10% referente ao Recibo 76/2023 - Referente a venda de 350 Sampa Asic (Chips) para Standard Chartered B (Femilab - USA) - GC 411 e GO 17022"/>
    <s v="Sim"/>
    <m/>
    <n v="5963.9"/>
    <n v="0"/>
    <n v="0"/>
    <n v="6"/>
    <x v="4"/>
  </r>
  <r>
    <x v="0"/>
    <d v="2023-06-12T00:00:00"/>
    <n v="4116"/>
    <s v="FEP"/>
    <s v="Recibo Tesouraria"/>
    <s v="Referente a taxa administrativa 10% recolhido para Diretoria Recibo Tesouraria 78/2023 - Fundação de desenvolvimento da UNICAMP FUNCAMP - Serviços de medidas SAXS, realizadas para o Prof. Edvaldo Sabadini - GC 4115"/>
    <s v="Sim"/>
    <m/>
    <n v="300"/>
    <n v="0"/>
    <n v="0"/>
    <n v="6"/>
    <x v="4"/>
  </r>
  <r>
    <x v="0"/>
    <d v="2023-06-16T00:00:00"/>
    <n v="4119"/>
    <s v="DIR"/>
    <s v="Recibo Tesouraria"/>
    <s v="Recibo 81/2023 - Recebemos de Clarus Technology do Brasil Ltda - Patente - Processo: 22.1.6101.1.5 - Valor total 617,71 - O restante esta na GC 4118"/>
    <s v="Sim"/>
    <m/>
    <n v="112.31"/>
    <n v="0"/>
    <n v="0"/>
    <n v="6"/>
    <x v="4"/>
  </r>
  <r>
    <x v="0"/>
    <d v="2023-07-03T00:00:00"/>
    <n v="4129"/>
    <s v="DIR"/>
    <s v="Recibo Tesouraria"/>
    <s v="Taxa Administrativa 10% referente Recibo 89/2023 - Recebido de Nanotimize Tecnologia Ltda - CNPJ 10.581.261/0001-04 - Finalidade: 5h pela análise de fluorescência de fármaco no Duetta - GC 4128"/>
    <s v="Sim"/>
    <m/>
    <n v="200"/>
    <n v="0"/>
    <n v="0"/>
    <n v="7"/>
    <x v="11"/>
  </r>
  <r>
    <x v="0"/>
    <d v="2023-07-03T00:00:00"/>
    <n v="4131"/>
    <s v="DIR"/>
    <s v="Recibo Tesouraria"/>
    <s v="Taxa administrativa 10% Recibo 88/2023 - Recebemos Dimy Nanclares Fernandes Sanches - Proj. FAPESP: 2022/08128-5 - Prestação de serviços: Análise de difração de Raios - X. GC 4130"/>
    <s v="Sim"/>
    <m/>
    <n v="100"/>
    <n v="0"/>
    <n v="0"/>
    <n v="7"/>
    <x v="11"/>
  </r>
  <r>
    <x v="0"/>
    <d v="2023-07-07T00:00:00"/>
    <n v="4138"/>
    <s v="DIR"/>
    <s v="HU"/>
    <s v="Taxa Adm 10% - Refere-se, serviços prestados meses de setembro a dezembro/ 2019, de janeiro a março/2020, janeiro a dezembro/2021 e de fevereiro a dezembro/2022. REMANEJAMENTO 50376620 / 2023 - GC 4137"/>
    <s v="Sim"/>
    <m/>
    <n v="5174.8"/>
    <n v="0"/>
    <n v="0"/>
    <n v="7"/>
    <x v="11"/>
  </r>
  <r>
    <x v="0"/>
    <d v="2023-07-10T00:00:00"/>
    <n v="4140"/>
    <s v="DIR"/>
    <s v="Recibo Tesouraria"/>
    <s v="Taxa 10% Diretoria referente Recibo Tesouraria 94/2023 - Recebemos Rosângela Itri - Projeto CNPq - Processo: 311831/2021-4 - Serviço prestado: Uso da técnica de espalhamento dinâmico de luz (DSL) do Laboratório de BioMembranas - DFGE - Obs. Cobrado - Contrapartida GC 4139"/>
    <s v="Sim"/>
    <m/>
    <n v="35"/>
    <n v="0"/>
    <n v="0"/>
    <n v="7"/>
    <x v="11"/>
  </r>
  <r>
    <x v="0"/>
    <d v="2023-07-14T00:00:00"/>
    <n v="4142"/>
    <s v="DIR"/>
    <s v="FM"/>
    <s v="Taxa Adm 10% - Referente REMANEJAMENTO 50385947 / 2023 - Conf.OF.ATF.006/2023, estamos providenciando o remanejamento ref. aos serviços prestados nos meses de setembro a dezembro/2019, de janeiro a março/20, de janeiro a dez/2021 e de fev. a dez/22, p/Laboratório de Dosimetria do Dep. de Física Nuclear da USP - Contrapartida GC 4141"/>
    <s v="Sim"/>
    <m/>
    <n v="2577.1999999999998"/>
    <n v="0"/>
    <n v="0"/>
    <n v="7"/>
    <x v="11"/>
  </r>
  <r>
    <x v="0"/>
    <d v="2023-07-14T00:00:00"/>
    <n v="4143"/>
    <s v="DIR"/>
    <s v="Créditos Tesouraria"/>
    <s v="Ajustes de lançamentos referente as despesas realizadas no Grupo do Tesouro do processo de adiantamento nº : 23.1.103.43.2, mas lançados nos RI dos professores - GOs 16739, 16741, 16789 e 16783 - Contrapartida Diretoria - RORÇ GO 17175"/>
    <s v="Sim"/>
    <m/>
    <n v="5448.16"/>
    <n v="0"/>
    <n v="0"/>
    <n v="7"/>
    <x v="11"/>
  </r>
  <r>
    <x v="0"/>
    <d v="2023-07-21T00:00:00"/>
    <n v="4145"/>
    <s v="DIR"/>
    <s v="Transposicao Interna"/>
    <s v="Rem. 50414904 - aquisição de 01 notebook da marca Lenovo e14 - Ajuste da GO 17191 / 17192..."/>
    <s v="Sim"/>
    <m/>
    <n v="5770"/>
    <n v="0"/>
    <n v="0"/>
    <n v="7"/>
    <x v="11"/>
  </r>
  <r>
    <x v="0"/>
    <d v="2023-07-31T00:00:00"/>
    <n v="4150"/>
    <s v="DIR"/>
    <s v="FO"/>
    <s v="Cobrança de taxa administrativa de 10% referente ao Serviços prestados pelo laboratório de dosimetria prestados à Faculdade de Odontologia - Remanejamento 50399948/2023 - Contrapartida - GC 4149."/>
    <s v="Sim"/>
    <m/>
    <n v="756.5"/>
    <n v="0"/>
    <n v="0"/>
    <n v="7"/>
    <x v="11"/>
  </r>
  <r>
    <x v="0"/>
    <d v="2023-07-31T00:00:00"/>
    <n v="4152"/>
    <s v="DIR"/>
    <s v="EP"/>
    <s v="Cobrança Taxa Administrativa 10% referendo Serviço de dosimetria - set. a dez/2019, jan. a mar/2020 e fev. a dez/2022 - REMANEJAMENTO 50408980 / 2023 - Obs. - GC 4151"/>
    <s v="Sim"/>
    <m/>
    <n v="136"/>
    <n v="0"/>
    <n v="0"/>
    <n v="7"/>
    <x v="11"/>
  </r>
  <r>
    <x v="0"/>
    <d v="2023-08-01T00:00:00"/>
    <n v="4155"/>
    <s v="DIR"/>
    <s v="Recibo Tesouraria"/>
    <s v="Recibo Tesouraria 101/2023 - Clarus Technology do Brasil - Referente a Patente - Processo: nº 22.1.6101.1.5 - O restante do valor esta GC 4154"/>
    <s v="Sim"/>
    <m/>
    <n v="56.15"/>
    <n v="0"/>
    <n v="0"/>
    <n v="8"/>
    <x v="5"/>
  </r>
  <r>
    <x v="0"/>
    <d v="2023-08-04T00:00:00"/>
    <n v="4158"/>
    <s v="DIR"/>
    <s v="Créditos Tesouraria"/>
    <s v="Ajustes de lançamentos referente as despesas realizadas no Grupo do Tesouro do processo de adiantamento nº : 23.1.345.43.6, mas lançados nos RI dos professores - GOs 17161, 17164, 17201, 17195, 17196, 17198 e 17211 - Contrapartida Diretoria - RÓRÇ GO 17257"/>
    <s v="Sim"/>
    <m/>
    <n v="3695.93"/>
    <n v="0"/>
    <n v="0"/>
    <n v="8"/>
    <x v="5"/>
  </r>
  <r>
    <x v="0"/>
    <d v="2023-08-31T00:00:00"/>
    <n v="4171"/>
    <s v="DIR"/>
    <s v="Technology do Brasil Ltda."/>
    <s v="Recibo Tesouraria 111/2023 - Clarus Technology do Brasil - Referente a Patente - Processo: nº 22.1.6101.1.5 - O restante do valor esta GC 4170."/>
    <s v="Sim"/>
    <m/>
    <n v="56.15"/>
    <n v="0"/>
    <n v="0"/>
    <n v="8"/>
    <x v="5"/>
  </r>
  <r>
    <x v="0"/>
    <d v="2023-08-31T00:00:00"/>
    <n v="4173"/>
    <s v="DIR"/>
    <s v="Clarus Technology do Brasil Ltda."/>
    <s v="Recibo Tesouraria 121/2023 - Clarus Technology do Brasil - Referente a Patente - Processo: nº 22.1.6101.1.5 - O restante do valor esta GC 4172."/>
    <s v="Sim"/>
    <m/>
    <n v="56.15"/>
    <n v="0"/>
    <n v="0"/>
    <n v="8"/>
    <x v="5"/>
  </r>
  <r>
    <x v="0"/>
    <d v="2023-08-31T00:00:00"/>
    <n v="4175"/>
    <s v="DIR"/>
    <s v="F.O.B. - USP"/>
    <s v="REM. 50445400 - Referente - Conf.OF.ATF.010/2023 - serviços prestados nos meses de setembro a dezembro/2019, de janeiro a março/20, de janeiro a dez/2021 e de fev. a dez/22, p/ Laboratório de Dosimetria do Dep. de Física Nuclear - Taxa Adm 10% - GC 4174."/>
    <s v="Sim"/>
    <m/>
    <n v="591.6"/>
    <n v="0"/>
    <n v="0"/>
    <n v="8"/>
    <x v="5"/>
  </r>
  <r>
    <x v="0"/>
    <d v="2023-08-31T00:00:00"/>
    <n v="4177"/>
    <s v="DIR"/>
    <s v="H.R.A.C."/>
    <s v="REM. 50450765 - Referente - Conf.OF.ATF.010/2023 - serviços prestados nos meses de setembro a dezembro/2019, de janeiro a março/20, de janeiro a dez/2021 e de fev. a dez/22, p/ Laboratório de Dosimetria do Dep. de Física Nuclear - Taxa Adm 10% - GC 4176."/>
    <s v="Sim"/>
    <m/>
    <n v="1054"/>
    <n v="0"/>
    <n v="0"/>
    <n v="8"/>
    <x v="5"/>
  </r>
  <r>
    <x v="0"/>
    <d v="2023-09-19T00:00:00"/>
    <n v="4182"/>
    <s v="DIR"/>
    <s v="Oricas Import and Export (Beijing)"/>
    <s v="Recibo 130 - Referente a 10% do montante de R$ 241.394,17 - ref a venda de 1.400 Sampa V4 Chips - Prof. Wilhelmus Van Noije - (Institute of Modern Physics Chinese Academy of Sciences)..."/>
    <s v="Sim"/>
    <m/>
    <n v="24139.42"/>
    <n v="0"/>
    <n v="0"/>
    <n v="9"/>
    <x v="6"/>
  </r>
  <r>
    <x v="0"/>
    <d v="2023-10-04T00:00:00"/>
    <n v="4186"/>
    <s v="DIR"/>
    <s v="Créditos Tesouraria"/>
    <s v="Ajustes de lançamentos referente as despesas realizadas no Grupo do Tesouro do processo de adiantamento nº : 23.1.425.43.0, mas lançados nos RI dos professores - GOs 17356, 17345, 17359, 17374, 17378 e 17377 - Contrapartida Diretoria - RORÇ GO 17451"/>
    <s v="Sim"/>
    <m/>
    <n v="3935.69"/>
    <n v="0"/>
    <n v="0"/>
    <n v="10"/>
    <x v="7"/>
  </r>
  <r>
    <x v="0"/>
    <d v="2023-10-04T00:00:00"/>
    <n v="4187"/>
    <s v="DIR"/>
    <s v="Créditos Tesouraria"/>
    <s v="Ajustes de lançamentos referente as despesas realizadas no Grupo do Tesouro do processo de adiantamento nº : 23.1.405.43.9, mas lançados nos RI dos professores - GOs 17241, 17248, 17271, 17294, 17325 e 17333 - Contrapartida Diretoria - RORÇ ADM GO 17452"/>
    <s v="Sim"/>
    <m/>
    <n v="4512.42"/>
    <n v="0"/>
    <n v="0"/>
    <n v="10"/>
    <x v="7"/>
  </r>
  <r>
    <x v="0"/>
    <d v="2023-10-16T00:00:00"/>
    <n v="4204"/>
    <s v="DIR"/>
    <s v="Créditos Tesouraria"/>
    <s v="Ajustes de lançamentos referente as despesas realizadas no Grupo do Tesouro do processo de adiantamento nº : 23.1.477.43.0, mas lançados nos RI dos professores - GOs 17404, 17413, 17397, 17419 e 17439- Contrapartida Diretoria - RI Básico - ADM - GO 17507"/>
    <s v="Sim"/>
    <m/>
    <n v="6693.03"/>
    <n v="0"/>
    <n v="0"/>
    <n v="10"/>
    <x v="7"/>
  </r>
  <r>
    <x v="0"/>
    <d v="2023-11-14T00:00:00"/>
    <n v="4217"/>
    <s v="DIR"/>
    <s v="1 Nova São José Resíduos Eireli - ME"/>
    <s v="Recibo Tesouraria nº 151/2023 - referente a devolução da nota fiscal 12386 pago em duplicidade - Processo: 22.1.27.43.2 - Liquidação de Despesa nº 5871862/2023"/>
    <s v="Sim"/>
    <m/>
    <n v="734.6"/>
    <n v="0"/>
    <n v="0"/>
    <n v="11"/>
    <x v="8"/>
  </r>
  <r>
    <x v="0"/>
    <d v="2023-11-22T00:00:00"/>
    <n v="4221"/>
    <s v="DIR"/>
    <s v="Recibo Tesouraria"/>
    <s v="Taxa administrativa de 10% referente Recibo Tesouraria número 155/2023 - Recebemos de IAEA (International Atomic Energy Agency) Prestação de serviço de apoio à pesquisa e colaboração Cientifica intitulado &quot; Development and Application of Ion Beam Techniques for Materiais Irradiation and characterization relevant to Fusion Technology&quot;, junto ao Laboratório LAMFI do dpto de Fisica Aplicada do IF-USP"/>
    <s v="Sim"/>
    <m/>
    <n v="2089.1799999999998"/>
    <n v="0"/>
    <n v="0"/>
    <n v="11"/>
    <x v="8"/>
  </r>
  <r>
    <x v="0"/>
    <d v="2023-12-18T00:00:00"/>
    <n v="4228"/>
    <s v="DIR"/>
    <s v="Créditos Tesouraria"/>
    <s v="Ajustes de lançamentos referente as despesas realizadas no Grupo do Tesouro do processo de adiantamento nº : 23.1.566.43.2, mas lançados nos RI dos professores - GOs 17587, 17581, 17583, 17601, 17631, 17662, 17654 e 17667 - Contrapartida Diretoria - RORÇ DIR ADM GO 17719"/>
    <s v="Sim"/>
    <m/>
    <n v="2862.42"/>
    <n v="0"/>
    <n v="0"/>
    <n v="12"/>
    <x v="9"/>
  </r>
  <r>
    <x v="0"/>
    <d v="2023-12-20T00:00:00"/>
    <n v="4230"/>
    <s v="DIR"/>
    <s v="Recibo Tesouraria"/>
    <s v="Referente Cobrança 10% taxa administrativa - GC 4229 - Recibo Tesouraria 161/2023 - Serviços Prestado de análise de amostra por Difração de Raio - X - Laboratório Cristalografia"/>
    <s v="Sim"/>
    <m/>
    <n v="50"/>
    <n v="0"/>
    <n v="0"/>
    <n v="12"/>
    <x v="9"/>
  </r>
  <r>
    <x v="79"/>
    <d v="2023-01-23T00:00:00"/>
    <n v="3955"/>
    <s v="FMT"/>
    <s v="Saldo do exercício anterior"/>
    <s v="Saldo remanescente 2022 no Grupo Básico: 43.000"/>
    <s v="Sim"/>
    <m/>
    <n v="16316.13"/>
    <n v="0"/>
    <n v="0"/>
    <n v="1"/>
    <x v="0"/>
  </r>
  <r>
    <x v="80"/>
    <d v="2023-01-23T00:00:00"/>
    <n v="3976"/>
    <s v="FNC"/>
    <s v="Saldo do exercício anterior"/>
    <s v="Saldo remanescente de anos anteriores - Grupo Básico: 43.000 - Contrapartida da Diretoria ao trabalho dos mentores em 2019 e 2021"/>
    <s v="Sim"/>
    <m/>
    <n v="2250"/>
    <n v="0"/>
    <n v="0"/>
    <n v="1"/>
    <x v="0"/>
  </r>
  <r>
    <x v="1"/>
    <d v="2023-01-19T00:00:00"/>
    <n v="3920"/>
    <s v="DIR"/>
    <s v="Reitoria"/>
    <s v="REMANEJAMENTO 50042284 / 2023 - Devolução de Economia Orçamentária 2022 - Saldo remanescente 2019 - GRUPO: 400 - Apoio à Viagens Didáticas e Atividades de Campo - VDG: Graduação: Viagens Didáticas - 2019/1. REMANEJAMENTO 50240540 / 2019"/>
    <s v="Sim"/>
    <m/>
    <n v="2685.47"/>
    <n v="0"/>
    <n v="0"/>
    <n v="1"/>
    <x v="0"/>
  </r>
  <r>
    <x v="2"/>
    <d v="2023-01-26T00:00:00"/>
    <n v="4013"/>
    <s v="FEP"/>
    <s v="Saldo do exercício anterior"/>
    <s v="Saldo remanescente 2022 - Grupo 057 - Projetos Especiais - Auxílio financeiro do edital p/ distribuição de bolsas de Pós-doc p/ posterior seleção de bolsistas - ano 2022. Outorgada: Prof. Dr. Julio Antonio Larrea Jimenez/ IF - REMANEJAMENTO 50632608 / 2022 - Obs. O restante do valor de R$ 10.175,40 é Reserva técnica registrado na GC 4014"/>
    <s v="Sim"/>
    <m/>
    <n v="101750.04"/>
    <n v="0"/>
    <n v="0"/>
    <n v="1"/>
    <x v="0"/>
  </r>
  <r>
    <x v="2"/>
    <d v="2023-01-26T00:00:00"/>
    <n v="4014"/>
    <s v="FEP"/>
    <s v="Saldo do exercício anterior"/>
    <s v="Saldo remanescente 2022 - Grupo 057 - Projetos Especiais - Referente Reserva Técnica Referente a GC 4013 para a bolsista Pós Doc Nathália Leal Marinho conforme termo de outorga."/>
    <s v="Sim"/>
    <m/>
    <n v="10175.4"/>
    <n v="0"/>
    <n v="0"/>
    <n v="1"/>
    <x v="0"/>
  </r>
  <r>
    <x v="2"/>
    <d v="2023-11-21T00:00:00"/>
    <n v="4219"/>
    <s v="FEP"/>
    <s v="PRPI"/>
    <s v="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
    <s v="Sim"/>
    <m/>
    <n v="18654.240000000002"/>
    <n v="0"/>
    <n v="0"/>
    <n v="11"/>
    <x v="8"/>
  </r>
  <r>
    <x v="2"/>
    <d v="2023-12-07T00:00:00"/>
    <n v="4225"/>
    <s v="FEP"/>
    <s v="Nathália Leal Marinho Costa"/>
    <s v="ANULAÇÃO DE EMPENHO - Valor referente aproximadamente a 15 dias de janeiro de 2023 que não foi pago (R$ 4.102,48) + a diferença de R$ 1,00 (Um Real) pago a menos por mês, totalizando R$ 11,00 para ser pago em 2024. Esta sobra é para ser utilizado em 2024. Referente a GO 16518"/>
    <s v="Sim"/>
    <m/>
    <n v="4113.84"/>
    <n v="0"/>
    <n v="0"/>
    <n v="12"/>
    <x v="9"/>
  </r>
  <r>
    <x v="81"/>
    <d v="2023-01-23T00:00:00"/>
    <n v="3977"/>
    <s v="FMT"/>
    <s v="Saldo do exercício anterior"/>
    <s v="Grupo: 43.000 - Saldo remanescente 2022 - Referente a uma diária sem pernoite para o Prof. ANTÔNIO JOSÉ ROQUE DA SILVA do if-usp o qual virá palestrar no dia 30/10/2019 para o Química às 16. REMANEJAMENTO 50729522 / 2019."/>
    <s v="Sim"/>
    <m/>
    <n v="159.18"/>
    <n v="0"/>
    <n v="0"/>
    <n v="1"/>
    <x v="0"/>
  </r>
  <r>
    <x v="82"/>
    <d v="2023-01-23T00:00:00"/>
    <n v="3956"/>
    <s v="FEP"/>
    <s v="Saldo do exercício anterior"/>
    <s v="Saldo remanescente 2022 no Grupo Básico: 43.000"/>
    <s v="Sim"/>
    <m/>
    <n v="857.83"/>
    <n v="0"/>
    <n v="0"/>
    <n v="1"/>
    <x v="0"/>
  </r>
  <r>
    <x v="83"/>
    <d v="2023-10-05T00:00:00"/>
    <n v="4194"/>
    <s v="DIR"/>
    <s v="PRG"/>
    <s v="Para evento &quot;Licenciatura em Física na USP: 30 anos de histórias, conquistas e desafios&quot; REMANEJAMENTO 50555885 / 2023 - Grupo 404 Projetos Especiais - Grad"/>
    <s v="Sim"/>
    <m/>
    <n v="10000"/>
    <n v="0"/>
    <n v="0"/>
    <n v="10"/>
    <x v="7"/>
  </r>
  <r>
    <x v="3"/>
    <d v="2023-07-28T00:00:00"/>
    <n v="4147"/>
    <s v="FNC"/>
    <s v="PRIP"/>
    <s v="Remanejamento 50410046/2023 Pagamento de &quot;Bolsa de Pós-doutorado a pesquisadoras (es) negras (os) nos termos da Resolução nº 8241 de 26/05/2022, e conforme Portaria GR 7953 de 24/03/2023 - Aluno: MAX DA SLVA FERREIRA"/>
    <s v="Sim"/>
    <m/>
    <n v="101750.39999999999"/>
    <n v="0"/>
    <n v="0"/>
    <n v="7"/>
    <x v="11"/>
  </r>
  <r>
    <x v="3"/>
    <d v="2023-07-28T00:00:00"/>
    <n v="4148"/>
    <s v="FNC"/>
    <s v="PRIP"/>
    <s v="Reserva Técnica referente ao remanejamento 50410046/2023 para o Aluno Max da Silva Ferreira"/>
    <s v="Sim"/>
    <m/>
    <n v="10175.040000000001"/>
    <n v="0"/>
    <n v="0"/>
    <n v="7"/>
    <x v="11"/>
  </r>
  <r>
    <x v="4"/>
    <d v="2023-01-23T00:00:00"/>
    <n v="3962"/>
    <s v="FNC-DOS"/>
    <s v="Saldo do exercício anterior"/>
    <s v="Saldo remanescente 2022 no Grupo Básico: 43.000"/>
    <s v="Sim"/>
    <m/>
    <n v="16987.650000000001"/>
    <n v="0"/>
    <n v="0"/>
    <n v="1"/>
    <x v="0"/>
  </r>
  <r>
    <x v="4"/>
    <d v="2023-07-07T00:00:00"/>
    <n v="4137"/>
    <s v="FNC"/>
    <s v="HU"/>
    <s v="Refere-se, serviços prestados meses de setembro a dezembro/ 2019, de janeiro a março/2020, janeiro a dezembro/2021 e de fevereiro a dezembro/2022. REMANEJAMENTO 50376620 / 2023 - Taxa Adm 10% - GC 4138"/>
    <s v="Sim"/>
    <m/>
    <n v="46573.2"/>
    <n v="0"/>
    <n v="0"/>
    <n v="7"/>
    <x v="11"/>
  </r>
  <r>
    <x v="4"/>
    <d v="2023-07-14T00:00:00"/>
    <n v="4141"/>
    <s v="FNC"/>
    <s v="FM"/>
    <s v="REMANEJAMENTO 50385947 / 2023 Referente - Conf.OF.ATF.006/2023, estamos providenciando o remanejamento ref. aos serviços prestados nos meses de setembro a dezembro/2019, de janeiro a março/20, de janeiro a dez/2021 e de fev. a dez/22, p/Laboratório de Dosimetria do Dep. de Física Nuclear da U- Taxa Adm 10% - GC 4142"/>
    <s v="Sim"/>
    <m/>
    <n v="23194.799999999999"/>
    <n v="0"/>
    <n v="0"/>
    <n v="7"/>
    <x v="11"/>
  </r>
  <r>
    <x v="4"/>
    <d v="2023-07-31T00:00:00"/>
    <n v="4149"/>
    <s v="FNC"/>
    <s v="FO"/>
    <s v="Serviços prestados pelo laboratório de dosimetria prestados à Faculdade de Odontologia - Remanejamento 50399948/2023 Obs. Cobrança de taxa administrativa de 10% - GC 4150"/>
    <s v="Sim"/>
    <m/>
    <n v="6808.5"/>
    <n v="0"/>
    <n v="0"/>
    <n v="7"/>
    <x v="11"/>
  </r>
  <r>
    <x v="4"/>
    <d v="2023-07-31T00:00:00"/>
    <n v="4151"/>
    <s v="FNC"/>
    <s v="EP"/>
    <s v="Serviço de dosimetria - set. a dez/2019, jan. a mar/2020 e fev. a dez/2022 - REMANEJAMENTO 50408980 / 2023 - Obs. Cobrança Taxa Administrativa 10% - GC 4152"/>
    <s v="Sim"/>
    <m/>
    <n v="1224"/>
    <n v="0"/>
    <n v="0"/>
    <n v="7"/>
    <x v="11"/>
  </r>
  <r>
    <x v="4"/>
    <d v="2023-08-31T00:00:00"/>
    <n v="4174"/>
    <s v="FNC-DOS"/>
    <s v="F.O.B. - USP"/>
    <s v="REM. 50445400 - Referente - Conf.OF.ATF.010/2023 - serviços prestados nos meses de setembro a dezembro/2019, de janeiro a março/20, de janeiro a dez/2021 e de fev. a dez/22, p/ Laboratório de Dosimetria do Dep. de Física Nuclear - Taxa Adm 10% - GC 4175."/>
    <s v="Sim"/>
    <m/>
    <n v="5324.4"/>
    <n v="0"/>
    <n v="0"/>
    <n v="8"/>
    <x v="5"/>
  </r>
  <r>
    <x v="4"/>
    <d v="2023-08-31T00:00:00"/>
    <n v="4176"/>
    <s v="FNC-DOS"/>
    <s v="H.R.A.C."/>
    <s v="REM. 50450765 - Referente - Conf.OF.ATF.010/2023 - serviços prestados nos meses de setembro a dezembro/2019, de janeiro a março/20, de janeiro a dez/2021 e de fev. a dez/22, p/ Laboratório de Dosimetria do Dep. de Física Nuclear - Taxa Adm 10% - GC 4177."/>
    <s v="Sim"/>
    <m/>
    <n v="9486"/>
    <n v="0"/>
    <n v="0"/>
    <n v="8"/>
    <x v="5"/>
  </r>
  <r>
    <x v="5"/>
    <d v="2023-02-16T00:00:00"/>
    <n v="4039"/>
    <s v="FMT"/>
    <s v="Transposição interna"/>
    <s v="Crédito registrado conforme aprovado na reunião CTA em sua 355º Sessão Ordinária do dia 16/02/2023"/>
    <s v="Sim"/>
    <m/>
    <n v="39763.360000000001"/>
    <n v="0"/>
    <n v="0"/>
    <n v="2"/>
    <x v="1"/>
  </r>
  <r>
    <x v="84"/>
    <d v="2023-01-20T00:00:00"/>
    <n v="3938"/>
    <s v="DIR"/>
    <s v="Reitoria"/>
    <s v="Devolução de Economia Orçamentária 2022. Grupo 404 - Projetos Especiais - Grad - Para conserto do aparelho de Ar Condicionado da sala PRG 0002 - Remanejamento 50178466 / 2020"/>
    <s v="Sim"/>
    <m/>
    <n v="600"/>
    <n v="0"/>
    <n v="0"/>
    <n v="1"/>
    <x v="0"/>
  </r>
  <r>
    <x v="85"/>
    <d v="2023-01-24T00:00:00"/>
    <n v="3985"/>
    <s v="FEP"/>
    <s v="Saldo do exercício anterior"/>
    <s v="Referente Grupo: 000 Rem. 50117428 - Auxílio Financeiro ao Prof. Fernando Silveira Navarra, referente sua participação na banca de Fabio Henrique Oliani em 21/02/2018"/>
    <s v="Sim"/>
    <m/>
    <n v="385.5"/>
    <n v="0"/>
    <n v="0"/>
    <n v="1"/>
    <x v="0"/>
  </r>
  <r>
    <x v="6"/>
    <d v="2023-01-23T00:00:00"/>
    <n v="3966"/>
    <s v="FEP"/>
    <s v="Saldo do exercício anterior"/>
    <s v="Saldo remanescente 2022 - Grupo Básico 43.000"/>
    <s v="Sim"/>
    <m/>
    <n v="6751.68"/>
    <n v="0"/>
    <n v="0"/>
    <n v="1"/>
    <x v="0"/>
  </r>
  <r>
    <x v="6"/>
    <d v="2023-05-15T00:00:00"/>
    <n v="4097"/>
    <s v="DIR"/>
    <s v="Transposição interna"/>
    <s v="Transferência da Diretoria referente a créditos recebidos da troca de verba - GO 16926"/>
    <s v="Sim"/>
    <m/>
    <n v="110000"/>
    <n v="0"/>
    <n v="0"/>
    <n v="5"/>
    <x v="3"/>
  </r>
  <r>
    <x v="86"/>
    <d v="2023-01-23T00:00:00"/>
    <n v="3968"/>
    <s v="FEP"/>
    <s v="Saldo do exercício anterior"/>
    <s v="Saldo remanescente 2022 - Grupo Básico 43.000"/>
    <s v="Sim"/>
    <m/>
    <n v="369.98"/>
    <n v="0"/>
    <n v="0"/>
    <n v="1"/>
    <x v="0"/>
  </r>
  <r>
    <x v="87"/>
    <d v="2023-01-20T00:00:00"/>
    <n v="3933"/>
    <s v="FNC"/>
    <s v="Reitoria"/>
    <s v="Devolução de Economia Orçamentária 2022. Grupo 57 - Projetos Especiais - REMANEJAMENTO 50294581 / 2021 - Edital de Apoio a Projetos Integrados de Pesquisa em Áreas Estratégicas (PIPAE) - Ano 2021. Portaria PRP 822/21"/>
    <s v="Sim"/>
    <m/>
    <n v="122053.92"/>
    <n v="0"/>
    <n v="0"/>
    <n v="1"/>
    <x v="0"/>
  </r>
  <r>
    <x v="7"/>
    <d v="2023-01-20T00:00:00"/>
    <n v="3939"/>
    <s v="FGE"/>
    <s v="Reitoria"/>
    <s v="Devolução de Economia Orçamentária 2022. Grupo 57 - Projetos Especiais - REMANEJAMENTO 50300301 / 2021 - Edital de Apoio a Projetos Integrados de Pesquisa em Áreas Estratégicas (PIPAE) - Ano 2021. Portaria PRP 822/21."/>
    <s v="Sim"/>
    <m/>
    <n v="74500"/>
    <n v="0"/>
    <n v="0"/>
    <n v="1"/>
    <x v="0"/>
  </r>
  <r>
    <x v="7"/>
    <d v="2023-03-21T00:00:00"/>
    <n v="4054"/>
    <s v="FGE"/>
    <s v="Transposição interna"/>
    <s v="Referente devolução de pagamento indevido da bolsa Projeto PIPAE, ref aos meses de novembro e dezembro 2022. Depósito de devolução feita pelo Recibo 32/2023 - RI Diretoria GC 4053 - Contrapartida GO 16701"/>
    <s v="Sim"/>
    <m/>
    <n v="7600"/>
    <n v="0"/>
    <n v="0"/>
    <n v="3"/>
    <x v="10"/>
  </r>
  <r>
    <x v="8"/>
    <d v="2023-01-20T00:00:00"/>
    <n v="3941"/>
    <s v="FMT"/>
    <s v="Reitoria"/>
    <s v="Devolução de Economia Orçamentária 2022.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
    <s v="Sim"/>
    <m/>
    <n v="30592.14"/>
    <n v="0"/>
    <n v="0"/>
    <n v="1"/>
    <x v="0"/>
  </r>
  <r>
    <x v="8"/>
    <d v="2023-11-14T00:00:00"/>
    <n v="4216"/>
    <s v="FMT"/>
    <s v="Monitores Bolsistas"/>
    <s v="Cancelamento NE 384130/2023 - Processo: 21.1.03401.01.7 - Monitores Bolsistas do professor Luis Gregório - Projeto: Ferramentas Computacionais para a Física"/>
    <s v="Sim"/>
    <m/>
    <n v="7592.14"/>
    <n v="0"/>
    <n v="0"/>
    <n v="11"/>
    <x v="8"/>
  </r>
  <r>
    <x v="88"/>
    <d v="2023-01-20T00:00:00"/>
    <n v="3943"/>
    <s v="FMA"/>
    <s v="Reitoria"/>
    <s v="Devolução de Economia Orçamentária 2022. Grupo: 057 - Projetos Especiais - REMANEJAMENTO 50678561 / 2019 - Auxílio financeiro ao Prof. Luis Raul Weber Abramo, tendo em vista o resultado do Edital PRPG 14/2019 - Prêmio Vídeo Pós-Graduação USP"/>
    <s v="Sim"/>
    <m/>
    <n v="1000"/>
    <n v="0"/>
    <n v="0"/>
    <n v="1"/>
    <x v="0"/>
  </r>
  <r>
    <x v="89"/>
    <d v="2023-01-23T00:00:00"/>
    <n v="3974"/>
    <s v="FAP"/>
    <s v="Saldo do exercício anterior"/>
    <s v="Saldo remanescente 2022 - Grupo: 43.000"/>
    <s v="Sim"/>
    <m/>
    <n v="7976.94"/>
    <n v="0"/>
    <n v="0"/>
    <n v="1"/>
    <x v="0"/>
  </r>
  <r>
    <x v="9"/>
    <d v="2023-02-16T00:00:00"/>
    <n v="4035"/>
    <s v="FAP"/>
    <s v="Transposição interna"/>
    <s v="Crédito registrado conforme aprovado na reunião CTA em sua 355º Sessão Ordinária do dia 16/02/2023"/>
    <s v="Sim"/>
    <m/>
    <n v="37869.870000000003"/>
    <n v="0"/>
    <n v="0"/>
    <n v="2"/>
    <x v="1"/>
  </r>
  <r>
    <x v="10"/>
    <d v="2023-10-05T00:00:00"/>
    <n v="4192"/>
    <s v="FGE"/>
    <s v="PRPG"/>
    <s v="Auxílio financeiro para apoio ao XV Workshop em Física Molecular e Espectroscopia (WFME) - GRUPO 057 - Projetos Especiais REMANEJAMENTO 50524904 / 2023"/>
    <s v="Sim"/>
    <m/>
    <n v="1170"/>
    <n v="0"/>
    <n v="0"/>
    <n v="10"/>
    <x v="7"/>
  </r>
  <r>
    <x v="11"/>
    <d v="2023-03-27T00:00:00"/>
    <n v="4058"/>
    <s v="FMT"/>
    <s v="IFSC"/>
    <s v="Diárias à Profa. Marina Junqueira Caldas comum) período de 21 a 23/03/23. Participação em banca de concurso docente (2 pernoite + l comum) período de 21 a 23/03/23."/>
    <s v="Sim"/>
    <m/>
    <n v="1284.75"/>
    <n v="0"/>
    <n v="0"/>
    <n v="3"/>
    <x v="10"/>
  </r>
  <r>
    <x v="12"/>
    <d v="2023-01-23T00:00:00"/>
    <n v="3958"/>
    <s v="DIR"/>
    <s v="Saldo do exercício anterior"/>
    <s v="Saldo remanescente 2022 no Grupo Básico: 43.000"/>
    <s v="Sim"/>
    <m/>
    <n v="293796.65000000002"/>
    <n v="0"/>
    <n v="0"/>
    <n v="1"/>
    <x v="0"/>
  </r>
  <r>
    <x v="12"/>
    <d v="2023-03-16T00:00:00"/>
    <n v="4051"/>
    <s v="FNC"/>
    <s v="Recibo Tesouraria"/>
    <s v="Recebemos da Sec Figueiredo Ltda o saldo não utilizado referente ao adiantamento de numerário para pagamentos com despesas aduaneira referente a importação. Processo: 22.1.595.43.1"/>
    <s v="Sim"/>
    <m/>
    <n v="2722.46"/>
    <n v="0"/>
    <n v="0"/>
    <n v="3"/>
    <x v="10"/>
  </r>
  <r>
    <x v="12"/>
    <d v="2023-07-20T00:00:00"/>
    <n v="4144"/>
    <s v="FNC"/>
    <s v="Recibo Tesouraria"/>
    <s v="Recibo Tesouraria 96/2023 - Sec Figueiredo referente devolução de saldo não gasto recebido pelo adiantamento de numerários para despesas aduaneiras, conforme processo: 21.1.404.43.0"/>
    <s v="Sim"/>
    <m/>
    <n v="4692.21"/>
    <n v="0"/>
    <n v="0"/>
    <n v="7"/>
    <x v="11"/>
  </r>
  <r>
    <x v="13"/>
    <d v="2023-02-16T00:00:00"/>
    <n v="4040"/>
    <s v="FNC"/>
    <s v="Transposição interna"/>
    <s v="Crédito registrado conforme aprovado na reunião CTA em sua 355º Sessão Ordinária do dia 16/02/2023"/>
    <s v="Sim"/>
    <m/>
    <n v="49230.83"/>
    <n v="0"/>
    <n v="0"/>
    <n v="2"/>
    <x v="1"/>
  </r>
  <r>
    <x v="14"/>
    <d v="2023-01-20T00:00:00"/>
    <n v="3946"/>
    <s v="FNC"/>
    <s v="Reitoria"/>
    <s v="Devolução de Economia Orçamentária 2022. Grupo 206 - Infraestrutura de Pesquisa e Biotérios - Auxilio financeiro PRPI. Edital de Apoio a Propostas Estratégicas para Infraestrutura de Pesquisa da USP - 2022. Outorgado(a): Prof.(a) Dr.(a) Nemitala Added / IFUSP. Remanejamento N° 2022 50511789"/>
    <s v="Sim"/>
    <m/>
    <n v="40000"/>
    <n v="0"/>
    <n v="0"/>
    <n v="1"/>
    <x v="0"/>
  </r>
  <r>
    <x v="90"/>
    <d v="2023-01-20T00:00:00"/>
    <n v="3947"/>
    <s v="FNC"/>
    <s v="Reitoria"/>
    <s v="Devolução de Economia Orçamentária 2022. Grupo: 605 - Apoio aos Programas de Pós-Graduação"/>
    <s v="Sim"/>
    <m/>
    <n v="1696.93"/>
    <n v="0"/>
    <n v="0"/>
    <n v="1"/>
    <x v="0"/>
  </r>
  <r>
    <x v="91"/>
    <d v="2023-01-20T00:00:00"/>
    <n v="3951"/>
    <s v="FGE"/>
    <s v="Reitoria"/>
    <s v="Devolução de Economia Orçamentária 2022. Grupo: 404 - Projetos Especiais Graduação - 21° Encontro USP Escola - REMANEJAMENTO 50268980 / 2021"/>
    <s v="Sim"/>
    <m/>
    <n v="3669.23"/>
    <n v="0"/>
    <n v="0"/>
    <n v="1"/>
    <x v="0"/>
  </r>
  <r>
    <x v="92"/>
    <d v="2023-01-24T00:00:00"/>
    <n v="4004"/>
    <s v="FMT"/>
    <s v="Saldo do exercício anterior"/>
    <s v="Saldo remanescente do Exercício 2022 - Grupo Básico 43.000"/>
    <s v="Sim"/>
    <m/>
    <n v="715.14"/>
    <n v="0"/>
    <n v="0"/>
    <n v="1"/>
    <x v="0"/>
  </r>
  <r>
    <x v="15"/>
    <d v="2023-01-20T00:00:00"/>
    <n v="3948"/>
    <s v="FAP"/>
    <s v="Reitoria"/>
    <s v="Devolução de Economia Orçamentária 2022. Grupo 057 - Projetos Especiais - Edital Programa USP Sustentabilidade 2022 (USPSusten). Bolsista: Carolina Cristina Fernandes. Supervisor: Paulo Eduardo Artaxo Netto . Período de 01/09/2022 a 31/08/2023. Bolsa R$ 101.750,40 - REMANEJAMENTO 50412403 / 2022 - Complemento GC 3949"/>
    <s v="Sim"/>
    <m/>
    <n v="67833.600000000006"/>
    <n v="0"/>
    <n v="0"/>
    <n v="1"/>
    <x v="0"/>
  </r>
  <r>
    <x v="15"/>
    <d v="2023-01-20T00:00:00"/>
    <n v="3949"/>
    <s v="FAP"/>
    <s v="Reitoria"/>
    <s v="Devolução de Economia Orçamentária 2022. RESERVA TÉCNICA Grupo 057 - Projetos Especiais - Edital Programa USP Sustentabilidade 2022 (USPSusten). Complemento GC 3948"/>
    <s v="Sim"/>
    <m/>
    <n v="10175.040000000001"/>
    <n v="0"/>
    <n v="0"/>
    <n v="1"/>
    <x v="0"/>
  </r>
  <r>
    <x v="15"/>
    <d v="2023-09-01T00:00:00"/>
    <n v="4180"/>
    <s v="FAP"/>
    <s v="Reitoria"/>
    <s v="Rem. 50490767 - Edital Programa USP Sustentabilidade 2022 (USPSusten). Bolsista: Carolina Cristina Fernandes. Supervisor: Paulo Eduardo Artaxo Netto . Período de 01/09/2023 a 31/08/2024. Bolsa R$ 101.750,40 e Reserva Técnica R$ 10.175,04. - Grupo 057 - Projetos Especiais"/>
    <s v="Sim"/>
    <m/>
    <n v="33916.800000000003"/>
    <n v="0"/>
    <n v="0"/>
    <n v="9"/>
    <x v="6"/>
  </r>
  <r>
    <x v="15"/>
    <d v="2023-10-05T00:00:00"/>
    <n v="4190"/>
    <s v="FAP"/>
    <s v="Reitoria"/>
    <s v="Valor para empenhar em 2024 Bolsa 01/01/2024 a 31/08/2024 - Rem. 50490767 - Edital Programa USP Sustentabilidade 2022 (USPSusten). Bolsista: Carolina Cristina Fernandes. Supervisor: Paulo Eduardo Artaxo Netto . Período de 01/09/2023 a 31/08/2024. Bolsa R$ 101.750,40 e Reserva Técnica R$ 10.175,04. - Grupo 057 - Projetos Especiais"/>
    <s v="Sim"/>
    <m/>
    <n v="67833.600000000006"/>
    <n v="0"/>
    <n v="0"/>
    <n v="10"/>
    <x v="7"/>
  </r>
  <r>
    <x v="15"/>
    <d v="2023-10-05T00:00:00"/>
    <n v="4191"/>
    <s v="FAP"/>
    <s v="Reitoria"/>
    <s v="Reserva Técnica referente Rem. 50490767 - Edital Programa USP Sustentabilidade 2022 (USPSusten). Bolsista: Carolina Cristina Fernandes. Supervisor: Paulo Eduardo Artaxo Netto . Período de 01/09/2023 a 31/08/2024. Bolsa R$ 101.750,40 e Reserva Técnica R$ 10.175,04. - Grupo 057 - Projetos Especiais"/>
    <s v="Sim"/>
    <m/>
    <n v="10175.040000000001"/>
    <n v="0"/>
    <n v="0"/>
    <n v="10"/>
    <x v="7"/>
  </r>
  <r>
    <x v="93"/>
    <d v="2023-01-20T00:00:00"/>
    <n v="3950"/>
    <s v="FGE"/>
    <s v="Reitoria"/>
    <s v="Devolução de Economia Orçamentária 2022. Grupo: 404 - Projetos Especiais - Grad - Diária para prof. Silvio Roberto de Azevedo Salinas, 30/05/2019 a 31/05/2019, para participar da IX Semana de Estatística UFSCar/USP. REMANEJAMENTO 50353980 / 2019"/>
    <s v="Sim"/>
    <m/>
    <n v="397.95"/>
    <n v="0"/>
    <n v="0"/>
    <n v="1"/>
    <x v="0"/>
  </r>
  <r>
    <x v="16"/>
    <d v="2023-05-08T00:00:00"/>
    <n v="4090"/>
    <s v="DIR"/>
    <s v="PRCEU"/>
    <s v="Grupo 057 - Projetos Especiais - Referente 23º Encontro USP Escola Remanejamento 50239983 / 2023"/>
    <s v="Sim"/>
    <m/>
    <n v="10600"/>
    <n v="0"/>
    <n v="0"/>
    <n v="5"/>
    <x v="3"/>
  </r>
  <r>
    <x v="17"/>
    <d v="2023-06-16T00:00:00"/>
    <n v="4117"/>
    <s v="DIR"/>
    <s v="PRCEU"/>
    <s v="Remanejamento 50325340 / 2023 do valor aprovado para projeto de fomento: 2707 - Experimentos de demonstração com Gálio: barômetro, flutuação de metais e outros."/>
    <s v="Sim"/>
    <m/>
    <n v="7000"/>
    <n v="0"/>
    <n v="0"/>
    <n v="6"/>
    <x v="4"/>
  </r>
  <r>
    <x v="94"/>
    <d v="2023-01-20T00:00:00"/>
    <n v="3952"/>
    <s v="FMA"/>
    <s v="Reitoria"/>
    <s v="Devolução de Economia Orçamentária 2022. Grupo: 513 - Progr. Inst. de Apoio a Novos Docentes - Edital 2013. Aut. GR - Proc.16.1.12371.1.4"/>
    <s v="Sim"/>
    <m/>
    <n v="431.48"/>
    <n v="0"/>
    <n v="0"/>
    <n v="1"/>
    <x v="0"/>
  </r>
  <r>
    <x v="18"/>
    <d v="2023-01-09T00:00:00"/>
    <n v="3902"/>
    <s v="DIR"/>
    <s v="Abertura do Exercício 2023"/>
    <s v="Abertura do Exercício 2023"/>
    <s v="Sim"/>
    <m/>
    <n v="1718944"/>
    <n v="0"/>
    <n v="0"/>
    <n v="1"/>
    <x v="0"/>
  </r>
  <r>
    <x v="18"/>
    <d v="2023-01-23T00:00:00"/>
    <n v="3953"/>
    <s v="DIR"/>
    <s v="Reitoria - Estagiário"/>
    <s v="Solicitação 295/2022 - Remanejamento 50047367 / 2023 de recurso para estágio do aluno Victoria Mayumi Freitas Suguimoto."/>
    <s v="Sim"/>
    <m/>
    <n v="4933.33"/>
    <n v="0"/>
    <n v="0"/>
    <n v="1"/>
    <x v="0"/>
  </r>
  <r>
    <x v="18"/>
    <d v="2023-01-23T00:00:00"/>
    <n v="3954"/>
    <s v="DIR"/>
    <s v="Reitoria - Estagiário"/>
    <s v="Solicitação 613/2021 Remanejamento 50050643 / 2023 de recurso para estágio do aluno Daniel Souza dos Reis."/>
    <s v="Sim"/>
    <m/>
    <n v="1124.6400000000001"/>
    <n v="0"/>
    <n v="0"/>
    <n v="1"/>
    <x v="0"/>
  </r>
  <r>
    <x v="18"/>
    <d v="2023-02-09T00:00:00"/>
    <n v="4031"/>
    <s v="DIR"/>
    <s v="Transposicao Interna"/>
    <s v="NE.00723350 / 00723369 - serviço de colocação de vidro e película de proteção solar em janela no Edif. Alessandro Volta - Bloco C - RC 571699 - DC 2670 - (Karen Mendonca Oliveira - EIRELI) - ajuste da GO 16577 / 16578."/>
    <s v="Sim"/>
    <m/>
    <n v="3539"/>
    <n v="0"/>
    <n v="0"/>
    <n v="2"/>
    <x v="1"/>
  </r>
  <r>
    <x v="18"/>
    <d v="2023-03-09T00:00:00"/>
    <n v="4048"/>
    <s v="DIR"/>
    <s v="Reitoria - Estagiário"/>
    <s v="Solicitação 835/2022 - Remanejamento de recurso para estágio do aluno Sthephany de Fatima de Oliveira."/>
    <s v="Sim"/>
    <m/>
    <n v="34.799999999999997"/>
    <n v="0"/>
    <n v="0"/>
    <n v="3"/>
    <x v="10"/>
  </r>
  <r>
    <x v="18"/>
    <d v="2023-03-23T00:00:00"/>
    <n v="4057"/>
    <s v="DIR"/>
    <s v="Transposicao Interna"/>
    <s v="Rem. 50158860 - Solicitação de Software STI n.os 82467 / 82468 / 82469 / 82493 - &quot;Windows 11 Pro Upgrade (64bit - Português)&quot; e &quot;Office Standard - 2021 LTSC (64 bits)&quot; - ajuste da GO 16711 / 16712."/>
    <s v="Sim"/>
    <m/>
    <n v="1751.6"/>
    <n v="0"/>
    <n v="0"/>
    <n v="3"/>
    <x v="10"/>
  </r>
  <r>
    <x v="18"/>
    <d v="2023-04-12T00:00:00"/>
    <n v="4074"/>
    <s v="DIR"/>
    <s v="Reitoria - Estagiário"/>
    <s v="Solicitação 197/2022 - REMANEJAMENTO 50196389 / 2023 de recurso para estágio do aluno Mariana Madeo Morilhas."/>
    <s v="Sim"/>
    <m/>
    <n v="1372.22"/>
    <n v="0"/>
    <n v="0"/>
    <n v="4"/>
    <x v="2"/>
  </r>
  <r>
    <x v="18"/>
    <d v="2023-04-12T00:00:00"/>
    <n v="4076"/>
    <s v="DIR"/>
    <s v="IQ"/>
    <s v="Remanejamento 50188521 / 2023 referente à requisição de material 202300106866 ."/>
    <s v="Sim"/>
    <m/>
    <n v="61639.26"/>
    <n v="0"/>
    <n v="0"/>
    <n v="4"/>
    <x v="2"/>
  </r>
  <r>
    <x v="18"/>
    <d v="2023-05-02T00:00:00"/>
    <n v="4085"/>
    <s v="DIR"/>
    <s v="Reitoria - Estagiário"/>
    <s v="Referente à solicitação 91/2023 (CANCELAMENTO) Remanejamento N° 2023 50236909 de recurso para estágio do aluno Sthephany de Fatima de Oliveira."/>
    <s v="Sim"/>
    <m/>
    <n v="15490"/>
    <n v="0"/>
    <n v="0"/>
    <n v="5"/>
    <x v="3"/>
  </r>
  <r>
    <x v="18"/>
    <d v="2023-05-08T00:00:00"/>
    <n v="4089"/>
    <s v="DIR"/>
    <s v="Reitoria - Estagiário"/>
    <s v="Remanejamento N° 2023 50236968 de recurso para estágio do aluno Tiago Matheus da Silva. Referente à solicitação 1056/2022 e Remanejamento N° 2023 50236925 de recurso para estágio do aluno Pedro Vicente de Jesus. Referente à solicitação 1055/2022."/>
    <s v="Sim"/>
    <m/>
    <n v="2757.22"/>
    <n v="0"/>
    <n v="0"/>
    <n v="5"/>
    <x v="3"/>
  </r>
  <r>
    <x v="18"/>
    <d v="2023-05-11T00:00:00"/>
    <n v="4094"/>
    <s v="DIR"/>
    <s v="Transposicao Interna"/>
    <s v="NE.03814080 - Pregão - aquisições de cadeiras giratórias e poltronas - RC 179340 / 528505 / 560921 / 586050 - DC 94779 - Ajuste das GOs 16885 / 16886 / 16887."/>
    <s v="Sim"/>
    <m/>
    <n v="7158"/>
    <n v="0"/>
    <n v="0"/>
    <n v="5"/>
    <x v="3"/>
  </r>
  <r>
    <x v="18"/>
    <d v="2023-05-11T00:00:00"/>
    <n v="4095"/>
    <s v="DIR"/>
    <s v="Transposicao Interna"/>
    <s v="Tecno-Flex de Mogi Mirim Ind. Com. Móveis Ltda - Aquisição de mesas, gaveteiros e armários de escritório - RC 549545 / 586050 - DC 106610 - NE 3841931/2023 - Processo: 23.1.255.43.7 - Ajuste das GOs 16888 / 16889."/>
    <s v="Sim"/>
    <m/>
    <n v="5700"/>
    <n v="0"/>
    <n v="0"/>
    <n v="5"/>
    <x v="3"/>
  </r>
  <r>
    <x v="18"/>
    <d v="2023-05-12T00:00:00"/>
    <n v="4096"/>
    <s v="DIR"/>
    <s v="Créditos Almoxarifado"/>
    <s v="Créditos almoxarifado referente intens adquiridos no Almoxarifado de janeiro a 12 de maio de 2023 - Diretoria R$ 60.783,19 - FAP 957,26 - FEP 1.803,51 - FGE 712,82 - FMT 2.027,72 - 3.138,22"/>
    <s v="Sim"/>
    <m/>
    <n v="69422.720000000001"/>
    <n v="0"/>
    <n v="0"/>
    <n v="5"/>
    <x v="3"/>
  </r>
  <r>
    <x v="18"/>
    <d v="2023-05-16T00:00:00"/>
    <n v="4098"/>
    <s v="DIR"/>
    <s v="Transposição interna"/>
    <s v="Referente a aquisição e instalação de aparelho de ar condicionado (DFEP). RC 212283 - DC 98170/2023 - NEs 2425098 e 245080 - Contrapartida GO 16932 e GO 16935"/>
    <s v="Sim"/>
    <m/>
    <n v="4864"/>
    <n v="0"/>
    <n v="0"/>
    <n v="5"/>
    <x v="3"/>
  </r>
  <r>
    <x v="18"/>
    <d v="2023-05-31T00:00:00"/>
    <n v="4106"/>
    <s v="DIR"/>
    <s v="Transposição interna"/>
    <s v="Remanejamento 50294984 / 2023 do Recurso Diretoria - Acréscimo Orç. para cobrir necessidade de recursos a fim atender demandas diversas do grupo básico da Unidade. Aut. CODAGE - GO 16997"/>
    <s v="Sim"/>
    <m/>
    <n v="986.25"/>
    <n v="0"/>
    <n v="0"/>
    <n v="5"/>
    <x v="3"/>
  </r>
  <r>
    <x v="18"/>
    <d v="2023-06-01T00:00:00"/>
    <n v="4107"/>
    <s v="DIR"/>
    <s v="Transposição interna"/>
    <s v="REMANEJAMENTO 50295000 / 2023 entre grupos para cobrir necessidade de recursos a fim atender demandas diversas do grupo básico da Unidade. Aut. CODAGE - GO 17001"/>
    <s v="Sim"/>
    <m/>
    <n v="166507"/>
    <n v="0"/>
    <n v="0"/>
    <n v="6"/>
    <x v="4"/>
  </r>
  <r>
    <x v="18"/>
    <d v="2023-06-01T00:00:00"/>
    <n v="4108"/>
    <s v="DIR"/>
    <s v="Transposição interna"/>
    <s v="Remanejamento entre grupos para cobrir necessidade de recursos a fim atender demandas diversas do grupo básico da Unidade. Aut. CODAGE - GO 17002"/>
    <s v="Sim"/>
    <m/>
    <n v="457031.58"/>
    <n v="0"/>
    <n v="0"/>
    <n v="6"/>
    <x v="4"/>
  </r>
  <r>
    <x v="18"/>
    <d v="2023-06-05T00:00:00"/>
    <n v="4109"/>
    <s v="DIR"/>
    <s v="Transposicao Interna"/>
    <s v="NE.02796592 - compra de fechadura eletrônica para Laboratório de Eletrônica, sala 1046 - Ed. Principal - RC 173008 - DC 118813 - Empresa Joalipa Comercial Ltda - ME - Ajuste da GO 17020 / 17021."/>
    <s v="Sim"/>
    <m/>
    <n v="1059"/>
    <n v="0"/>
    <n v="0"/>
    <n v="6"/>
    <x v="4"/>
  </r>
  <r>
    <x v="18"/>
    <d v="2023-06-07T00:00:00"/>
    <n v="4114"/>
    <s v="DIR"/>
    <s v="Reitoria - Estagiário"/>
    <s v="Remanejamento 50315728 / 2023 de recurso para estágio do aluno Daniel Souza dos Reis. Referente à solicitação 1187/2022"/>
    <s v="Sim"/>
    <m/>
    <n v="2067.7600000000002"/>
    <n v="0"/>
    <n v="0"/>
    <n v="6"/>
    <x v="4"/>
  </r>
  <r>
    <x v="18"/>
    <d v="2023-06-23T00:00:00"/>
    <n v="4126"/>
    <s v="DIR"/>
    <s v="Recibo Tesouraria"/>
    <s v="Ref. Taxa Administrativa 10$ do Recibo Tesouraria 85/2023 - GC 4125"/>
    <s v="Sim"/>
    <m/>
    <n v="500"/>
    <n v="0"/>
    <n v="0"/>
    <n v="6"/>
    <x v="4"/>
  </r>
  <r>
    <x v="18"/>
    <d v="2023-06-30T00:00:00"/>
    <n v="4127"/>
    <s v="DIR"/>
    <s v="Créditos Tesouraria"/>
    <s v="Ajustes de lançamentos referente as despesas realizadas no Grupo da Receita do processo de adiantamento nº : 23.1.287.43.6, mas lançados nos RORÇ Departamentos - GO 17016 - Contrapartida RORÇ BÁSICO - GO 17125"/>
    <s v="Sim"/>
    <m/>
    <n v="684.01"/>
    <n v="0"/>
    <n v="0"/>
    <n v="6"/>
    <x v="4"/>
  </r>
  <r>
    <x v="18"/>
    <d v="2023-07-05T00:00:00"/>
    <n v="4133"/>
    <s v="DIR"/>
    <s v="Reitoria - Estagiário"/>
    <s v="Solicitação 698/2022 - Remanejamento N° 2023 50379289 de recurso para estágio do aluno Leonardo Duarte Curralo."/>
    <s v="Sim"/>
    <m/>
    <n v="1308.27"/>
    <n v="0"/>
    <n v="0"/>
    <n v="7"/>
    <x v="11"/>
  </r>
  <r>
    <x v="18"/>
    <d v="2023-07-05T00:00:00"/>
    <n v="4134"/>
    <s v="DIR"/>
    <s v="Reitoria - Estagiário"/>
    <s v="Solicitação 723/2022 - Remanejamento de recurso para estágio do aluno Gabriela Pinheiro de Moraes."/>
    <s v="Sim"/>
    <m/>
    <n v="1255.47"/>
    <n v="0"/>
    <n v="0"/>
    <n v="7"/>
    <x v="11"/>
  </r>
  <r>
    <x v="18"/>
    <d v="2023-07-05T00:00:00"/>
    <n v="4136"/>
    <s v="DIR"/>
    <s v="Transposição interna"/>
    <s v="Referente a Recuperação de piso de 20 mts da sala 203 - Raspagem de taco e aplicação de Synteko tipo cascolar - Processo:23.1.291.43.3 - NE 3341262/2023 - Despesa GO 17139 - Contrapartida GO 17140"/>
    <s v="Sim"/>
    <m/>
    <n v="2400"/>
    <n v="0"/>
    <n v="0"/>
    <n v="7"/>
    <x v="11"/>
  </r>
  <r>
    <x v="18"/>
    <d v="2023-08-01T00:00:00"/>
    <n v="4153"/>
    <s v="DIR"/>
    <s v="Transposicao Interna"/>
    <s v="04611085 - Pregão - aquisição de monitor de vídeo de 43&quot; - RC 338635 - DC 171030 - Ajustado na GO 17230 / GO 17231 - Ajustado o valor de R$ 3.604,25."/>
    <s v="Sim"/>
    <m/>
    <n v="3220"/>
    <n v="0"/>
    <n v="0"/>
    <n v="8"/>
    <x v="5"/>
  </r>
  <r>
    <x v="18"/>
    <d v="2023-08-01T00:00:00"/>
    <n v="4157"/>
    <s v="DIR"/>
    <s v="Transposicao Interna"/>
    <s v="NE.03915765 - Ata Registro de Preço - compra de disco rígido, fonte de alimentação e mouse - RC 311036 - DC 169264 - GO 17239 / 17240."/>
    <s v="Sim"/>
    <m/>
    <n v="3597"/>
    <n v="0"/>
    <n v="0"/>
    <n v="8"/>
    <x v="5"/>
  </r>
  <r>
    <x v="18"/>
    <d v="2023-08-24T00:00:00"/>
    <n v="4168"/>
    <s v="FMT"/>
    <s v="Transposicao Interna"/>
    <s v="Rem. 50477280 - Solicitação de Software STI n.o 86704 - Windows 11 Pro Upgrade (64bit - Português) - fale conosco 246746 - Ajuste da GOs 17338 / 17339."/>
    <s v="Sim"/>
    <m/>
    <n v="430.36"/>
    <n v="0"/>
    <n v="0"/>
    <n v="8"/>
    <x v="5"/>
  </r>
  <r>
    <x v="18"/>
    <d v="2023-10-05T00:00:00"/>
    <n v="4195"/>
    <s v="DIR"/>
    <s v="Reitoria - Estagiário"/>
    <s v="Solicitação 249/2023 Remanejamento 50558981 de recurso para estágio do aluno Raissa Dias de Carvalho."/>
    <s v="Sim"/>
    <m/>
    <n v="828.29"/>
    <n v="0"/>
    <n v="0"/>
    <n v="10"/>
    <x v="7"/>
  </r>
  <r>
    <x v="18"/>
    <d v="2023-10-05T00:00:00"/>
    <n v="4196"/>
    <s v="DIR"/>
    <s v="Reitoria - Estagiário"/>
    <s v="Solicitação 370/2023 - Remanejamento 50559007 de recurso para estágio do aluno Rafael Cunto Filho."/>
    <s v="Sim"/>
    <m/>
    <n v="2268.8000000000002"/>
    <n v="0"/>
    <n v="0"/>
    <n v="10"/>
    <x v="7"/>
  </r>
  <r>
    <x v="18"/>
    <d v="2023-10-05T00:00:00"/>
    <n v="4199"/>
    <s v="DIR"/>
    <s v="Reitoria - Estagiário"/>
    <s v="Solicitação 1141/2022 Remanejamento 50559082 de recurso para estágio do aluno Esther Souto Santana."/>
    <s v="Sim"/>
    <m/>
    <n v="1577.2"/>
    <n v="0"/>
    <n v="0"/>
    <n v="10"/>
    <x v="7"/>
  </r>
  <r>
    <x v="18"/>
    <d v="2023-10-05T00:00:00"/>
    <n v="4200"/>
    <s v="DIR"/>
    <s v="Reitoria - Estagiário"/>
    <s v="Solicitação 1054/2022 Remanejamento 50559104 de recurso para estágio do aluno Lucas Vazquez Valente."/>
    <s v="Sim"/>
    <m/>
    <n v="5374.74"/>
    <n v="0"/>
    <n v="0"/>
    <n v="10"/>
    <x v="7"/>
  </r>
  <r>
    <x v="18"/>
    <d v="2023-10-06T00:00:00"/>
    <n v="4201"/>
    <s v="DIR"/>
    <s v="Créditos Almoxarifado"/>
    <s v="Créditos almoxarifado referente itens adquiridos no Almoxarifado de 13/05/2013 á 05/09/2023 - Diretoria R$ 61.596,45 - FAP 995,15 - FEP 2.296,58 - FGE 748,80 - FMA 1.396,89 - FMT 522,80 - FNC 1.688,74"/>
    <s v="Sim"/>
    <m/>
    <n v="69245.41"/>
    <n v="0"/>
    <n v="0"/>
    <n v="10"/>
    <x v="7"/>
  </r>
  <r>
    <x v="18"/>
    <d v="2023-10-20T00:00:00"/>
    <n v="4206"/>
    <s v="DIR"/>
    <s v="Transposição interna"/>
    <s v="Referente Aquisição de memória RAM de 16GB RC 399120 DC 218699 NE 5441019 - Contrapartida GO 17531 e 17532"/>
    <s v="Sim"/>
    <m/>
    <n v="420"/>
    <n v="0"/>
    <n v="0"/>
    <n v="10"/>
    <x v="7"/>
  </r>
  <r>
    <x v="18"/>
    <d v="2023-10-20T00:00:00"/>
    <n v="4207"/>
    <s v="DIR"/>
    <s v="Transposição interna"/>
    <s v="Aquisição de memória RAM de 8GB RC 399120 DC 218699 NE 5440934 - Contrapartida GO 17530 e GO 17534"/>
    <s v="Sim"/>
    <m/>
    <n v="126.6"/>
    <n v="0"/>
    <n v="0"/>
    <n v="10"/>
    <x v="7"/>
  </r>
  <r>
    <x v="18"/>
    <d v="2023-11-07T00:00:00"/>
    <n v="4209"/>
    <s v="DIR"/>
    <s v="Reitoria - Estagiário"/>
    <s v="Solicitação 365/2023 Remanejamento 50632103 / 2023 de recurso para estágio do aluno Victoria Mayumi Freitas Suguimoto."/>
    <s v="Sim"/>
    <m/>
    <n v="10104.4"/>
    <n v="0"/>
    <n v="0"/>
    <n v="11"/>
    <x v="8"/>
  </r>
  <r>
    <x v="18"/>
    <d v="2023-11-07T00:00:00"/>
    <n v="4210"/>
    <s v="DIR"/>
    <s v="Reitoria - Estagiário"/>
    <s v="Solicitação 368/2023 Remanejamento 50632120 / 2023 de recurso para estágio do aluno Júlia de Moura Reinaldo."/>
    <s v="Sim"/>
    <m/>
    <n v="505.97"/>
    <n v="0"/>
    <n v="0"/>
    <n v="11"/>
    <x v="8"/>
  </r>
  <r>
    <x v="18"/>
    <d v="2023-11-09T00:00:00"/>
    <n v="4214"/>
    <s v="DIR"/>
    <s v="Créditos Tesouraria"/>
    <s v="Ajustes de lançamentos referente as despesas realizadas no Grupo da Receita do processo de adiantamento nº : 23.1.531.43.4, mas lançados nas GOs 17511 e 17497 - Contrapartida Diretoria - RI GO 17599"/>
    <s v="Sim"/>
    <m/>
    <n v="70.47"/>
    <n v="0"/>
    <n v="0"/>
    <n v="11"/>
    <x v="8"/>
  </r>
  <r>
    <x v="18"/>
    <d v="2023-12-01T00:00:00"/>
    <n v="4223"/>
    <s v="DIR-CCIF"/>
    <s v="STI"/>
    <s v="Estorno do remanejamento nº 50635005/2023 que foi realizado referente ao chamado técnico 88832 (solicitação de software) e posteriormente foi cancelado. REMANEJAMENTO 50693323 / 2023"/>
    <s v="Sim"/>
    <m/>
    <n v="430.36"/>
    <n v="0"/>
    <n v="0"/>
    <n v="12"/>
    <x v="9"/>
  </r>
  <r>
    <x v="18"/>
    <d v="2023-12-22T00:00:00"/>
    <n v="4246"/>
    <s v="DIR"/>
    <s v="Transposição interna"/>
    <s v="Recolhimento fim do Exercício 2023 dos Departamentos - FAP R$ 31.139,86 GO 17817, FEP R$ 26.979,78 GO 17818, FGE R$ 5.432,89 GO 17819, FMA R$ 13.866,51 GO 17820, FMT R$ 7.163,27 GO 17821 e FNC R$ 33.042,73 GO 17822."/>
    <s v="Sim"/>
    <m/>
    <n v="117625.04"/>
    <n v="0"/>
    <n v="0"/>
    <n v="12"/>
    <x v="9"/>
  </r>
  <r>
    <x v="18"/>
    <d v="2023-12-22T00:00:00"/>
    <n v="4296"/>
    <s v="DIR"/>
    <s v="Ajuste de saldo"/>
    <s v="Outros Créditos diversos"/>
    <s v="Sim"/>
    <m/>
    <n v="35869.99"/>
    <n v="0"/>
    <n v="0"/>
    <n v="12"/>
    <x v="9"/>
  </r>
  <r>
    <x v="19"/>
    <d v="2023-01-09T00:00:00"/>
    <n v="3905"/>
    <s v="DIR"/>
    <s v="Abertura do Exercício 2023"/>
    <s v="Abertura do Exercício 2023"/>
    <s v="Sim"/>
    <m/>
    <n v="1010531"/>
    <n v="0"/>
    <n v="0"/>
    <n v="1"/>
    <x v="0"/>
  </r>
  <r>
    <x v="19"/>
    <d v="2023-01-19T00:00:00"/>
    <n v="3917"/>
    <s v="DIR"/>
    <s v="Reitoria"/>
    <s v="REMANEJAMENTO 50030561 / 2023 - Devolução de Economia Orçamentária 2022"/>
    <s v="Sim"/>
    <m/>
    <n v="265257.40000000002"/>
    <n v="0"/>
    <n v="0"/>
    <n v="1"/>
    <x v="0"/>
  </r>
  <r>
    <x v="19"/>
    <d v="2023-03-02T00:00:00"/>
    <n v="4046"/>
    <s v="DIR"/>
    <s v="Transposição interna"/>
    <s v="Transposição do Grupo Básico Remanejamento 50117969 / 2023"/>
    <s v="Sim"/>
    <m/>
    <n v="944"/>
    <n v="0"/>
    <n v="0"/>
    <n v="3"/>
    <x v="10"/>
  </r>
  <r>
    <x v="19"/>
    <d v="2023-12-08T00:00:00"/>
    <n v="4227"/>
    <s v="DIR"/>
    <s v="Transposição interna"/>
    <s v="Transposição do grupo de básico para comprar licença de software - Remanejamentos 50713405 e 50713448 - GO 17696"/>
    <s v="Sim"/>
    <m/>
    <n v="6867.18"/>
    <n v="0"/>
    <n v="0"/>
    <n v="12"/>
    <x v="9"/>
  </r>
  <r>
    <x v="20"/>
    <d v="2023-01-09T00:00:00"/>
    <n v="3904"/>
    <s v="DIR"/>
    <s v="Abertura do Exercício 2023"/>
    <s v="Abertura do Exercício 2023"/>
    <s v="Sim"/>
    <m/>
    <n v="113793"/>
    <n v="0"/>
    <n v="0"/>
    <n v="1"/>
    <x v="0"/>
  </r>
  <r>
    <x v="20"/>
    <d v="2023-07-05T00:00:00"/>
    <n v="4135"/>
    <s v="ATA"/>
    <s v="Transposicao Interna"/>
    <s v="REMANEJAMENTO 50379360 / 2023 - Ref. ao serviço de instalação de escadas marinheiros com guarda-corpo, conforme DC 145799 - fale conosco 244506 -Contrapartida GO 17137 / 17138."/>
    <s v="Sim"/>
    <m/>
    <n v="60046.16"/>
    <n v="0"/>
    <n v="0"/>
    <n v="7"/>
    <x v="11"/>
  </r>
  <r>
    <x v="20"/>
    <d v="2023-10-05T00:00:00"/>
    <n v="4197"/>
    <s v="DIR"/>
    <s v="Reitoria - Estagiário"/>
    <s v="Solicitação 821/2022 Remanejamento 50559040 de recurso para estágio do aluno Emanuelle Vieira Santos."/>
    <s v="Sim"/>
    <m/>
    <n v="2408.41"/>
    <n v="0"/>
    <n v="0"/>
    <n v="10"/>
    <x v="7"/>
  </r>
  <r>
    <x v="21"/>
    <d v="2023-01-20T00:00:00"/>
    <n v="3935"/>
    <s v="AAA-CPG-I"/>
    <s v="Reitoria"/>
    <s v="Devolução de Economia Orçamentária 2022. Grupo 605 - Apoio aos Programas de Pós-Graduação - Auxílio financeiro para o PPG Ensino de Ciências - contemplado no Edital PRPG 56/2022 - Apoio a manutenção de Websites dos PPGrad. - REMANEJAMENTO 50529726 / 2022"/>
    <s v="Sim"/>
    <m/>
    <n v="2500"/>
    <n v="0"/>
    <n v="0"/>
    <n v="1"/>
    <x v="0"/>
  </r>
  <r>
    <x v="22"/>
    <d v="2023-02-16T00:00:00"/>
    <n v="4037"/>
    <s v="FGE"/>
    <s v="Transposição interna"/>
    <s v="Crédito registrado conforme aprovado na reunião CTA em sua 355º Sessão Ordinária do dia 16/02/2023"/>
    <s v="Sim"/>
    <m/>
    <n v="26508.91"/>
    <n v="0"/>
    <n v="0"/>
    <n v="2"/>
    <x v="1"/>
  </r>
  <r>
    <x v="23"/>
    <d v="2023-02-16T00:00:00"/>
    <n v="4036"/>
    <s v="FEP"/>
    <s v="Transposição interna"/>
    <s v="Crédito registrado conforme aprovado na reunião CTA em sua 355º Sessão Ordinária do dia 16/02/2023"/>
    <s v="Sim"/>
    <m/>
    <n v="51124.33"/>
    <n v="0"/>
    <n v="0"/>
    <n v="2"/>
    <x v="1"/>
  </r>
  <r>
    <x v="24"/>
    <d v="2023-01-09T00:00:00"/>
    <n v="3906"/>
    <s v="DIR"/>
    <s v="Abertura do Exercício 2023"/>
    <s v="Abertura do Exercício 2023"/>
    <s v="Sim"/>
    <m/>
    <n v="55000"/>
    <n v="0"/>
    <n v="0"/>
    <n v="1"/>
    <x v="0"/>
  </r>
  <r>
    <x v="24"/>
    <d v="2023-12-22T00:00:00"/>
    <n v="4300"/>
    <s v="DIR"/>
    <s v="Ajuste de saldo"/>
    <s v="Outros créditos"/>
    <s v="Sim"/>
    <m/>
    <n v="23.11"/>
    <n v="0"/>
    <n v="0"/>
    <n v="12"/>
    <x v="9"/>
  </r>
  <r>
    <x v="25"/>
    <d v="2023-02-16T00:00:00"/>
    <n v="4038"/>
    <s v="FMA"/>
    <s v="Transposição interna"/>
    <s v="Crédito registrado conforme aprovado na reunião CTA em sua 355º Sessão Ordinária do dia 16/02/2023"/>
    <s v="Sim"/>
    <m/>
    <n v="30295.9"/>
    <n v="0"/>
    <n v="0"/>
    <n v="2"/>
    <x v="1"/>
  </r>
  <r>
    <x v="26"/>
    <d v="2023-02-02T00:00:00"/>
    <n v="4027"/>
    <s v="FNC"/>
    <s v="Saldo do exercício anterior"/>
    <s v="Saldo Remanescente do Exercício 2022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
    <s v="Sim"/>
    <m/>
    <n v="771071.46"/>
    <n v="0"/>
    <n v="0"/>
    <n v="2"/>
    <x v="1"/>
  </r>
  <r>
    <x v="27"/>
    <d v="2023-01-24T00:00:00"/>
    <n v="4002"/>
    <s v="FAP"/>
    <s v="Saldo do exercício anterior"/>
    <s v="Saldo remanescente 2022 referente ao Recibo 40 - serviços prestados de Porosimetria, junto ao Lab. de Cristalografia do IF"/>
    <s v="Sim"/>
    <m/>
    <n v="2441.9499999999998"/>
    <n v="0"/>
    <n v="0"/>
    <n v="1"/>
    <x v="0"/>
  </r>
  <r>
    <x v="27"/>
    <d v="2023-07-03T00:00:00"/>
    <n v="4130"/>
    <s v="FAP"/>
    <s v="Recibo Tesouraria"/>
    <s v="Recibo 88/2023 - Recebemos Dimy Nanclares Fernandes Sanches - Proj. FAPESP: 2022/08128-5 - Prestação de serviços: Análise de difração de Raios - X. Obs. Taxa administrativa diretoria 10% - GC"/>
    <s v="Sim"/>
    <m/>
    <n v="900"/>
    <n v="0"/>
    <n v="0"/>
    <n v="7"/>
    <x v="11"/>
  </r>
  <r>
    <x v="27"/>
    <d v="2023-12-20T00:00:00"/>
    <n v="4229"/>
    <s v="FAP"/>
    <s v="Recibo Tesouraria"/>
    <s v="Recibo Tesouraria 161/2023 - Serviços Prestado de análise de amostra por Difração de Raio - X - Laboratório Cristalografia - Obs. Cobrado 10% taxa administrativa - GC 4230"/>
    <s v="Sim"/>
    <m/>
    <n v="450"/>
    <n v="0"/>
    <n v="0"/>
    <n v="12"/>
    <x v="9"/>
  </r>
  <r>
    <x v="28"/>
    <d v="2023-01-23T00:00:00"/>
    <n v="3979"/>
    <s v="AAA-CPG"/>
    <s v="Saldo de Exercícios Anteriores"/>
    <s v="Transferência da Diretoria ref. ao saldo remanescente do Exercício Anterior"/>
    <s v="Sim"/>
    <m/>
    <n v="39506.589999999997"/>
    <n v="0"/>
    <n v="0"/>
    <n v="1"/>
    <x v="0"/>
  </r>
  <r>
    <x v="29"/>
    <d v="2023-03-20T00:00:00"/>
    <n v="4052"/>
    <s v="DIR"/>
    <s v="Reitoria"/>
    <s v="Recursos para o pagamento da Taxa de Resíduos Sólidos de Saúde (TRSS), exercício 2023. REMANEJAMENTO 50151040 / 2023"/>
    <s v="Sim"/>
    <m/>
    <n v="830.88"/>
    <n v="0"/>
    <n v="0"/>
    <n v="3"/>
    <x v="10"/>
  </r>
  <r>
    <x v="30"/>
    <d v="2023-01-24T00:00:00"/>
    <n v="4003"/>
    <s v="FAP"/>
    <s v="Saldo do exercício anterior"/>
    <s v="Saldo remanescente 2022 -Devolução de Receita do Exercício de 2017 e Recibo 089/2022 - serviços de análises de Microscopia de Força Atômica p/ o Depto. de Engenharia Metalúrgica e de Materiais da Poli - USP."/>
    <s v="Sim"/>
    <m/>
    <n v="2587.16"/>
    <n v="0"/>
    <n v="0"/>
    <n v="1"/>
    <x v="0"/>
  </r>
  <r>
    <x v="30"/>
    <d v="2023-04-24T00:00:00"/>
    <n v="4078"/>
    <s v="FAP"/>
    <s v="Recibo Tesouraria"/>
    <s v="Recebemos de Flávio Beneduce Neto Referente a 20 análises (10 horas) - Microscopia de Força Atômica para o Departamento de Engenharia e de Materiais/polli-USP - Recibo 57/2023 - Obs. foi cobrado 10% de taxa administrativa para Diretoria - GC 4079"/>
    <s v="Sim"/>
    <m/>
    <n v="2250"/>
    <n v="0"/>
    <n v="0"/>
    <n v="4"/>
    <x v="2"/>
  </r>
  <r>
    <x v="31"/>
    <d v="2023-01-24T00:00:00"/>
    <n v="4005"/>
    <s v="FEP"/>
    <s v="Saldo do exercício anterior"/>
    <s v="Saldo remanescente do Exercício 2022 - Grupo Básico 43.000"/>
    <s v="Sim"/>
    <m/>
    <n v="97123.09"/>
    <n v="0"/>
    <n v="0"/>
    <n v="1"/>
    <x v="0"/>
  </r>
  <r>
    <x v="31"/>
    <d v="2023-04-05T00:00:00"/>
    <n v="4066"/>
    <s v="FEP"/>
    <s v="Editora da Universidade de São Paulo"/>
    <s v="Acertos de direitos autorais nacionais ref. 2º Sem. 2022 - REMANEJAMENTO 50169942 / 2023 - Obs. 10% Taxa administrativa - GC 4067"/>
    <s v="Sim"/>
    <m/>
    <n v="1624.97"/>
    <n v="0"/>
    <n v="0"/>
    <n v="4"/>
    <x v="2"/>
  </r>
  <r>
    <x v="32"/>
    <d v="2023-01-09T00:00:00"/>
    <n v="3903"/>
    <s v="DIR"/>
    <s v="Abertura do Exercício 2023"/>
    <s v="Abertura do Exercício 2023"/>
    <s v="Sim"/>
    <m/>
    <n v="1083744"/>
    <n v="0"/>
    <n v="0"/>
    <n v="1"/>
    <x v="0"/>
  </r>
  <r>
    <x v="32"/>
    <d v="2023-01-19T00:00:00"/>
    <n v="3918"/>
    <s v="DIR"/>
    <s v="Reitoria"/>
    <s v="REMANEJAMENTO 50031762 / 2023 - Devolução de Economia Orçamentária 2022."/>
    <s v="Sim"/>
    <m/>
    <n v="245757.9"/>
    <n v="0"/>
    <n v="0"/>
    <n v="1"/>
    <x v="0"/>
  </r>
  <r>
    <x v="32"/>
    <d v="2023-08-25T00:00:00"/>
    <n v="4169"/>
    <s v="ATO-MP"/>
    <s v="Transposicao Interna"/>
    <s v="NE.05428675 - Pregão - serviços de fornecimento e trocas de vidros trincados / quebrados do IFUSP - RC 374720 - DC 191650 - Rem. 50479321"/>
    <s v="Sim"/>
    <m/>
    <n v="7739.71"/>
    <n v="0"/>
    <n v="0"/>
    <n v="8"/>
    <x v="5"/>
  </r>
  <r>
    <x v="32"/>
    <d v="2023-10-05T00:00:00"/>
    <n v="4198"/>
    <s v="DIR"/>
    <s v="Reitoria - Estagiário"/>
    <s v="Solicitação 834/2022 Remanejamento 50559066 de recurso para estágio do aluno Joara Cardoso Silva."/>
    <s v="Sim"/>
    <m/>
    <n v="1264"/>
    <n v="0"/>
    <n v="0"/>
    <n v="10"/>
    <x v="7"/>
  </r>
  <r>
    <x v="32"/>
    <d v="2023-11-13T00:00:00"/>
    <n v="4215"/>
    <s v="ATO"/>
    <s v="Minetto Eletro Refrigeração Ltda"/>
    <s v="Cancelamento do saldo remanescente do contrato (meses não pagos devido serviços não realizados conforme as notificações da área operacional)"/>
    <s v="Sim"/>
    <m/>
    <n v="21819.89"/>
    <n v="0"/>
    <n v="0"/>
    <n v="11"/>
    <x v="8"/>
  </r>
  <r>
    <x v="33"/>
    <d v="2023-01-20T00:00:00"/>
    <n v="3937"/>
    <s v="FEP"/>
    <s v="Reitoria"/>
    <s v="Devolução de Economia Orçamentária 2022. Grupo 057 - Projetos Especiais - Remanejamento N° 2021 50278543 - Edital de Apoio à Manutenção preventiva e corretiva de equipamentos Multiusuários cadastrados no USPMULTI - 2021. Portaria PRP 820/21 - Prof. Cristiano Luís P. de Oliveira/ IF. Central: EMUSAXS. Equipto: XEUSS1.0"/>
    <s v="Sim"/>
    <m/>
    <n v="7673.45"/>
    <n v="0"/>
    <n v="0"/>
    <n v="1"/>
    <x v="0"/>
  </r>
  <r>
    <x v="33"/>
    <d v="2023-02-06T00:00:00"/>
    <n v="4029"/>
    <s v="FEP"/>
    <s v="SEC Figueiredo Ltda"/>
    <s v="Recibo 33/2022 - Recolhimento 1316030/2022 (Obs. não registrado em 2022)- Devolução do Adiantamento de Numerário referente a despacho aduaneiro referente a importação DC 178766/2021 - Processo: 21.1.412.43.3 - NE 04728574/2021"/>
    <s v="Sim"/>
    <m/>
    <n v="6393.51"/>
    <n v="0"/>
    <n v="0"/>
    <n v="2"/>
    <x v="1"/>
  </r>
  <r>
    <x v="33"/>
    <d v="2023-02-07T00:00:00"/>
    <n v="4030"/>
    <s v="DIR"/>
    <s v="Banco do Brasil"/>
    <s v="Referente a anulação parcial da NE.01000733 - Pagamento de taxas referente a fechamento de cambio de importação - Equipamento para espalhamento de Raio-X - DC 178766/2021."/>
    <s v="Sim"/>
    <m/>
    <n v="0.34"/>
    <n v="0"/>
    <n v="0"/>
    <n v="2"/>
    <x v="1"/>
  </r>
  <r>
    <x v="95"/>
    <d v="2023-01-24T00:00:00"/>
    <n v="3981"/>
    <s v="DIR"/>
    <s v="Saldo do exercício anterior"/>
    <s v="Grupo: 515 - Progr. Inst. de Apoio a Novos Docentes - Devolução da Economia Orçamentária 2022"/>
    <s v="Sim"/>
    <m/>
    <n v="101.6"/>
    <n v="0"/>
    <n v="0"/>
    <n v="1"/>
    <x v="0"/>
  </r>
  <r>
    <x v="34"/>
    <d v="2023-11-08T00:00:00"/>
    <n v="4212"/>
    <s v="FAP"/>
    <s v="Reitoria"/>
    <s v="Aquisição de 3 monitores de computador pregão eletrônico de registro de preços no 08/2023, processo 2023.1.56.43.4. Aut GR e-mail de 08/11/23 - Remanejamento N° 2023 50637660"/>
    <s v="Sim"/>
    <m/>
    <n v="7740"/>
    <n v="0"/>
    <n v="0"/>
    <n v="11"/>
    <x v="8"/>
  </r>
  <r>
    <x v="35"/>
    <d v="2023-01-22T00:00:00"/>
    <n v="4293"/>
    <s v="DIR"/>
    <s v="Ajuste de saldo"/>
    <s v="Outros créditos"/>
    <s v="Sim"/>
    <m/>
    <n v="1"/>
    <n v="0"/>
    <n v="0"/>
    <n v="1"/>
    <x v="0"/>
  </r>
  <r>
    <x v="35"/>
    <d v="2023-05-17T00:00:00"/>
    <n v="4099"/>
    <s v="DIR-SBI"/>
    <s v="ABCD"/>
    <s v="Agência de Bibliotecas e Coleções Digitais - REMANEJAMENTO 50268703 / 2023 - IF - Programa de Preservação e Conservação de Materiais Bibliográficos 2023, referente suas Compras 100043 e 106653/2023."/>
    <s v="Sim"/>
    <m/>
    <n v="16918"/>
    <n v="0"/>
    <n v="0"/>
    <n v="5"/>
    <x v="3"/>
  </r>
  <r>
    <x v="35"/>
    <d v="2023-08-07T00:00:00"/>
    <n v="4160"/>
    <s v="DIR"/>
    <s v="Saldo de Exercícios Anteriores"/>
    <s v="Grupo 043.012 - Assinaturas de Periódicos Científicos"/>
    <s v="Sim"/>
    <m/>
    <n v="1"/>
    <n v="0"/>
    <n v="0"/>
    <n v="8"/>
    <x v="5"/>
  </r>
  <r>
    <x v="35"/>
    <d v="2023-08-08T00:00:00"/>
    <n v="4161"/>
    <s v="DIR"/>
    <s v="Transposição interna"/>
    <s v="Referente Assinatura de periódicos - Renovação da assinatura de periódicos American Journal of Physics - GO 17259 - Contrapartida na GO 17262 - Remanejamento 50444145/2023"/>
    <s v="Sim"/>
    <m/>
    <n v="12177"/>
    <n v="0"/>
    <n v="0"/>
    <n v="8"/>
    <x v="5"/>
  </r>
  <r>
    <x v="35"/>
    <d v="2023-08-10T00:00:00"/>
    <n v="4165"/>
    <s v="DIR"/>
    <s v="ABCD"/>
    <s v="Grupo 173 - Preservação e Conservação de Materiais - Programa de Preservação e Conservação de Material Bibliográfico 2023, referente sua solicitação em 09/08/2023 - Remanejamento N° 2023 50452407"/>
    <s v="Sim"/>
    <m/>
    <n v="1583.68"/>
    <n v="0"/>
    <n v="0"/>
    <n v="8"/>
    <x v="5"/>
  </r>
  <r>
    <x v="35"/>
    <d v="2023-08-18T00:00:00"/>
    <n v="4166"/>
    <s v="DIR-SBI"/>
    <s v="Transposicao Interna"/>
    <s v="American Institute of Physics - Rem. 50461600 Referente NE.04154873 - Pagamento de taxa de importação p/ serviço de assinatura de periódicos - DC 180233 - - ajuste da GO 17318 / 17319."/>
    <s v="Sim"/>
    <m/>
    <n v="125.1"/>
    <n v="0"/>
    <n v="0"/>
    <n v="8"/>
    <x v="5"/>
  </r>
  <r>
    <x v="96"/>
    <d v="2023-01-23T00:00:00"/>
    <n v="3965"/>
    <s v="FMA"/>
    <s v="Saldo do exercício anterior"/>
    <s v="Saldo remanescente 2022 Ref. Programa USP-COFECUB Edital 2015 - Coord. Frederique Marie Brigitte Sylvie Grassi - missão BR-FR, 5-20/12/19, ref. passagem GRU-CDG-GRU Profa. Frederique Grassi e aux.financeiro doutorando 5898092 Pedro Ishida (equiv. passagem e 15 diárias) REMANEJAMENTO 50642400 / 2019"/>
    <s v="Sim"/>
    <m/>
    <n v="805.42"/>
    <n v="0"/>
    <n v="0"/>
    <n v="1"/>
    <x v="0"/>
  </r>
  <r>
    <x v="36"/>
    <d v="2023-02-01T00:00:00"/>
    <n v="4023"/>
    <s v="AAA-CPG-I"/>
    <s v="Saldo do exercício anterior"/>
    <s v="Saldo remanescente 2022 - Grupo 801 IF - CAPES Proap 2015 PRPG - 38860 - 817757 - OBTV"/>
    <s v="Sim"/>
    <m/>
    <n v="69190.52"/>
    <n v="0"/>
    <n v="0"/>
    <n v="2"/>
    <x v="1"/>
  </r>
  <r>
    <x v="37"/>
    <d v="2023-01-23T00:00:00"/>
    <n v="3959"/>
    <s v="FMT"/>
    <s v="Saldo do exercício anterior"/>
    <s v="Saldo remanescente 2022 no Grupo Básico: 43.000"/>
    <s v="Sim"/>
    <m/>
    <n v="136640.69"/>
    <n v="0"/>
    <n v="0"/>
    <n v="1"/>
    <x v="0"/>
  </r>
  <r>
    <x v="38"/>
    <d v="2023-01-20T00:00:00"/>
    <n v="3927"/>
    <s v="FMT"/>
    <s v="Reitoria"/>
    <s v="Saldo remanescente Exercício 2022 - Grupo 404 - Projetos Especiais - Grad - Programa de Laboratórios Didáticos - 2021 REMANEJAMENTO 50288867 / 2021"/>
    <s v="Sim"/>
    <m/>
    <n v="68291.39"/>
    <n v="0"/>
    <n v="0"/>
    <n v="1"/>
    <x v="0"/>
  </r>
  <r>
    <x v="39"/>
    <d v="2023-01-09T00:00:00"/>
    <n v="3908"/>
    <s v="DIR"/>
    <s v="Abertura do Exercício 2023"/>
    <s v="Abertura do Exercício 2023 - Grupo 259"/>
    <s v="Sim"/>
    <m/>
    <n v="2842"/>
    <n v="0"/>
    <n v="0"/>
    <n v="1"/>
    <x v="0"/>
  </r>
  <r>
    <x v="39"/>
    <d v="2023-02-02T00:00:00"/>
    <n v="4028"/>
    <s v="DIR"/>
    <s v="Transposição interna"/>
    <s v="REMANEJAMENTO 50008027 / 2023 - Ref. ao contratos de Serviços de Abastecimento de Combustível e Serviços de Táxi - Exercício 2023 - fale conosco 236842 - Contrapartida GO 16549"/>
    <s v="Sim"/>
    <m/>
    <n v="17423"/>
    <n v="0"/>
    <n v="0"/>
    <n v="2"/>
    <x v="1"/>
  </r>
  <r>
    <x v="40"/>
    <d v="2023-01-23T00:00:00"/>
    <n v="3964"/>
    <s v="FEP"/>
    <s v="Saldo do exercício anterior"/>
    <s v="Saldo remanescente 2022 no Grupo Básico: 43.000"/>
    <s v="Sim"/>
    <m/>
    <n v="38349.46"/>
    <n v="0"/>
    <n v="0"/>
    <n v="1"/>
    <x v="0"/>
  </r>
  <r>
    <x v="40"/>
    <d v="2023-01-27T00:00:00"/>
    <n v="4020"/>
    <s v="FEP"/>
    <s v="Recibo Tesouraria"/>
    <s v="Valor referente a 45% da soma dos Recibos 03 e 04/2023 de Clarus Technology do Brasil Ltda referente Patente - Processo: 22.1.6101.1.5"/>
    <s v="Sim"/>
    <m/>
    <n v="505.4"/>
    <n v="0"/>
    <n v="0"/>
    <n v="1"/>
    <x v="0"/>
  </r>
  <r>
    <x v="40"/>
    <d v="2023-02-17T00:00:00"/>
    <n v="4042"/>
    <s v="FEP"/>
    <s v="Recibo Tesouraria"/>
    <s v="Recibo 13/2023 - Referente Patente processo nº 22.1.6101.1.5 - 55% - Base cálculo: R$ 3.061,55 - Recebemos de Clarus Techology do Brasil Ltda (45% Dpto FEP e 10% Adm)"/>
    <s v="Sim"/>
    <m/>
    <n v="1377.7"/>
    <n v="0"/>
    <n v="0"/>
    <n v="2"/>
    <x v="1"/>
  </r>
  <r>
    <x v="40"/>
    <d v="2023-03-30T00:00:00"/>
    <n v="4061"/>
    <s v="FEP"/>
    <s v="Recibo Tesouraria"/>
    <s v="Recebemos de Clarus Technology do Brasil Ltda - Patente - Processo nº 22.1.6101.1.5 referente 55% - Base de calculo R$ 1.123,10 - Recibo 43/2023"/>
    <s v="Sim"/>
    <m/>
    <n v="505.4"/>
    <n v="0"/>
    <n v="0"/>
    <n v="3"/>
    <x v="10"/>
  </r>
  <r>
    <x v="40"/>
    <d v="2023-04-24T00:00:00"/>
    <n v="4080"/>
    <s v="FEP"/>
    <s v="Recibo Tesouraria"/>
    <s v="Recebemos de Watson Loh referente a serviços prestados de &quot;Coleta de dados de SAXS em diversas configurações no EMUSAXS&quot; - RECIBO 55/2023 Obs: Cobrança 10% Taxa Administrativa para Diretoria - GC 4081"/>
    <s v="Sim"/>
    <m/>
    <n v="11880"/>
    <n v="0"/>
    <n v="0"/>
    <n v="4"/>
    <x v="2"/>
  </r>
  <r>
    <x v="40"/>
    <d v="2023-06-12T00:00:00"/>
    <n v="4115"/>
    <s v="FEP"/>
    <s v="Recibo Tesouraria"/>
    <s v="Recibo Tesouraria 78/2023 - Fundação de desenvolvimento da UNICAMP FUNCAMP - Serviços de medidas SAXS, realizadas para o Prof. Edvaldo Sabadini - Recolhido 10% taxa administrativa para Diretoria - GC 4116"/>
    <s v="Sim"/>
    <m/>
    <n v="2700"/>
    <n v="0"/>
    <n v="0"/>
    <n v="6"/>
    <x v="4"/>
  </r>
  <r>
    <x v="40"/>
    <d v="2023-06-23T00:00:00"/>
    <n v="4125"/>
    <s v="FEP"/>
    <s v="Recibo Tesouraria"/>
    <s v="Recibo Tesouraria 85/2023 - Recebido Faculdades Católicas - Chamada: CNPq nº 12/2020 - Projeto: Estudo da conservação de polímeros catiônicos e surfactantes aniônicos em Formulações de personal care - Serviços prestados de experimentos de SAXS - Obs. Retido 10% Taxa Administrativa - GC 4126"/>
    <s v="Sim"/>
    <m/>
    <n v="4500"/>
    <n v="0"/>
    <n v="0"/>
    <n v="6"/>
    <x v="4"/>
  </r>
  <r>
    <x v="41"/>
    <d v="2023-01-09T00:00:00"/>
    <n v="3907"/>
    <s v="DIR"/>
    <s v="Abertura do Exercício 2023"/>
    <s v="Abertura do Exercício 2023"/>
    <s v="Sim"/>
    <m/>
    <n v="2562963"/>
    <n v="0"/>
    <n v="0"/>
    <n v="1"/>
    <x v="0"/>
  </r>
  <r>
    <x v="42"/>
    <d v="2023-10-06T00:00:00"/>
    <n v="4202"/>
    <s v="FGE"/>
    <s v="Transposição interna"/>
    <s v="Ajuste de saldo para cobrir saldo negativo - GO 17482"/>
    <s v="Sim"/>
    <m/>
    <n v="884.41"/>
    <n v="0"/>
    <n v="0"/>
    <n v="10"/>
    <x v="7"/>
  </r>
  <r>
    <x v="97"/>
    <d v="2023-01-23T00:00:00"/>
    <n v="3980"/>
    <s v="FMT"/>
    <s v="Saldo do exercício anterior"/>
    <s v="Saldo remanescente 2020 - Grupo: 515 - Prog Inst de Apoio aos Novos Docentes da USP"/>
    <s v="Sim"/>
    <m/>
    <n v="615"/>
    <n v="0"/>
    <n v="0"/>
    <n v="1"/>
    <x v="0"/>
  </r>
  <r>
    <x v="98"/>
    <d v="2023-01-24T00:00:00"/>
    <n v="3993"/>
    <s v="FAP"/>
    <s v="Saldo do exercício anterior"/>
    <s v="Devolução da Economia Orçamentária 2022 - Grupo: 515 - Progr. Inst. de Apoio a Novos Docentes"/>
    <s v="Sim"/>
    <m/>
    <n v="5663.49"/>
    <n v="0"/>
    <n v="0"/>
    <n v="1"/>
    <x v="0"/>
  </r>
  <r>
    <x v="43"/>
    <d v="2023-01-24T00:00:00"/>
    <n v="4006"/>
    <s v="FEP"/>
    <s v="Saldo do exercício anterior"/>
    <s v="REMANEJAMENTO 50159609 / 2021 - Grupo 843 - Código Convênio Santander 2018 - nº 43857 - Edital Santander e-Grad 2021 - Coordenador - Prof. Dr. Fernando Silveira Navarra"/>
    <s v="Sim"/>
    <m/>
    <n v="40000"/>
    <n v="0"/>
    <n v="0"/>
    <n v="1"/>
    <x v="0"/>
  </r>
  <r>
    <x v="44"/>
    <d v="2023-01-20T00:00:00"/>
    <n v="3928"/>
    <s v="DIR-CCEX"/>
    <s v="Reitoria"/>
    <s v="Devolução de Economia Orçamentária 2022 - Grupo: 303 - Programa a USP e as Profissões - Saldo remanescente 2020 - s - Remanejamento N° 2018 50466988. Recursos para viabilizar a participação de discentes na Feira USP e as Profissões."/>
    <s v="Sim"/>
    <m/>
    <n v="2842.87"/>
    <n v="0"/>
    <n v="0"/>
    <n v="1"/>
    <x v="0"/>
  </r>
  <r>
    <x v="44"/>
    <d v="2023-01-20T00:00:00"/>
    <n v="3929"/>
    <s v="DIR-CCEX"/>
    <s v="Reitoria"/>
    <s v="Devolução de Economia Orçamentária 2022 - Grupo 057 - Projetos Especiais - Recursos destinados à produção e edição de vídeo institucional (por curso) para a Feira USP e as Profissões 2021. REMANEJAMENTO 50218923 / 2021"/>
    <s v="Sim"/>
    <m/>
    <n v="550"/>
    <n v="0"/>
    <n v="0"/>
    <n v="1"/>
    <x v="0"/>
  </r>
  <r>
    <x v="44"/>
    <d v="2023-01-20T00:00:00"/>
    <n v="3930"/>
    <s v="DIR"/>
    <s v="Reitoria"/>
    <s v="Devolução de Economia Orçamentária 2022 - Grupo 057 - Projetos Especiais - Saldo Remanescente Exercício 2020 - REMANEJAMENTO 50071467 / 2020 - Apoio para organização do Curso de Verão do IFUSP 2020 - Prof. Adriano Mesquita Alencar"/>
    <s v="Sim"/>
    <m/>
    <n v="560"/>
    <n v="0"/>
    <n v="0"/>
    <n v="1"/>
    <x v="0"/>
  </r>
  <r>
    <x v="44"/>
    <d v="2023-01-20T00:00:00"/>
    <n v="3931"/>
    <s v="DIR"/>
    <s v="Reitoria"/>
    <s v="Devolução de Economia Orçamentária 2022 Grupo 057 - Projetos Especiais - Apolo.Remanejamento do valor aprovado para projeto de fomento: 2410 - APOIO AO FUNCIONAMENTO E DESENVOLVIMENTO DO CORAL PHYSICANTUS. REMANEJAMENTO 50532786 / 2022."/>
    <s v="Sim"/>
    <m/>
    <n v="6000"/>
    <n v="0"/>
    <n v="0"/>
    <n v="1"/>
    <x v="0"/>
  </r>
  <r>
    <x v="99"/>
    <d v="2023-01-24T00:00:00"/>
    <n v="3984"/>
    <s v="FAP"/>
    <s v="Saldo do exercício anterior"/>
    <s v="Grupo: 515 - Progr. Inst. de Apoio a Novos Docentes - Devolução da Economia Orçamentária 2022"/>
    <s v="Sim"/>
    <m/>
    <n v="550.52"/>
    <n v="0"/>
    <n v="0"/>
    <n v="1"/>
    <x v="0"/>
  </r>
  <r>
    <x v="45"/>
    <d v="2023-05-05T00:00:00"/>
    <n v="4086"/>
    <s v="DIR"/>
    <s v="Reitoria"/>
    <s v="Grupo 057 - Projetos Especiais - Devolução de Economia Orçamentária 2022 - Recurso para atender solicitação IF para recuperação e reforma dos passeios e escadas internas do Instituto. Aut. Mag. Reitor REMANEJAMENTO 50528649 / 2022"/>
    <s v="Sim"/>
    <m/>
    <n v="551920.65"/>
    <n v="0"/>
    <n v="0"/>
    <n v="5"/>
    <x v="3"/>
  </r>
  <r>
    <x v="100"/>
    <d v="2023-01-23T00:00:00"/>
    <n v="3960"/>
    <s v="FEP"/>
    <s v="FMT"/>
    <s v="Saldo remanescente 2022 no Grupo Básico: 43.000"/>
    <s v="Sim"/>
    <m/>
    <n v="18679.77"/>
    <n v="0"/>
    <n v="0"/>
    <n v="1"/>
    <x v="0"/>
  </r>
  <r>
    <x v="100"/>
    <d v="2023-06-16T00:00:00"/>
    <n v="4118"/>
    <s v="FEP"/>
    <s v="Recibo Tesouraria"/>
    <s v="Recibo 81/2023 - Recebemos de Clarus Technology do Brasil Ltda - Patente - Processo: 22.1.6101.1.5 - Valor total 617,71 - O restante esta na GC 4119"/>
    <s v="Sim"/>
    <m/>
    <n v="505.4"/>
    <n v="0"/>
    <n v="0"/>
    <n v="6"/>
    <x v="4"/>
  </r>
  <r>
    <x v="100"/>
    <d v="2023-08-01T00:00:00"/>
    <n v="4154"/>
    <s v="FEP"/>
    <s v="Recibo Tesouraria"/>
    <s v="Recibo Tesouraria 101/2023 - Clarus Technology do Brasil - Referente a Patente - Processo: nº 22.1.6101.1.5 - O restante do valor esta GC 4155"/>
    <s v="Sim"/>
    <m/>
    <n v="252.7"/>
    <n v="0"/>
    <n v="0"/>
    <n v="8"/>
    <x v="5"/>
  </r>
  <r>
    <x v="100"/>
    <d v="2023-08-31T00:00:00"/>
    <n v="4170"/>
    <s v="FEP"/>
    <s v="Technology do Brasil Ltda."/>
    <s v="Recibo Tesouraria 111/2023 - Clarus Technology do Brasil - Referente a Patente - Processo: nº 22.1.6101.1.5 - O restante do valor esta GC 4171."/>
    <s v="Sim"/>
    <m/>
    <n v="252.7"/>
    <n v="0"/>
    <n v="0"/>
    <n v="8"/>
    <x v="5"/>
  </r>
  <r>
    <x v="100"/>
    <d v="2023-08-31T00:00:00"/>
    <n v="4172"/>
    <s v="FEP"/>
    <s v="Clarus Technology do Brasil Ltda."/>
    <s v="Recibo Tesouraria 121/2023 - Clarus Technology do Brasil - Referente a Patente - Processo: nº 22.1.6101.1.5 - O restante do valor esta GC 4173."/>
    <s v="Sim"/>
    <m/>
    <n v="252.7"/>
    <n v="0"/>
    <n v="0"/>
    <n v="8"/>
    <x v="5"/>
  </r>
  <r>
    <x v="46"/>
    <d v="2023-02-01T00:00:00"/>
    <n v="4024"/>
    <s v="FMT"/>
    <s v="Saldo do exercício anterior"/>
    <s v="Saldo remanescente 2022 - Apoio financeiro para manutenção do equipamento de patrimônio nº 043010433 - Grupo Básico: 801 - CAPES Proap 2015 PRPG - 38860 - 817757 - OBTV - Remanejamento N° 2017 50538766."/>
    <s v="Sim"/>
    <m/>
    <n v="93.75"/>
    <n v="0"/>
    <n v="0"/>
    <n v="2"/>
    <x v="1"/>
  </r>
  <r>
    <x v="47"/>
    <d v="2023-02-01T00:00:00"/>
    <n v="4026"/>
    <s v="FGE"/>
    <s v="Saldo do exercício anterior"/>
    <s v="Saldo remanescente 2022 - Apoio financeiro para manutenção do equipamento de patrimônio nº 043.007.504 - Remanejamento N° 2017 50537441 - Grupo Básico: 801 - CAPES Proap 2015 PRPG - 38860 - 817757 - OBTV"/>
    <s v="Sim"/>
    <m/>
    <n v="31041.64"/>
    <n v="0"/>
    <n v="0"/>
    <n v="2"/>
    <x v="1"/>
  </r>
  <r>
    <x v="48"/>
    <d v="2023-02-01T00:00:00"/>
    <n v="4025"/>
    <s v="FAP"/>
    <s v="Saldo do exercício anterior"/>
    <s v="Saldo remanescente 2022 - Apoio financeiro a manutenção de equipamentos de patrimônio nº 043.011.247 - Remanejamento 2017 50538588"/>
    <s v="Sim"/>
    <m/>
    <n v="33383.599999999999"/>
    <n v="0"/>
    <n v="0"/>
    <n v="2"/>
    <x v="1"/>
  </r>
  <r>
    <x v="101"/>
    <d v="2023-01-23T00:00:00"/>
    <n v="3969"/>
    <s v="DIR"/>
    <s v="Saldo do exercício anterior"/>
    <s v="Saldo remanescente 2022 - Grupo Básico 43.000"/>
    <s v="Sim"/>
    <m/>
    <n v="128.66"/>
    <n v="0"/>
    <n v="0"/>
    <n v="1"/>
    <x v="0"/>
  </r>
  <r>
    <x v="49"/>
    <d v="2023-03-22T00:00:00"/>
    <n v="4056"/>
    <s v="DIR"/>
    <s v="Saldo do Exercício anterior"/>
    <s v="Sado remanescente 2022"/>
    <s v="Sim"/>
    <m/>
    <n v="83931.07"/>
    <n v="0"/>
    <n v="0"/>
    <n v="3"/>
    <x v="10"/>
  </r>
  <r>
    <x v="49"/>
    <d v="2023-08-09T00:00:00"/>
    <n v="4163"/>
    <s v="DIR"/>
    <s v="Transposição interna"/>
    <s v="Transposição de RI Equip. Diversos Informática para empenho do Pregão Eletrônica para contratação de serviço de jardinagem - DC 155867/2023 - Remanejamento nº 2023 50449660"/>
    <s v="Sim"/>
    <m/>
    <n v="99400"/>
    <n v="0"/>
    <n v="0"/>
    <n v="8"/>
    <x v="5"/>
  </r>
  <r>
    <x v="49"/>
    <d v="2023-08-09T00:00:00"/>
    <n v="4164"/>
    <s v="DIR"/>
    <s v="Transposição interna"/>
    <s v="Transposição de RI ADM para empenho do Pregão Eletrônica para contratação de serviço de jardinagem - DC 155867/2023 - Remanejamento nº 2023 50449805 e 2023 50449180"/>
    <s v="Sim"/>
    <m/>
    <n v="107032.53"/>
    <n v="0"/>
    <n v="0"/>
    <n v="8"/>
    <x v="5"/>
  </r>
  <r>
    <x v="49"/>
    <d v="2023-10-05T00:00:00"/>
    <n v="4188"/>
    <s v="DIR"/>
    <s v="Transposição interna"/>
    <s v="REMANEJAMENTO 50489629 / 2023 - Para empenho de adiantamento de despesa na receita da manutenção predial"/>
    <s v="Sim"/>
    <m/>
    <n v="8800"/>
    <n v="0"/>
    <n v="0"/>
    <n v="10"/>
    <x v="7"/>
  </r>
  <r>
    <x v="50"/>
    <d v="2023-03-22T00:00:00"/>
    <n v="4055"/>
    <s v="DIR"/>
    <s v="Saldo de Exercícios Anteriores"/>
    <s v="Saldo remanescente 2022"/>
    <s v="Sim"/>
    <m/>
    <n v="171400"/>
    <n v="0"/>
    <n v="0"/>
    <n v="3"/>
    <x v="10"/>
  </r>
  <r>
    <x v="50"/>
    <d v="2023-12-22T00:00:00"/>
    <n v="4303"/>
    <s v="DIR"/>
    <s v="Ajuste de saldo"/>
    <s v="Outros créditos não identificados"/>
    <s v="Sim"/>
    <m/>
    <n v="277.83999999999997"/>
    <n v="0"/>
    <n v="0"/>
    <n v="12"/>
    <x v="9"/>
  </r>
  <r>
    <x v="102"/>
    <d v="2023-01-23T00:00:00"/>
    <n v="3963"/>
    <s v="FAP"/>
    <s v="Saldo do exercício anterior"/>
    <s v="Saldo remanescente 2022 no Grupo Básico: 43.000"/>
    <s v="Sim"/>
    <m/>
    <n v="5000"/>
    <n v="0"/>
    <n v="0"/>
    <n v="1"/>
    <x v="0"/>
  </r>
  <r>
    <x v="103"/>
    <d v="2023-01-23T00:00:00"/>
    <n v="3967"/>
    <s v="FMT"/>
    <s v="Saldo do exercício anterior"/>
    <s v="Saldo remanescente 2022 - Grupo Básico 43.000"/>
    <s v="Sim"/>
    <m/>
    <n v="18128.07"/>
    <n v="0"/>
    <n v="0"/>
    <n v="1"/>
    <x v="0"/>
  </r>
  <r>
    <x v="104"/>
    <d v="2023-01-23T00:00:00"/>
    <n v="3971"/>
    <s v="FNC"/>
    <s v="Saldo do exercício anterior"/>
    <s v="Saldo remanescente 2022 - Grupo Básico 43.000"/>
    <s v="Sim"/>
    <m/>
    <n v="409.99"/>
    <n v="0"/>
    <n v="0"/>
    <n v="1"/>
    <x v="0"/>
  </r>
  <r>
    <x v="51"/>
    <d v="2023-08-22T00:00:00"/>
    <n v="4167"/>
    <s v="DIR"/>
    <s v="IME"/>
    <s v="Rem. 50471347 - ref a Ata Registro de Preço - serviços de buffett para até 100 pessoas. Grupo 057 Projetos Especiais"/>
    <s v="Sim"/>
    <m/>
    <n v="16800"/>
    <n v="0"/>
    <n v="0"/>
    <n v="8"/>
    <x v="5"/>
  </r>
  <r>
    <x v="52"/>
    <d v="2023-01-19T00:00:00"/>
    <n v="3913"/>
    <s v="DIR"/>
    <s v="INOVA USP"/>
    <s v="Remanejamento N° 2023 50048282 - Pregão Eletrônico para Registro de Preços n. 39/2022 - Processo 2022.1.329.43.0 Item 01 - Computador desktop (4 unidades) Item 03 - Item 02 - Computador mini com monitor - Tipo 1 (2 unidades)"/>
    <s v="Sim"/>
    <m/>
    <n v="39006"/>
    <n v="0"/>
    <n v="0"/>
    <n v="1"/>
    <x v="0"/>
  </r>
  <r>
    <x v="52"/>
    <d v="2023-01-19T00:00:00"/>
    <n v="3914"/>
    <s v="DIR-CCIF"/>
    <s v="INOVA USP"/>
    <s v="Remanejamento N° 2023 50048240 para aquisição de 4 notebooks Pregão Eletrônico para Registro de Preços n. 43/2022 - Processo 2022.1.429.43.4"/>
    <s v="Sim"/>
    <m/>
    <n v="11920"/>
    <n v="0"/>
    <n v="0"/>
    <n v="1"/>
    <x v="0"/>
  </r>
  <r>
    <x v="52"/>
    <d v="2023-04-05T00:00:00"/>
    <n v="4068"/>
    <s v="DIR-CCIF"/>
    <s v="IME"/>
    <s v="Remanejamento 50170703 / 2023 referente a 03 adaptadores para rede sem fio. Obs. ajustado R$ -1,50"/>
    <s v="Sim"/>
    <m/>
    <n v="673.5"/>
    <n v="0"/>
    <n v="0"/>
    <n v="4"/>
    <x v="2"/>
  </r>
  <r>
    <x v="52"/>
    <d v="2023-05-08T00:00:00"/>
    <n v="4088"/>
    <s v="DIR-CCIF"/>
    <s v="FAU"/>
    <s v="Remanejamento 50210683 / 2023 - Aquisição de WebCams"/>
    <s v="Sim"/>
    <m/>
    <n v="8000"/>
    <n v="0"/>
    <n v="0"/>
    <n v="5"/>
    <x v="3"/>
  </r>
  <r>
    <x v="52"/>
    <d v="2023-05-26T00:00:00"/>
    <n v="4103"/>
    <s v="DIR"/>
    <s v="ABCD"/>
    <s v="Aquisição e instalação de aparelho de Ar Condicionado Remanejamento 50293465 / 2023"/>
    <s v="Sim"/>
    <m/>
    <n v="20108"/>
    <n v="0"/>
    <n v="0"/>
    <n v="5"/>
    <x v="3"/>
  </r>
  <r>
    <x v="52"/>
    <d v="2023-06-07T00:00:00"/>
    <n v="4113"/>
    <s v="DIR"/>
    <s v="FAU"/>
    <s v="Referente à transferência de 22 desktops novos do IF para o Serviço de Biblioteca da FAU - REMANEJAMENTO 50314926 / 2023"/>
    <s v="Sim"/>
    <m/>
    <n v="128040"/>
    <n v="0"/>
    <n v="0"/>
    <n v="6"/>
    <x v="4"/>
  </r>
  <r>
    <x v="52"/>
    <d v="2023-06-20T00:00:00"/>
    <n v="4121"/>
    <s v="DIR-CCIF"/>
    <s v="EP"/>
    <s v="REMANEJAMENTO 50334307 / 2023 - Conforme entendimentos entre Prof. Seabra (Poli) e Sr. David Bärg (TI do IFUSP) complemento do valor para reposição de equipamento."/>
    <s v="Sim"/>
    <m/>
    <n v="6368"/>
    <n v="0"/>
    <n v="0"/>
    <n v="6"/>
    <x v="4"/>
  </r>
  <r>
    <x v="52"/>
    <d v="2023-06-20T00:00:00"/>
    <n v="4122"/>
    <s v="DIR-CCIF"/>
    <s v="EP"/>
    <s v="REMANEJAMENTO 50337349 / 2023 - Referente a transferência de 200 patch cords do IFUSP para a Poli."/>
    <s v="Sim"/>
    <m/>
    <n v="7768"/>
    <n v="0"/>
    <n v="0"/>
    <n v="6"/>
    <x v="4"/>
  </r>
  <r>
    <x v="52"/>
    <d v="2023-08-31T00:00:00"/>
    <n v="4178"/>
    <s v="DIR-CCIF"/>
    <s v="CTISC"/>
    <s v="Rem. 50487065 - Ref a aquisição de 15 SSDs e 4 webcams, via Registro de Preço."/>
    <s v="Sim"/>
    <m/>
    <n v="5185"/>
    <n v="0"/>
    <n v="0"/>
    <n v="8"/>
    <x v="5"/>
  </r>
  <r>
    <x v="52"/>
    <d v="2023-09-19T00:00:00"/>
    <n v="4184"/>
    <s v="DIR-CCIF"/>
    <s v="FD"/>
    <s v="Rem. 50511420 - Aquisição de insumos de informática, monitores de vídeo, notebooks. - Obs. ajustado R$ - 400,00"/>
    <s v="Sim"/>
    <m/>
    <n v="55614"/>
    <n v="0"/>
    <n v="0"/>
    <n v="9"/>
    <x v="6"/>
  </r>
  <r>
    <x v="52"/>
    <d v="2023-10-19T00:00:00"/>
    <n v="4205"/>
    <s v="DIR-CCIF"/>
    <s v="FAU"/>
    <s v="Aquisição de 02 notebooks pelo Registro de Preços nº 30/2023 - REMANEJAMENTO 50565783 / 2023"/>
    <s v="Sim"/>
    <m/>
    <n v="12360"/>
    <n v="0"/>
    <n v="0"/>
    <n v="10"/>
    <x v="7"/>
  </r>
  <r>
    <x v="52"/>
    <d v="2023-11-30T00:00:00"/>
    <n v="4222"/>
    <s v="DIR-CCIF"/>
    <s v="EP"/>
    <s v="Transferência de 3 Patch cords para a Poli. Contato com David Barg. REMANEJAMENTO 50686220 / 2023 - Ajustado R$ - 25,45"/>
    <s v="Sim"/>
    <m/>
    <n v="9735.5499999999993"/>
    <n v="0"/>
    <n v="0"/>
    <n v="11"/>
    <x v="8"/>
  </r>
  <r>
    <x v="105"/>
    <d v="2023-01-23T00:00:00"/>
    <n v="3961"/>
    <s v="FEP"/>
    <s v="Saldo do exercício anterior"/>
    <s v="Saldo remanescente 2022 no Grupo Básico: 43.000"/>
    <s v="Sim"/>
    <m/>
    <n v="5000"/>
    <n v="0"/>
    <n v="0"/>
    <n v="1"/>
    <x v="0"/>
  </r>
  <r>
    <x v="53"/>
    <d v="2023-01-19T00:00:00"/>
    <n v="3911"/>
    <s v="FNC"/>
    <s v="Recibo Tesouraria"/>
    <s v="Recibo 157/2022 referente a venda de 630 Sampa ASIC (Chips) para Hayashi-Repic CO. LTD - (Japan)"/>
    <s v="Sim"/>
    <m/>
    <n v="116192.19"/>
    <n v="0"/>
    <n v="0"/>
    <n v="1"/>
    <x v="0"/>
  </r>
  <r>
    <x v="53"/>
    <d v="2023-01-23T00:00:00"/>
    <n v="3975"/>
    <s v="FNC"/>
    <s v="Saldo do exercício anterior"/>
    <s v="Saldo remanescente 2022 - Grupo: 43.000 - Referente a venda SAMPA CHIPS - Model SAMPA V4"/>
    <s v="Sim"/>
    <m/>
    <n v="248874.28"/>
    <n v="0"/>
    <n v="0"/>
    <n v="1"/>
    <x v="0"/>
  </r>
  <r>
    <x v="53"/>
    <d v="2023-01-26T00:00:00"/>
    <n v="4010"/>
    <s v="FNC"/>
    <s v="Recibo Tesouraria"/>
    <s v="Recibo 02/2023 - Referente a venda de 375 Sampa ASIC (Chips)"/>
    <s v="Sim"/>
    <m/>
    <n v="67487.100000000006"/>
    <n v="0"/>
    <n v="0"/>
    <n v="1"/>
    <x v="0"/>
  </r>
  <r>
    <x v="53"/>
    <d v="2023-06-05T00:00:00"/>
    <n v="4111"/>
    <s v="FNC"/>
    <s v="Recibo Tesouraria"/>
    <s v="Recibo 76/2023 - Referente a venda de 350 Sampa Asic (Chips) para Standard Chartered B (Femilab - USA)"/>
    <s v="Sim"/>
    <m/>
    <n v="59639.040000000001"/>
    <n v="0"/>
    <n v="0"/>
    <n v="6"/>
    <x v="4"/>
  </r>
  <r>
    <x v="53"/>
    <d v="2023-09-19T00:00:00"/>
    <n v="4183"/>
    <s v="FNC"/>
    <s v="Oricas Import and Export (Beijing)"/>
    <s v="Recibo 130 - Referente a 50% do montante de R$ 217.254,75 - ref a venda de 1.400 Sampa V4 Chips - Prof. Wilhelmus Van Noije - (Institute of Modern Physics Chinese Academy of Sciences)..."/>
    <s v="Sim"/>
    <m/>
    <n v="108627.38"/>
    <n v="0"/>
    <n v="0"/>
    <n v="9"/>
    <x v="6"/>
  </r>
  <r>
    <x v="54"/>
    <d v="2023-10-06T00:00:00"/>
    <n v="4203"/>
    <s v="FGE"/>
    <s v="Ajuste de saldo"/>
    <s v="Ajuste de saldo"/>
    <s v="Sim"/>
    <m/>
    <n v="143.34"/>
    <n v="0"/>
    <n v="0"/>
    <n v="10"/>
    <x v="7"/>
  </r>
  <r>
    <x v="55"/>
    <d v="2023-01-24T00:00:00"/>
    <n v="4007"/>
    <s v="FMA"/>
    <s v="Saldo do exercício anterior"/>
    <s v="Saldo remanescente 2022 - Grupo: 843- Código Convênio Santander 2018 - nº 43857 - Referente: Remanejamento N° 2019 50602786 (ouve mudança de Grupo Orçamentário de 270 para 843) - Convênio 43857- Prog.Santander-USP Mob.Internl.-Mobilidade Docente AUCANI - ref. Edital 1146 - 54286 Oscar Jose Pinto Eboli; auxílio R$ 9.000,00"/>
    <s v="Sim"/>
    <m/>
    <n v="9000"/>
    <n v="0"/>
    <n v="0"/>
    <n v="1"/>
    <x v="0"/>
  </r>
  <r>
    <x v="106"/>
    <d v="2023-01-20T00:00:00"/>
    <n v="3926"/>
    <s v="FMA"/>
    <s v="Reitoria"/>
    <s v="Saldo remanescente Exercício 2022 - Grupo 57 - Projetos Especiais - Edital de Apoio a Novos Docentes 2019 - REMANEJAMENTO 50611408 / 2019"/>
    <s v="Sim"/>
    <m/>
    <n v="5140"/>
    <n v="0"/>
    <n v="0"/>
    <n v="1"/>
    <x v="0"/>
  </r>
  <r>
    <x v="56"/>
    <d v="2023-01-26T00:00:00"/>
    <n v="4017"/>
    <s v="FEP"/>
    <s v="Saldo do exercício anterior"/>
    <s v="Saldo remanescente 2022 - Grupo 057 - Projetos Especiais - Auxílio financeiro do edital p/ distribuição de bolsas de Pós-doc p/ posterior seleção de bolsistas - ano 2022. Outorgada: Prof. Dra. Valentina Martelli / IF - REMANEJAMENTO 50632560 / 2022 - Obs. O restante do valor de R$ 10.175,40 é Reserva técnica registrado na GC 4018"/>
    <s v="Sim"/>
    <m/>
    <n v="101750.04"/>
    <n v="0"/>
    <n v="0"/>
    <n v="1"/>
    <x v="0"/>
  </r>
  <r>
    <x v="56"/>
    <d v="2023-01-26T00:00:00"/>
    <n v="4018"/>
    <s v="FEP"/>
    <s v="Saldo do exercício anterior"/>
    <s v="Saldo remanescente 2022 - Grupo 057 Projetos Especiais - Referente Reserva Técnica Referente a GC 4017 para a bolsista Pós Doc Mariana Saraiva Leão Lima conforme termo de outorga."/>
    <s v="Sim"/>
    <m/>
    <n v="10175.4"/>
    <n v="0"/>
    <n v="0"/>
    <n v="1"/>
    <x v="0"/>
  </r>
  <r>
    <x v="56"/>
    <d v="2023-11-21T00:00:00"/>
    <n v="4218"/>
    <s v="FEP"/>
    <s v="PRPI"/>
    <s v="Grupo 57 - Projetos Especiais - REMANEJAMENTO 50661189 / 2023 - Auxílio financeiro p/ distribuição de bolsas de Pós-doc p/ posterior seleção de bolsistas - prorrogação de dois meses das bolsas PD-JP que se encerram em nov ou dezembro/23 Supervisor: Valentina Martelli/ IF Pós-doc: Mariana Saraiva Leão Lima"/>
    <s v="Sim"/>
    <m/>
    <n v="18654.240000000002"/>
    <n v="0"/>
    <n v="0"/>
    <n v="11"/>
    <x v="8"/>
  </r>
  <r>
    <x v="56"/>
    <d v="2023-12-07T00:00:00"/>
    <n v="4226"/>
    <s v="FEP"/>
    <s v="Mariana Saraiva Leão Lima"/>
    <s v="Valor referente aproximadamente a 15 dias de janeiro de 2023 que não foi pago (R$ 4.102,48) + a diferença de R$ 1,00 (Um Real) pago a menos por mês, totalizando R$ 11,00 para ser pago em 2024. Esta sobra é para ser utilizado em 2024. Referente a GO 16519"/>
    <s v="Sim"/>
    <m/>
    <n v="4113.4799999999996"/>
    <n v="0"/>
    <n v="0"/>
    <n v="12"/>
    <x v="9"/>
  </r>
  <r>
    <x v="57"/>
    <d v="2023-01-20T00:00:00"/>
    <n v="3924"/>
    <s v="DIR"/>
    <s v="Reitoria"/>
    <s v="Grupo 43.175 - Plano Plurianual de Obras - REMANEJAMENTO 50042403 / 2023 - Devolução de Economia Orçamentária 2022 - Referente a Remoção de seringueiras do calçadão do IFUSP REMANEJAMENTO 50425007 / 2021"/>
    <s v="Sim"/>
    <m/>
    <n v="166507"/>
    <n v="0"/>
    <n v="0"/>
    <n v="1"/>
    <x v="0"/>
  </r>
  <r>
    <x v="57"/>
    <d v="2023-11-07T00:00:00"/>
    <n v="4211"/>
    <s v="DIR"/>
    <s v="SEF"/>
    <s v="Grupo 175 - Plano Plurianual de Obras - REMANEJAMENTO 50632189 / 2023 - Repasse para atender à solicitação de repasse de recursos para a contratação das obras de impermeabilização da Cobertura da Biblioteca do Instituto de Física da USP (Autorizado pelo Senhor Superintendente)."/>
    <s v="Sim"/>
    <m/>
    <n v="99474.82"/>
    <n v="0"/>
    <n v="0"/>
    <n v="11"/>
    <x v="8"/>
  </r>
  <r>
    <x v="107"/>
    <d v="2023-01-23T00:00:00"/>
    <n v="3957"/>
    <s v="FMT"/>
    <s v="Saldo do exercício anterior"/>
    <s v="Saldo remanescente 2022 no Grupo Básico: 43.000"/>
    <s v="Sim"/>
    <m/>
    <n v="1572.46"/>
    <n v="0"/>
    <n v="0"/>
    <n v="1"/>
    <x v="0"/>
  </r>
  <r>
    <x v="107"/>
    <d v="2023-07-03T00:00:00"/>
    <n v="4132"/>
    <s v="FMT"/>
    <s v="Reitoria"/>
    <s v="Valor referente ao overhead dos projetos administrados pela FUSP, conforme saldo apurado pela Fundação em 31/12/2022 (parcela da Unidade - REMANEJAMENTO 50369020 / 2023 - Nº Projeto 3801 - Nome Projeto: 3801 - REPSOL/IF - Tipo de Projeto: PETROLÍFERA - ANP PRESTCONTAS"/>
    <s v="Sim"/>
    <m/>
    <n v="19957.05"/>
    <n v="0"/>
    <n v="0"/>
    <n v="7"/>
    <x v="11"/>
  </r>
  <r>
    <x v="108"/>
    <d v="2023-01-23T00:00:00"/>
    <n v="3970"/>
    <s v="FAP"/>
    <s v="Saldo do exercício anterior"/>
    <s v="Saldo remanescente 2022 - Grupo Básico 43.000"/>
    <s v="Sim"/>
    <m/>
    <n v="2325.9699999999998"/>
    <n v="0"/>
    <n v="0"/>
    <n v="1"/>
    <x v="0"/>
  </r>
  <r>
    <x v="109"/>
    <d v="2023-01-20T00:00:00"/>
    <n v="3934"/>
    <s v="DIR"/>
    <s v="Reitoria"/>
    <s v="Devolução de Economia Orçamentária 2022. Grupo 43.404 - Projetos Especiais - Grad - REMANEJAMENTO 50066420 / 2020"/>
    <s v="Sim"/>
    <m/>
    <n v="880.2"/>
    <n v="0"/>
    <n v="0"/>
    <n v="1"/>
    <x v="0"/>
  </r>
  <r>
    <x v="58"/>
    <d v="2023-01-24T00:00:00"/>
    <n v="4008"/>
    <s v="FNC"/>
    <s v="Saldo do exercício anterior"/>
    <s v="Saldo remanescente de 2022 - IAEA ( International Atomic Energy Agency - Recibo Tesouraria nº 6/2021 - Prest.Servs. de apoio à pesquisa e colaboração científica intitulado ''Development and Application of lon Beam Techniques for Materiais Irradiation and Characterization relevant to Fusion Technology'', junto ao Laboratório LAMFI do Depto. Física Aplicada do IF-USP., sob à coordenação do Sr.Prof.Dr. Tiago Fiorini da Silva (IF)."/>
    <s v="Sim"/>
    <m/>
    <n v="7902.89"/>
    <n v="0"/>
    <n v="0"/>
    <n v="1"/>
    <x v="0"/>
  </r>
  <r>
    <x v="58"/>
    <d v="2023-11-22T00:00:00"/>
    <n v="4220"/>
    <s v="FAP"/>
    <s v="Recibo Tesouraria"/>
    <s v="Recibo Tesouraria número 155/2023 - Recebemos de IAEA (International Atomic Energy Agency) Prestação de serviço de apoio à pesquisa e colaboração Cientifica intitulado &quot; Development and Application of Ion Beam Techniques for Materiais Irradiation and characterization relevant to Fusion Technology&quot;, junto ao Laboratório LAMFI do dpto de Fisica Aplicada do IF-USP - Obs. Houve 10% de cobrança de taxa administrativa"/>
    <s v="Sim"/>
    <m/>
    <n v="18802.62"/>
    <n v="0"/>
    <n v="0"/>
    <n v="11"/>
    <x v="8"/>
  </r>
  <r>
    <x v="110"/>
    <d v="2023-01-24T00:00:00"/>
    <n v="3982"/>
    <s v="FNC"/>
    <s v="Saldo do exercício anterior"/>
    <s v="Grupo: 43.000 - Saldo remanescente 2022 - ref a serviços de dosimetros"/>
    <s v="Sim"/>
    <m/>
    <n v="9722.2999999999993"/>
    <n v="0"/>
    <n v="0"/>
    <n v="1"/>
    <x v="0"/>
  </r>
  <r>
    <x v="111"/>
    <d v="2023-01-24T00:00:00"/>
    <n v="3983"/>
    <s v="FEP"/>
    <s v="Saldo do exercício anterior"/>
    <s v="aldo do Exercício anterior no Grupo Básico"/>
    <s v="Sim"/>
    <m/>
    <n v="831.66"/>
    <n v="0"/>
    <n v="0"/>
    <n v="1"/>
    <x v="0"/>
  </r>
  <r>
    <x v="112"/>
    <d v="2023-01-24T00:00:00"/>
    <n v="3986"/>
    <s v="FMT"/>
    <s v="Saldo do exercício anterior"/>
    <s v="Saldo remanescente 2022 - Grupo Básico 43.000"/>
    <s v="Sim"/>
    <m/>
    <n v="589.35"/>
    <n v="0"/>
    <n v="0"/>
    <n v="1"/>
    <x v="0"/>
  </r>
  <r>
    <x v="113"/>
    <d v="2023-01-24T00:00:00"/>
    <n v="3987"/>
    <s v="FEP"/>
    <s v="Saldo do exercício anterior"/>
    <s v="Saldo remanescente 2022 - Grupo: 43.000 - Transposição Interna - vende de móveis pelo Prof. Gil da Costa Marques para a ADM."/>
    <s v="Sim"/>
    <m/>
    <n v="4488.58"/>
    <n v="0"/>
    <n v="0"/>
    <n v="1"/>
    <x v="0"/>
  </r>
  <r>
    <x v="114"/>
    <d v="2023-01-24T00:00:00"/>
    <n v="3990"/>
    <s v="FAP"/>
    <s v="Saldo do exercício anterior"/>
    <s v="Saldo remanescente 2019 - Grupo Básico: 000 - Contrapartida da Diretoria ao trabalho de mentoria"/>
    <s v="Sim"/>
    <m/>
    <n v="900"/>
    <n v="0"/>
    <n v="0"/>
    <n v="1"/>
    <x v="0"/>
  </r>
  <r>
    <x v="115"/>
    <d v="2023-01-24T00:00:00"/>
    <n v="3992"/>
    <s v="FNC"/>
    <s v="Saldo do exercício anterior"/>
    <s v="Docentes de mentoria referente ao segundo semestre de 2019"/>
    <s v="Sim"/>
    <m/>
    <n v="1239.06"/>
    <n v="0"/>
    <n v="0"/>
    <n v="1"/>
    <x v="0"/>
  </r>
  <r>
    <x v="116"/>
    <d v="2023-01-24T00:00:00"/>
    <n v="3994"/>
    <s v="FGE"/>
    <s v="Saldo do exercício anterior"/>
    <s v="Saldo remanescente de 2022 - Grupo Básico: 000"/>
    <s v="Sim"/>
    <m/>
    <n v="1128.1500000000001"/>
    <n v="0"/>
    <n v="0"/>
    <n v="1"/>
    <x v="0"/>
  </r>
  <r>
    <x v="59"/>
    <d v="2023-01-24T00:00:00"/>
    <n v="3995"/>
    <s v="FGE"/>
    <s v="Saldo do exercício anterior"/>
    <s v="Saldo remanescente de 2022 - referente a Mentoria"/>
    <s v="Sim"/>
    <m/>
    <n v="1653.75"/>
    <n v="0"/>
    <n v="0"/>
    <n v="1"/>
    <x v="0"/>
  </r>
  <r>
    <x v="117"/>
    <d v="2023-01-24T00:00:00"/>
    <n v="3997"/>
    <s v="FNC"/>
    <s v="Saldo do exercício anterior"/>
    <s v="Saldo remanescente 2022 Grupo: 43.000 - Remanejamento N° 2020 50157582 - Auxílio financeiro Of. Aucani 6/2020 - para missão do prof. Nilberto Medina à U. Wollongong, Austrália, entre 30/3 e 1/4/20, p/participar do &quot;UGPN Annual Conference 2020&quot; - ref. passagem, seguro, até 4 diárias e visto."/>
    <s v="Sim"/>
    <m/>
    <n v="6760.21"/>
    <n v="0"/>
    <n v="0"/>
    <n v="1"/>
    <x v="0"/>
  </r>
  <r>
    <x v="118"/>
    <d v="2023-01-24T00:00:00"/>
    <n v="3998"/>
    <s v="FEP"/>
    <s v="Saldo do exercício anterior"/>
    <s v="Saldo do exercício 2022 - Grupo Básico REMANEJAMENTO 50064428 / 2020 - Diárias (4 completa e 1 simples) ao Prof. Paulo Alberto Nussenszveig - participar de banca no IFSC (viagem de 09 a 13/02/20) e Saldo remanescente de 2019 - Referente Grupo Básico: 43.000 - Reprogramação orçamentária, conforme aprovação &quot;ad referendum&quot; da COP"/>
    <s v="Sim"/>
    <m/>
    <n v="6822.26"/>
    <n v="0"/>
    <n v="0"/>
    <n v="1"/>
    <x v="0"/>
  </r>
  <r>
    <x v="119"/>
    <d v="2023-01-24T00:00:00"/>
    <n v="3999"/>
    <s v="FAP"/>
    <s v="Saldo do exercício anterior"/>
    <s v="Saldo remanescente de 2022 - Referente Grupo 43.000 - Básica - REMANEJAMENTO 50662126 / 2019 - Diária Completa para o Professor Ricardo Galvão - participar de evento na FEA-RP"/>
    <s v="Sim"/>
    <m/>
    <n v="397.95"/>
    <n v="0"/>
    <n v="0"/>
    <n v="1"/>
    <x v="0"/>
  </r>
  <r>
    <x v="120"/>
    <d v="2023-01-24T00:00:00"/>
    <n v="4001"/>
    <s v="FMA"/>
    <s v="Saldo do exercício anterior"/>
    <s v="Saldo remanescente 2022 - Referente Grupo: 43.000 - Recibo 088 - Recurso concedido pelo BCAM (Basque Center for Applied Mathematics) para cobrir custos de estadia de participantes do &quot;ICM 2018 - Satellite Conference: Topics in Mathematical Physics&quot;"/>
    <s v="Sim"/>
    <m/>
    <n v="100.2"/>
    <n v="0"/>
    <n v="0"/>
    <n v="1"/>
    <x v="0"/>
  </r>
  <r>
    <x v="60"/>
    <d v="2023-01-24T00:00:00"/>
    <n v="3988"/>
    <s v="FEP"/>
    <s v="Saldo do exercício anterior"/>
    <s v="Saldo remanescente 2022 - Grupo: 43.000 - Referente Docentes de Mentoria"/>
    <s v="Sim"/>
    <m/>
    <n v="1458.65"/>
    <n v="0"/>
    <n v="0"/>
    <n v="1"/>
    <x v="0"/>
  </r>
  <r>
    <x v="121"/>
    <d v="2023-01-24T00:00:00"/>
    <n v="4000"/>
    <s v="FEP"/>
    <s v="Saldo do exercício anterior"/>
    <s v="Saldo remanescente do Exercício anterior - Remanejamento N° 2021 50235569 - Edital UGPN 2020 - Coord. Profa. Valentina Martelli - ref. valor total do projeto cfe. replanejamento 2021."/>
    <s v="Sim"/>
    <m/>
    <n v="801.67"/>
    <n v="0"/>
    <n v="0"/>
    <n v="1"/>
    <x v="0"/>
  </r>
  <r>
    <x v="122"/>
    <d v="2023-01-24T00:00:00"/>
    <n v="3991"/>
    <s v="FNC"/>
    <s v="Saldo do exercício anterior"/>
    <s v="Saldo remanescente 2019 - Grupo Básico: 000 - Contrapartida da Diretoria ao trabalho de mentoria"/>
    <s v="Sim"/>
    <m/>
    <n v="1500"/>
    <n v="0"/>
    <n v="0"/>
    <n v="1"/>
    <x v="0"/>
  </r>
  <r>
    <x v="123"/>
    <d v="2023-01-23T00:00:00"/>
    <n v="3978"/>
    <s v="FMA"/>
    <s v="Saldo do exercício anterior"/>
    <s v="Saldo do Exercício anterior - Referente Mentoria - 1º e 2ºsemestre/2021"/>
    <s v="Sim"/>
    <m/>
    <n v="1500"/>
    <n v="0"/>
    <n v="0"/>
    <n v="1"/>
    <x v="0"/>
  </r>
  <r>
    <x v="61"/>
    <d v="2023-01-19T00:00:00"/>
    <n v="3916"/>
    <s v="DIR"/>
    <s v="Reitoria"/>
    <s v="Devolução de Economia Orçamentária 2022 REMANEJAMENTO 50029202 / 2023 - Grupo 041 - Programa Investimentos Estratégicos - REMANEJAMENTO 50278969 / 2021 - Aux. Financ. ref. Intervenções Estruturantes de Melhor Qualificação dos Ambientes de Ensino de Graduação e Pós-Graduação"/>
    <s v="Sim"/>
    <m/>
    <n v="491653.55"/>
    <n v="0"/>
    <n v="0"/>
    <n v="1"/>
    <x v="0"/>
  </r>
  <r>
    <x v="62"/>
    <d v="2023-01-20T00:00:00"/>
    <n v="3932"/>
    <s v="FNC"/>
    <s v="Reitoria"/>
    <s v="Devolução de Economia Orçamentária 2022 - Grupo: 404 - Projetos Especiais - Grad - REMANEJAMENTO 50283466 / 2021 Programa de Laboratórios Didáticos - 2021 - Coordenador(a) - Prof(a). Dr(a). José Fernando Diniz Chubaci"/>
    <s v="Sim"/>
    <m/>
    <n v="284745.92"/>
    <n v="0"/>
    <n v="0"/>
    <n v="1"/>
    <x v="0"/>
  </r>
  <r>
    <x v="62"/>
    <d v="2023-02-10T00:00:00"/>
    <n v="4032"/>
    <s v="FNC"/>
    <s v="Recibo Tesouraria"/>
    <s v="Recibo 08/2023 - Grupo Básico da RECEITA - Devolução da Sec Figueiredo referente a devolução de saldo não gasto referente a despesa despacho aduaneiro referente a Importação de material &quot; LDID Thorlabs &quot; - DC/231936/2022"/>
    <s v="Sim"/>
    <m/>
    <n v="2716.14"/>
    <n v="0"/>
    <n v="0"/>
    <n v="2"/>
    <x v="1"/>
  </r>
  <r>
    <x v="124"/>
    <d v="2023-12-06T00:00:00"/>
    <n v="4224"/>
    <s v="DIR"/>
    <s v="Reitoria"/>
    <s v="REMANEJAMENTO - 50708088 / 2023 - Grupo 57 - Projetos Especiais - Recurso para atender execução de obras urgentes no IF: Cobertura Edifício Oscar Sala e Reforma Laboratório Edif. HEPIC. Aut. Mag. Reitor"/>
    <s v="Sim"/>
    <m/>
    <n v="2481154.71"/>
    <n v="0"/>
    <n v="0"/>
    <n v="12"/>
    <x v="9"/>
  </r>
  <r>
    <x v="63"/>
    <d v="2023-01-19T00:00:00"/>
    <n v="3915"/>
    <s v="DIR"/>
    <s v="Reitoria"/>
    <s v="Devolução de Economia Orçamentária 2022 - REMANEJAMENTO 50042500 / 2023 - GRUPO 246 - Edital AUCANI 1518/2022 - Bolsas de Intercâmbio Internacional para Alunos de Graduação - modalidade Mérito Acadêmico (Portaria GR 6640/2015) - cota Unidade 2022 - REMANEJAMENTO 50193620 / 2022"/>
    <s v="Sim"/>
    <m/>
    <n v="56000"/>
    <n v="0"/>
    <n v="0"/>
    <n v="1"/>
    <x v="0"/>
  </r>
  <r>
    <x v="63"/>
    <d v="2023-05-08T00:00:00"/>
    <n v="4091"/>
    <s v="DIR"/>
    <s v="AUCANI"/>
    <s v="Grupo Orçamentário: 43.246 - Programa de Bolsas Intercâmbio Internacional - Edital AUCANI 1725/2023 - Prog. Bolsas de Intercâmbio Internacional para Alunos de Graduação USP 2023- modalidade Mérito Acadêmico - ref. cota Unidade. (Portaria GR 6640/2015) - REMANEJAMENTO 50243069 / 2023"/>
    <s v="Sim"/>
    <m/>
    <n v="140000"/>
    <n v="0"/>
    <n v="0"/>
    <n v="5"/>
    <x v="3"/>
  </r>
  <r>
    <x v="63"/>
    <d v="2023-11-09T00:00:00"/>
    <n v="4213"/>
    <s v="DIR"/>
    <s v="AUCANI"/>
    <s v="Grupo 849 - Convênio Santander 2022 - 47834 - (Fonte de Recurso: RECEITA) - Edital Aucani-PRIP 1770/2023 - Prog. Mob. Santander/AUCANI - Internacionalização com Inclusão - Mulheres na Pós-graduação - ref. aprovação 1 bolsas R$ 20.000,00 - REMANEJAMENTO 50633380 / 2023"/>
    <s v="Sim"/>
    <m/>
    <n v="20000"/>
    <n v="0"/>
    <n v="0"/>
    <n v="11"/>
    <x v="8"/>
  </r>
  <r>
    <x v="125"/>
    <d v="2023-01-20T00:00:00"/>
    <n v="3936"/>
    <s v="DIR"/>
    <s v="Reitoria"/>
    <s v="Devolução de Economia Orçamentária 2022 - REMANEJAMENTO 50042586 / 2023 -"/>
    <s v="Sim"/>
    <m/>
    <n v="691.4"/>
    <n v="0"/>
    <n v="0"/>
    <n v="1"/>
    <x v="0"/>
  </r>
  <r>
    <x v="64"/>
    <d v="2023-01-19T00:00:00"/>
    <n v="3923"/>
    <s v="DIR"/>
    <s v="Reitoria"/>
    <s v="Grupo 019 Recuperação, Segurança e Risco - REMANEJAMENTO 50042560 / 2023 - Devolução de Economia Orçamentária 2022 - Reforma da cobertura da Biblioteca do Instituto de Física - REMANEJAMENTO 50420309 / 2022"/>
    <s v="Sim"/>
    <m/>
    <n v="46758.01"/>
    <n v="0"/>
    <n v="0"/>
    <n v="1"/>
    <x v="0"/>
  </r>
  <r>
    <x v="65"/>
    <d v="2023-01-24T00:00:00"/>
    <n v="3996"/>
    <s v="FNC"/>
    <s v="Saldo do exercício anterior"/>
    <s v="Rem. 50460440 - Portaria PRPI 861 / 2022 - Programa de Apoio aos Novos Docentes da USP - 2022 / 2023 - (043.000 - Básica)."/>
    <s v="Sim"/>
    <m/>
    <n v="15000"/>
    <n v="0"/>
    <n v="0"/>
    <n v="1"/>
    <x v="0"/>
  </r>
  <r>
    <x v="66"/>
    <d v="2023-01-20T00:00:00"/>
    <n v="3940"/>
    <s v="FAP"/>
    <s v="Reitoria"/>
    <s v="Devolução de Economia Orçamentária 2022. - Grupo 57 - Projetos Especiais - Rem. 50475405/2022 - Portaria PRPI 861 / 2022 - Programa de Apoio aos Novos Docentes da USP - 2022 / 2023"/>
    <s v="Sim"/>
    <m/>
    <n v="15000"/>
    <n v="0"/>
    <n v="0"/>
    <n v="1"/>
    <x v="0"/>
  </r>
  <r>
    <x v="66"/>
    <d v="2023-04-05T00:00:00"/>
    <n v="4069"/>
    <s v="FAP"/>
    <s v="PRPI"/>
    <s v="Grupo: 515 - Prog Inst de Apoio aos Novos Docentes da USP - REMANEJAMENTO 50183023 / 2023 Edital PRPI Programa de Apoio a Novos Docentes- ano 2023- edição 1 (148)"/>
    <s v="Sim"/>
    <m/>
    <n v="35000"/>
    <n v="0"/>
    <n v="0"/>
    <n v="4"/>
    <x v="2"/>
  </r>
  <r>
    <x v="67"/>
    <d v="2023-01-20T00:00:00"/>
    <n v="3944"/>
    <s v="FMA"/>
    <s v="Reitoria"/>
    <s v="Devolução de Economia Orçamentária 2022. Grupo 057 - Projetos Especiais - Rem. 50475448 - Portaria PRPI 861 / 2022 - Programa de Apoio aos Novos Docentes da USP - 2022 / 2023 -"/>
    <s v="Sim"/>
    <m/>
    <n v="15000"/>
    <n v="0"/>
    <n v="0"/>
    <n v="1"/>
    <x v="0"/>
  </r>
  <r>
    <x v="68"/>
    <d v="2023-01-20T00:00:00"/>
    <n v="3945"/>
    <s v="FNC"/>
    <s v="Reitoria"/>
    <s v="Devolução de Economia Orçamentária 2022. Grupo 057 - Projetos Especiais - Projeto PIPAE - Prof. Carina Ulsen (Poli) e Prof. Neilo M. Trindade (IF) - Remanejamento 50495961 / 2022"/>
    <s v="Sim"/>
    <m/>
    <n v="50000.5"/>
    <n v="0"/>
    <n v="0"/>
    <n v="1"/>
    <x v="0"/>
  </r>
  <r>
    <x v="126"/>
    <d v="2023-01-23T00:00:00"/>
    <n v="3973"/>
    <s v="FGE"/>
    <s v="Saldo do exercício anterior"/>
    <s v="Saldo remanescente 2022 - Grupo: 43.000"/>
    <s v="Sim"/>
    <m/>
    <n v="750"/>
    <n v="0"/>
    <n v="0"/>
    <n v="1"/>
    <x v="0"/>
  </r>
  <r>
    <x v="126"/>
    <d v="2023-05-26T00:00:00"/>
    <n v="4104"/>
    <s v="FGE"/>
    <s v="Recibo Tesouraria"/>
    <s v="Recebemos de Tatiana Santana Balogh - Projeto CNPq: 141590/2019-0 - Recibo 74/2023"/>
    <s v="Sim"/>
    <m/>
    <n v="100"/>
    <n v="0"/>
    <n v="0"/>
    <n v="5"/>
    <x v="3"/>
  </r>
  <r>
    <x v="126"/>
    <d v="2023-07-10T00:00:00"/>
    <n v="4139"/>
    <s v="FGE"/>
    <s v="Recibo Tesouraria"/>
    <s v="Recibo Tesouraria 94/2023 - Recebemos Rosângela Itri - Projeto CNPq - Processo: 311831/2021-4 - Serviço prestado: Uso da técnica de espalhamento dinâmico de luz (DSL) do Laboratório de BioMembranas - DFGE - Obs. Cobrado taxa 10% Diretoria GC 4140"/>
    <s v="Sim"/>
    <m/>
    <n v="315"/>
    <n v="0"/>
    <n v="0"/>
    <n v="7"/>
    <x v="11"/>
  </r>
  <r>
    <x v="69"/>
    <d v="2023-01-19T00:00:00"/>
    <n v="3919"/>
    <s v="DIR"/>
    <s v="Reitoria"/>
    <s v="REMANEJAMENTO 50042268 / 2023 - Grupo 174 - Acréscimos Orc - Devolução de Economia Orçamentária 2022."/>
    <s v="Sim"/>
    <m/>
    <n v="986.25"/>
    <n v="0"/>
    <n v="0"/>
    <n v="1"/>
    <x v="0"/>
  </r>
  <r>
    <x v="70"/>
    <d v="2023-01-19T00:00:00"/>
    <n v="3921"/>
    <s v="DIR"/>
    <s v="Saldo do exercício anterior"/>
    <s v="Saldo remanescente 2020 - Grupo: 404 - Projetos Especiais - Grad - Recursos para visita ao Laboratório Nacional de Luz Sincroton - Campinas, atividade extracurricular. REMANEJAMENTO 50061445 / 2020."/>
    <s v="Sim"/>
    <m/>
    <n v="5000"/>
    <n v="0"/>
    <n v="0"/>
    <n v="1"/>
    <x v="0"/>
  </r>
  <r>
    <x v="70"/>
    <d v="2023-01-19T00:00:00"/>
    <n v="3922"/>
    <s v="DIR"/>
    <s v="Saldo do exercício anterior"/>
    <s v="Grupo 404 - Solicitação 730/2017 Remanejamento N° 2022 50400626 - de recurso para estágio do aluno Vitor Menezes Barbosa Sendrete (Cancelamento de Estágio)."/>
    <s v="Sim"/>
    <m/>
    <n v="4379.97"/>
    <n v="0"/>
    <n v="0"/>
    <n v="1"/>
    <x v="0"/>
  </r>
  <r>
    <x v="70"/>
    <d v="2023-09-15T00:00:00"/>
    <n v="4181"/>
    <s v="DIR-CCEX"/>
    <s v="PRCEU"/>
    <s v="Grupo 057 - Projetos Especiais - Remanejamento 50507660 - Referente a participação de discentes na Feira USP e as Profissões 2023"/>
    <s v="Sim"/>
    <m/>
    <n v="2460"/>
    <n v="0"/>
    <n v="0"/>
    <n v="9"/>
    <x v="6"/>
  </r>
  <r>
    <x v="127"/>
    <d v="2023-01-31T00:00:00"/>
    <n v="4022"/>
    <s v="FMA"/>
    <s v="IFSC"/>
    <s v="Diárias ao Prof. João Carlos Alves Barata - Participação em banca examinadora no IFSC. 23 a 27/01/23. REMANEJAMENTO 50066027 / 2023"/>
    <s v="Sim"/>
    <m/>
    <n v="513.9"/>
    <n v="0"/>
    <n v="0"/>
    <n v="1"/>
    <x v="0"/>
  </r>
  <r>
    <x v="71"/>
    <d v="2023-03-30T00:00:00"/>
    <n v="4063"/>
    <s v="FNC"/>
    <s v="Recibo Tesouraria"/>
    <s v="Recebemos de Nagabhushana referente serviços prestados de anáslises de fluorescência no Duetta. Recibo 46/2023 - Descontado 10% referente taxa administrativa"/>
    <s v="Sim"/>
    <m/>
    <n v="225"/>
    <n v="0"/>
    <n v="0"/>
    <n v="3"/>
    <x v="10"/>
  </r>
  <r>
    <x v="71"/>
    <d v="2023-04-06T00:00:00"/>
    <n v="4072"/>
    <s v="FNC"/>
    <s v="Recibo Tesouraria"/>
    <s v="Recibo Tesouraria 51/2023 - Nanotimize Tecnologia Ltda - Serviços Prestados de análise de fluorescência de fármaco no Duetta. Obs. 10% taxa administrativa p/ Diretoria GC 4073"/>
    <s v="Sim"/>
    <m/>
    <n v="1080"/>
    <n v="0"/>
    <n v="0"/>
    <n v="4"/>
    <x v="2"/>
  </r>
  <r>
    <x v="71"/>
    <d v="2023-07-03T00:00:00"/>
    <n v="4128"/>
    <s v="FNC"/>
    <s v="Recibo Tesouraria"/>
    <s v="Recibo 89/2023 - Recebido de Nanotimize Tecnologia Ltda - CNPJ 10.581.261/0001-04 - Finalidade: 5h pela análise de fluorescência de fármaco no Duetta - Obs. foi cobrado 105 taxa administrativa - GC 4129"/>
    <s v="Sim"/>
    <m/>
    <n v="1800"/>
    <n v="0"/>
    <n v="0"/>
    <n v="7"/>
    <x v="11"/>
  </r>
  <r>
    <x v="72"/>
    <d v="2023-04-12T00:00:00"/>
    <n v="4077"/>
    <s v="FEP"/>
    <s v="IFSC"/>
    <s v="Diárias ao Prof. Antonio Martins Figueiredo Neto - Participação em banca de concurso docente - (2 pernoite + 1 comum) período de 21 a 23/03/23. REMANEJAMENTO 50158045 / 2023"/>
    <s v="Sim"/>
    <m/>
    <n v="1284.75"/>
    <n v="0"/>
    <n v="0"/>
    <n v="4"/>
    <x v="2"/>
  </r>
  <r>
    <x v="73"/>
    <d v="2023-01-24T00:00:00"/>
    <n v="3989"/>
    <s v="FAP"/>
    <s v="Saldo do exercício anterior"/>
    <s v="Saldo Remanescente 2022 - Grupo: 515 - Progr. Inst. de Apoio a Novos Docentes - Devolução da Economia Orçamentária 2020"/>
    <s v="Sim"/>
    <m/>
    <n v="213.4"/>
    <n v="0"/>
    <n v="0"/>
    <n v="1"/>
    <x v="0"/>
  </r>
  <r>
    <x v="73"/>
    <d v="2023-05-08T00:00:00"/>
    <n v="4087"/>
    <s v="FAP"/>
    <s v="PRCEU"/>
    <s v="Grupo 057 Projetos Especiais - Projeto de fomento 2561 - Fisica para todos - Remanejamento 50244901 / 2023"/>
    <s v="Sim"/>
    <m/>
    <n v="4886.72"/>
    <n v="0"/>
    <n v="0"/>
    <n v="5"/>
    <x v="3"/>
  </r>
  <r>
    <x v="128"/>
    <d v="2023-05-17T00:00:00"/>
    <n v="4100"/>
    <s v="DIR"/>
    <s v="PRPG"/>
    <s v="57 - Projetos Especiais - Apoio financeiro às Disciplinas ministradas em Inglês do PPG em Física REMANEJAMENTO 50265984 / 2023"/>
    <s v="Sim"/>
    <m/>
    <n v="10000"/>
    <n v="0"/>
    <n v="0"/>
    <n v="5"/>
    <x v="3"/>
  </r>
  <r>
    <x v="74"/>
    <d v="2023-04-05T00:00:00"/>
    <n v="4071"/>
    <s v="FNC"/>
    <s v="PRPI"/>
    <s v="Grupo 515 - Prog Inst de Apoio aos Novos Docentes da USP - REMANEJAMENTO 50183066 / 2023 - Edital PRPI Programa de Apoio a Novos Docentes- ano 2023- edição 1 (39)"/>
    <s v="Sim"/>
    <m/>
    <n v="35000"/>
    <n v="0"/>
    <n v="0"/>
    <n v="4"/>
    <x v="2"/>
  </r>
  <r>
    <x v="75"/>
    <d v="2023-05-31T00:00:00"/>
    <n v="4105"/>
    <s v="FGE"/>
    <s v="IFSC"/>
    <s v="REMANEJAMENTO 50293325 / 2023 - Diárias ao Prof. Dr. André de Pinho Vieira (IF/USP) Referente a participação do concurso de Professor Doutor nos termos do Edital ATAc/IFSC-66/2022. Entre o período de 29 de maio a 02 de junho de 2023."/>
    <s v="Sim"/>
    <m/>
    <n v="2312.5500000000002"/>
    <n v="0"/>
    <n v="0"/>
    <n v="5"/>
    <x v="3"/>
  </r>
  <r>
    <x v="76"/>
    <d v="2023-06-20T00:00:00"/>
    <n v="4123"/>
    <s v="FMA"/>
    <s v="PRPI"/>
    <s v="Grupo 57 - Projetos Especiais - Auxílio financeiro do edital p/ distribuição de bolsas de Pós-doc p/ posterior seleção de bolsistas - ano 2022. (pago em 19/06/23 por autorização do Pró-Reitor). Ref: 01 bolsa PD por 12 meses - REMANEJAMENTO 50336326 / 2023 - - O restante do valor esta GC 4124"/>
    <s v="Sim"/>
    <m/>
    <n v="101750.39999999999"/>
    <n v="0"/>
    <n v="0"/>
    <n v="6"/>
    <x v="4"/>
  </r>
  <r>
    <x v="76"/>
    <d v="2023-06-21T00:00:00"/>
    <n v="4124"/>
    <s v="FMA"/>
    <s v="PRPI"/>
    <s v="Grupo 57 - Projetos Especiais - Reserva técnica. Referente Auxílio financeiro do edital p/ distribuição de bolsas de Pós-doc p/ posterior seleção de bolsistas - ano 2022. (pago em 19/06/23 por autorização do Pró-Reitor). - - REMANEJAMENTO 50336326 / 2023 - O restante do valor esta GC 4123"/>
    <s v="Sim"/>
    <m/>
    <n v="10175.4"/>
    <n v="0"/>
    <n v="0"/>
    <n v="6"/>
    <x v="4"/>
  </r>
  <r>
    <x v="77"/>
    <d v="2023-04-05T00:00:00"/>
    <n v="4070"/>
    <s v="FEP"/>
    <s v="PRPI"/>
    <s v="Grupo 515 - Prog Inst de Apoio aos Novos Docentes da USP - REMANEJAMENTO 50183040 / 2023 Edital PRPI Programa de Apoio a Novos Docentes- ano 2023- edição 1 (38)"/>
    <s v="Sim"/>
    <m/>
    <n v="35000"/>
    <n v="0"/>
    <n v="0"/>
    <n v="4"/>
    <x v="2"/>
  </r>
  <r>
    <x v="129"/>
    <d v="2023-08-08T00:00:00"/>
    <n v="4162"/>
    <s v="FEP"/>
    <s v="Transposição interna"/>
    <s v="Transferência de saldo da RI - PROFIS - M. Regina D. Kawamrura Para RI - PROFIS - Cristina Leite conforme email do dia 07/08/2023 pelo Sr. Marco Rice - Motivo: Aposentadoria"/>
    <s v="Sim"/>
    <m/>
    <n v="96748.06"/>
    <n v="0"/>
    <n v="0"/>
    <n v="8"/>
    <x v="5"/>
  </r>
  <r>
    <x v="129"/>
    <d v="2023-10-05T00:00:00"/>
    <n v="4193"/>
    <s v="FEP"/>
    <s v="Editora da Universidade de São Paulo"/>
    <s v="Acertos de direitos autorais nacionais ref. 1º Sem. 2023 - GREF - REMANEJAMENTO 50536600 / 2023"/>
    <s v="Sim"/>
    <m/>
    <n v="2075.4"/>
    <n v="0"/>
    <n v="0"/>
    <n v="10"/>
    <x v="7"/>
  </r>
  <r>
    <x v="78"/>
    <d v="2023-08-31T00:00:00"/>
    <n v="4179"/>
    <s v="FAP"/>
    <s v="IFSC"/>
    <s v="Rem. 50469369 - Ref a diárias ao Prof. Gustavo Paganini p/ participação no SIFSC 13 - período de 21 a 25/08/2023."/>
    <s v="Sim"/>
    <m/>
    <n v="770.85"/>
    <n v="0"/>
    <n v="0"/>
    <n v="8"/>
    <x v="5"/>
  </r>
  <r>
    <x v="78"/>
    <d v="2023-09-19T00:00:00"/>
    <n v="4185"/>
    <s v="FAP"/>
    <s v="IFSC"/>
    <s v="Rem. 50520020 - diárias ao Prof. Gustavo Paganini Canal, referente a colóquio no IFSC em 15/09/2023."/>
    <s v="Sim"/>
    <m/>
    <n v="513.9"/>
    <n v="0"/>
    <n v="0"/>
    <n v="9"/>
    <x v="6"/>
  </r>
  <r>
    <x v="130"/>
    <d v="2023-10-05T00:00:00"/>
    <n v="4189"/>
    <s v="FMT"/>
    <s v="IFSC"/>
    <s v="Diária ao Prof. Dr. Eric de Castro e Andrade - proferir colóquio no IFSC em 01/09/2023 - REMANEJAMENTO 50490368 / 2023"/>
    <s v="Sim"/>
    <m/>
    <n v="256.95"/>
    <n v="0"/>
    <n v="0"/>
    <n v="10"/>
    <x v="7"/>
  </r>
  <r>
    <x v="131"/>
    <d v="2023-10-20T00:00:00"/>
    <n v="4208"/>
    <s v="FNC"/>
    <s v="PRPI"/>
    <s v="Grupo: 515 - Prog Inst de Apoio aos Novos Docentes da USP - Atena: Edital PRPI Programa de Apoio a Novos Docentes- ano 2023- edição 2 (82) - REMANEJAMENTO 50592047 / 2023"/>
    <s v="Sim"/>
    <m/>
    <n v="50000"/>
    <n v="0"/>
    <n v="0"/>
    <n v="10"/>
    <x v="7"/>
  </r>
</pivotCacheRecords>
</file>

<file path=xl/pivotCache/pivotCacheRecords2.xml><?xml version="1.0" encoding="utf-8"?>
<pivotCacheRecords xmlns="http://schemas.openxmlformats.org/spreadsheetml/2006/main" xmlns:r="http://schemas.openxmlformats.org/officeDocument/2006/relationships" count="1389">
  <r>
    <x v="0"/>
    <d v="2023-01-18T00:00:00"/>
    <n v="16490"/>
    <s v="DIR"/>
    <s v="SEC Figueiredo Ltda - EPP"/>
    <s v="Contrato de serviços de despacho aduaneiro - Exercício 2023 - NE 365063 / 2023 - Anulado - Fechamento do Exercício 2023"/>
    <s v="Sim"/>
    <n v="0"/>
    <m/>
    <n v="0"/>
    <n v="0"/>
    <n v="1"/>
    <x v="0"/>
    <x v="0"/>
  </r>
  <r>
    <x v="0"/>
    <d v="2023-02-13T00:00:00"/>
    <n v="16588"/>
    <s v="DIR"/>
    <s v="Diárias (Nacionais e Internacionais)"/>
    <s v="Empenho de Diárias Nacionais - NE 2797297 e Diárias Internacionais - NE 2625160 - Exercício 2023 - Contrapartida GC 4034"/>
    <s v="Sim"/>
    <n v="23873.02"/>
    <m/>
    <n v="23873.02"/>
    <n v="0"/>
    <n v="2"/>
    <x v="1"/>
    <x v="0"/>
  </r>
  <r>
    <x v="0"/>
    <d v="2023-04-06T00:00:00"/>
    <n v="16765"/>
    <s v="DIR"/>
    <s v="Monitores Bolsistas"/>
    <s v="ANULADO - Empenho referente a pagamentos de monitores bolsistas 2023 - NE 1644942/2023 - Processo: 23.1.9.43.6"/>
    <s v="Sim"/>
    <n v="0"/>
    <m/>
    <n v="0"/>
    <n v="0"/>
    <n v="4"/>
    <x v="2"/>
    <x v="0"/>
  </r>
  <r>
    <x v="0"/>
    <d v="2023-04-18T00:00:00"/>
    <n v="16795"/>
    <s v="DIR-CCEX"/>
    <s v="Auxilio Aluno"/>
    <s v="Ajuda de Custos a colaboradores Eventuais João de Souza, Juliana Costa, Ana Clara, Luiza Teixeira, Iago Modesto Iago Alves no valor de R$ 600,00"/>
    <s v="Sim"/>
    <n v="600"/>
    <m/>
    <n v="600"/>
    <n v="0"/>
    <n v="4"/>
    <x v="2"/>
    <x v="0"/>
  </r>
  <r>
    <x v="0"/>
    <d v="2023-04-18T00:00:00"/>
    <n v="16797"/>
    <s v="ATA-SV"/>
    <s v="Prado Com. de Eletron. e Servs. de Instal. EIRELI"/>
    <s v="NE.01859345 - Ata Registro de Preços - Aquisição e serviço de instalação de aparelho de ar condicionado p/Sala da Vigilância Edif. Anexo 2 - RC 157860 - DC 76142/2023. Proc. 22.1.441.43.4"/>
    <s v="Sim"/>
    <n v="1105.49"/>
    <m/>
    <n v="1105.49"/>
    <n v="0"/>
    <n v="4"/>
    <x v="2"/>
    <x v="0"/>
  </r>
  <r>
    <x v="0"/>
    <d v="2023-04-18T00:00:00"/>
    <n v="16798"/>
    <s v="DIR"/>
    <s v="SP Elite Eventos e Turismo EIreli"/>
    <s v="Serviço Eventual de Buffet RC 190310 DC 87250 NE 1863385"/>
    <s v="Sim"/>
    <n v="630"/>
    <m/>
    <n v="630"/>
    <n v="0"/>
    <n v="4"/>
    <x v="2"/>
    <x v="0"/>
  </r>
  <r>
    <x v="0"/>
    <d v="2023-04-18T00:00:00"/>
    <n v="16799"/>
    <s v="AAA"/>
    <s v="SP Elite Eventos e Turismo EIreli"/>
    <s v="Serviço Eventual de Buffet RC 187343 DC 90269 NE 1863458"/>
    <s v="Sim"/>
    <n v="420"/>
    <m/>
    <n v="420"/>
    <n v="0"/>
    <n v="4"/>
    <x v="2"/>
    <x v="0"/>
  </r>
  <r>
    <x v="0"/>
    <d v="2023-04-19T00:00:00"/>
    <n v="16801"/>
    <s v="DIR"/>
    <s v="Reitoria - Estagiário"/>
    <s v="Solicitação: 625/2023 Setor: Serviço de Pós-graduação em Física Solicitante: 2114950-1 Claudia Conde Barioni Valor da Bolsa: 1.212,00 Previsão Orçamentária: 14.544,00 + 3.168,00 (auxílio transporte) Duração: 12 meses Jornada: 30 Horas Remanejamento N° 2023 50321280 de recurso para estágio do aluno Gabrielly Inacio de Araujo"/>
    <s v="Sim"/>
    <n v="17712"/>
    <m/>
    <n v="17712"/>
    <n v="0"/>
    <n v="4"/>
    <x v="2"/>
    <x v="0"/>
  </r>
  <r>
    <x v="0"/>
    <d v="2023-04-25T00:00:00"/>
    <n v="16817"/>
    <s v="AAA"/>
    <s v="SP Elite Eventos e Turismo EIreli"/>
    <s v="Aquisição de serviço de Buffet - RC 188536 DC 90277 NE 2073434"/>
    <s v="Sim"/>
    <n v="840"/>
    <m/>
    <n v="840"/>
    <n v="0"/>
    <n v="4"/>
    <x v="2"/>
    <x v="0"/>
  </r>
  <r>
    <x v="0"/>
    <d v="2023-05-04T00:00:00"/>
    <n v="16849"/>
    <s v="DIR"/>
    <s v="Reitoria - Estagiário"/>
    <s v="Solicitação: 691/2023 Setor: Serviço de Graduação Solicitante: 2333180-1 Katia Cilene Beltran Souza Nobre Valor da Bolsa: 1.212,00 Previsão Orçamentária: 9.696,00 + 2.112,00 (auxílio transporte) Duração: 8 meses Jornada: 30 Horas Doc. Mov. Verba: 202302202757 Processo: 22.1.323.43.1 Aluno: 11771210 - Leonardo Duarte Curralo Data de Cadastro: 18/05/2023 09:37 - Remanejamento N° 2023 50276064"/>
    <s v="Sim"/>
    <n v="11808"/>
    <m/>
    <n v="11808"/>
    <n v="0"/>
    <n v="5"/>
    <x v="3"/>
    <x v="0"/>
  </r>
  <r>
    <x v="0"/>
    <d v="2023-05-04T00:00:00"/>
    <n v="16851"/>
    <s v="ATA"/>
    <s v="Biológica Controle de Pragas Urbanas ltda"/>
    <s v="Serviço de desratização emergencial para o bloco de serviços e para o prédio HEPIC."/>
    <s v="Sim"/>
    <n v="1710"/>
    <m/>
    <n v="1710"/>
    <n v="0"/>
    <n v="5"/>
    <x v="3"/>
    <x v="0"/>
  </r>
  <r>
    <x v="0"/>
    <d v="2023-05-09T00:00:00"/>
    <n v="16867"/>
    <s v="DIR"/>
    <s v="Reitoria - Estagiário"/>
    <s v="Solicitação: 723/2023 Setor: Serviço Técnico de Comunicação, Pesquisa e Cultura e Extensão Solicitante: 3472142-1 Maria Luísa Pestilla Tippi Valor da Bolsa: 1.212,00 Previsão Orçamentária: 14.544,00 + 3.168,00 (auxílio transporte) - Remanejamento N° 2023 50355100 Duração: 12 meses Jornada: 30 Horas Doc. Mov. Verba: 202302349936 Processo: 23.1.253.43.4 Aluno: 11761379 - Renan Azevedo de Carvalho Silva Data de Cadastro: 28/06/2023 16:10"/>
    <s v="Sim"/>
    <n v="17712"/>
    <m/>
    <n v="17712"/>
    <n v="0"/>
    <n v="5"/>
    <x v="3"/>
    <x v="0"/>
  </r>
  <r>
    <x v="0"/>
    <d v="2023-05-09T00:00:00"/>
    <n v="16868"/>
    <s v="ATA"/>
    <s v="EAR MIX Distribuidora Ltda"/>
    <s v="NEO 2349332/2023 - Aquisição de capachos para uso nas dependências do IFUSP. RC 1569960 - DC 96577/2023. Proc. 23.1.193.43.1"/>
    <s v="Sim"/>
    <n v="4950"/>
    <m/>
    <n v="4950"/>
    <n v="0"/>
    <n v="5"/>
    <x v="3"/>
    <x v="0"/>
  </r>
  <r>
    <x v="0"/>
    <d v="2023-05-11T00:00:00"/>
    <n v="16875"/>
    <s v="ATA-EXPEDIENTE"/>
    <s v="Antonio Terassi Neto"/>
    <s v="Troca da bateria do veículo oficial F-350 placa: DJP:0094"/>
    <s v="Sim"/>
    <n v="580"/>
    <m/>
    <n v="580"/>
    <n v="0"/>
    <n v="5"/>
    <x v="3"/>
    <x v="0"/>
  </r>
  <r>
    <x v="0"/>
    <d v="2023-05-11T00:00:00"/>
    <n v="16881"/>
    <s v="ATA-VEICULO"/>
    <s v="Rafael Medeiros da Silva"/>
    <s v="Motor de arranque recondicionado do veiculo oficial modelo:F-350 placa DJP:0094"/>
    <s v="Sim"/>
    <n v="1300"/>
    <m/>
    <n v="1300"/>
    <n v="0"/>
    <n v="5"/>
    <x v="3"/>
    <x v="0"/>
  </r>
  <r>
    <x v="0"/>
    <d v="2023-05-11T00:00:00"/>
    <n v="16885"/>
    <s v="DIR"/>
    <s v="Wood Steel Comercio de Moveis Ltda."/>
    <s v="NE.03814080 - Pregão - aquisições de cadeiras giratórias e poltronas - RC 179340 / 528505 / 560921 / 586050 - DC 94779 - Ajuste das GOs 16886 / 16887 - GC 4094."/>
    <s v="Sim"/>
    <n v="7158"/>
    <m/>
    <n v="7158"/>
    <n v="0"/>
    <n v="5"/>
    <x v="3"/>
    <x v="0"/>
  </r>
  <r>
    <x v="0"/>
    <d v="2023-05-11T00:00:00"/>
    <n v="16888"/>
    <s v="DIR"/>
    <s v="Tecno-Flex de Mogi Mirim Ind. Com. Móveis Ltda"/>
    <s v="Aquisição de mesas, gaveteiros e armários de escritório - RC 549545 / 586050 - DC 106610 - NE 3841931/2023 - Processo: 23.1.255.43.7 - Ajuste das GO 16889 - GC 4095."/>
    <s v="Sim"/>
    <n v="5700"/>
    <m/>
    <n v="5700"/>
    <n v="0"/>
    <n v="5"/>
    <x v="3"/>
    <x v="0"/>
  </r>
  <r>
    <x v="0"/>
    <d v="2023-05-11T00:00:00"/>
    <n v="16896"/>
    <s v="DIR"/>
    <s v="Honorários"/>
    <s v="Pró Labore ref a participação na comissão julgadora do concurso para provimento de um professor doutor junto ao DFNC - NE 2385215 e 2385142 - Processo 23.1.13.43.3"/>
    <s v="Sim"/>
    <n v="1857.14"/>
    <m/>
    <n v="1857.14"/>
    <n v="0"/>
    <n v="5"/>
    <x v="3"/>
    <x v="0"/>
  </r>
  <r>
    <x v="0"/>
    <d v="2023-05-11T00:00:00"/>
    <n v="16880"/>
    <s v="ATF-ALMOX"/>
    <s v="Reitoria"/>
    <s v="Remanejamento 50257248 / 2023 referente à requisição de material 202300146353 - Almoxarifado Central"/>
    <s v="Sim"/>
    <n v="956.29"/>
    <m/>
    <n v="956.29"/>
    <n v="0"/>
    <n v="5"/>
    <x v="3"/>
    <x v="0"/>
  </r>
  <r>
    <x v="0"/>
    <d v="2023-05-11T00:00:00"/>
    <n v="16897"/>
    <s v="DIR"/>
    <s v="Auxilio Professor Visitante"/>
    <s v="Auxilio ref a participação na comissão julgadora do concurso para provimento de um professor doutor junto ao DFNC - Prof Dr Luiz Felipe, Profa Dra Mariela Fernanda (estrangeira) Profa Dra Regina Cély e Prof. Dr Roberto Meigikos - NE 2385282, 2385290, 2385304 e 2385312"/>
    <s v="Sim"/>
    <n v="10963.2"/>
    <m/>
    <n v="10963.2"/>
    <n v="0"/>
    <n v="5"/>
    <x v="3"/>
    <x v="0"/>
  </r>
  <r>
    <x v="0"/>
    <d v="2023-05-12T00:00:00"/>
    <n v="16920"/>
    <s v="DIR"/>
    <s v="SEC Figueiredo Ltda - EPP"/>
    <s v="Despesa com despacho aduaneiro referente a importação da compra 17510/2023 - Processo: 23.1.39.43.2 - NE 2400575/2023"/>
    <s v="Sim"/>
    <n v="5718.84"/>
    <m/>
    <n v="5718.84"/>
    <n v="0"/>
    <n v="5"/>
    <x v="3"/>
    <x v="0"/>
  </r>
  <r>
    <x v="0"/>
    <d v="2023-05-12T00:00:00"/>
    <n v="16922"/>
    <s v="DIR"/>
    <s v="CEPEUSP"/>
    <s v="Reserva dos Campos do CEPEUSP para AAAGW para o ano de 2023 - Remanejamento N° 2023 50261229"/>
    <s v="Sim"/>
    <n v="6240"/>
    <m/>
    <n v="6240"/>
    <n v="0"/>
    <n v="5"/>
    <x v="3"/>
    <x v="0"/>
  </r>
  <r>
    <x v="0"/>
    <d v="2023-05-15T00:00:00"/>
    <n v="16924"/>
    <s v="SBI"/>
    <s v="Jose Roberto dos Santos - 76157512849"/>
    <s v="Aquisição de serviço de chaveiro"/>
    <s v="Sim"/>
    <n v="220"/>
    <m/>
    <n v="220"/>
    <n v="0"/>
    <n v="5"/>
    <x v="3"/>
    <x v="0"/>
  </r>
  <r>
    <x v="0"/>
    <d v="2023-05-15T00:00:00"/>
    <n v="16926"/>
    <s v="DIR"/>
    <s v="Transposição interna"/>
    <s v="Transferência para o professor FUAD referente a créditos recebidos da troca com a Diretoria - GC 4097"/>
    <s v="Sim"/>
    <n v="110000"/>
    <m/>
    <n v="110000"/>
    <n v="0"/>
    <n v="5"/>
    <x v="3"/>
    <x v="0"/>
  </r>
  <r>
    <x v="0"/>
    <d v="2023-05-16T00:00:00"/>
    <n v="16932"/>
    <s v="FEP"/>
    <s v="Prado Com. de Eletron. e Servs. de Instal. EIRELI"/>
    <s v="Aquisição e instalação de aparelho de ar condicionado (DFEP). RC 212283 - DC 98170/2023 - NEs 2425098 e 245080 - Contrapartida GO 16935 e GC 4098"/>
    <s v="Sim"/>
    <n v="4864"/>
    <m/>
    <n v="4864"/>
    <n v="0"/>
    <n v="5"/>
    <x v="3"/>
    <x v="0"/>
  </r>
  <r>
    <x v="0"/>
    <d v="2023-05-17T00:00:00"/>
    <n v="16934"/>
    <s v="ATA-VEICULO"/>
    <s v="Rafael Medeiros da Silva"/>
    <s v="Troca do relê auxiliar de partida do veículo oficial F-350 placa DJP: 0094"/>
    <s v="Sim"/>
    <n v="375"/>
    <m/>
    <n v="375"/>
    <n v="0"/>
    <n v="5"/>
    <x v="3"/>
    <x v="0"/>
  </r>
  <r>
    <x v="0"/>
    <d v="2023-05-17T00:00:00"/>
    <n v="16941"/>
    <s v="ATA-VEICULO"/>
    <s v="Z.A. DIGITAL DE SÃO PAULO SISTEMA DE ESTACIONAMENT"/>
    <s v="Informamos que desde o dia 17/11/2020, o serviço de estacionamento rotativo em vias e logradouros públicos no Município de São Paulo, passou a ser operado exclusivamente pela Estapar Nova Zona Azul. Diante disso, a unidade, os gestores e os condutores poderão realizar o cadastro junto a empresa para utilização dos serviços, e fazer o crédito"/>
    <s v="Sim"/>
    <n v="152"/>
    <m/>
    <n v="152"/>
    <n v="0"/>
    <n v="5"/>
    <x v="3"/>
    <x v="0"/>
  </r>
  <r>
    <x v="0"/>
    <d v="2023-05-18T00:00:00"/>
    <n v="16943"/>
    <s v="ATF-ALMOX"/>
    <s v="Jose Roberto dos Santos - 76157512849"/>
    <s v="Aquisição de serviço de chaveiro (confecção de carimbo)"/>
    <s v="Sim"/>
    <n v="65"/>
    <m/>
    <n v="65"/>
    <n v="0"/>
    <n v="5"/>
    <x v="3"/>
    <x v="0"/>
  </r>
  <r>
    <x v="0"/>
    <d v="2023-05-19T00:00:00"/>
    <n v="16955"/>
    <s v="DIR"/>
    <s v="Diárias"/>
    <s v="Diária N° 202300023 - Fernando Silveira Navarra - 2085490 Unidade - 43 - Instituto de Física Destino: Rio de Janeiro/RJ-Brasil Convênio: 0 Saida Prevista: 04/06/2023 - 08:15 Término Prevista: 10/06/2023 - 18:15 Diárias Nacionais: Completas: 6 - Simples: 1 Finalidade da Diária: Participação como organizador principal da XXX Reunião de Trabalho sobre Interações Hadrônicas, a ser realizada no CBPF, Rio de Janeiro, entre 5 e 7 de junho de 2023."/>
    <s v="Sim"/>
    <n v="3340.35"/>
    <m/>
    <n v="3340.35"/>
    <n v="0"/>
    <n v="5"/>
    <x v="3"/>
    <x v="0"/>
  </r>
  <r>
    <x v="0"/>
    <d v="2023-05-19T00:00:00"/>
    <n v="16959"/>
    <s v="DIR"/>
    <s v="IFSC"/>
    <s v="Remanejamento N° 2023 50279926 - referente à 5 diárias completas com pernoite, ao Prof. Antonio Ricardo Zanatta (IFSC/USP), nº USP 2808842 que participará da Comissão Julgadora do Concurso para provimento de um Professor Doutor junto ao Departamento de Física Aplicada, Ed. IF-01/23, a ser realizado no período de 24 a 28 de julho de 2023."/>
    <s v="Sim"/>
    <n v="2569.5"/>
    <m/>
    <n v="2569.5"/>
    <n v="0"/>
    <n v="5"/>
    <x v="3"/>
    <x v="0"/>
  </r>
  <r>
    <x v="0"/>
    <d v="2023-05-22T00:00:00"/>
    <n v="16964"/>
    <s v="DIR"/>
    <s v="AUCANI"/>
    <s v="Devolução referente ao REMANEJAMENTO 50193620 / 2022 - Aluno Arthur Xavier Belluci nº 11809260 fez a devolução da bolsa que recebeu - Recibo 70/2023"/>
    <s v="Sim"/>
    <n v="28000"/>
    <m/>
    <n v="28000"/>
    <n v="0"/>
    <n v="5"/>
    <x v="3"/>
    <x v="0"/>
  </r>
  <r>
    <x v="0"/>
    <d v="2023-05-23T00:00:00"/>
    <n v="16965"/>
    <s v="AAA"/>
    <s v="Professor Visitante"/>
    <s v="Auxilio ref a participação na comissão julgadora do concurso para provimento de um professor doutor junto ao DFMA - Profa Dra. Miriam Mendes Gandelma, Profa. Dra. Erica Ribeiro Polycarpo Macedo e Prof. Dr. Hiroshi Nunokawa NE: 2486321, 2486429 e 2486470"/>
    <s v="Sim"/>
    <n v="4933.4399999999996"/>
    <m/>
    <n v="4933.4399999999996"/>
    <n v="0"/>
    <n v="5"/>
    <x v="3"/>
    <x v="0"/>
  </r>
  <r>
    <x v="0"/>
    <d v="2023-05-23T00:00:00"/>
    <n v="16969"/>
    <s v="AAA"/>
    <s v="Professor Visitante"/>
    <s v="Auxilio ref a participação na comissão julgadora do concurso para provimento de um professor doutor junto ao DFMA - Porfa.Dra. Miriam Mendes, Profa. Dra. Erica Ribeiro e Prof Dr. Hiroshi NE 2625305, 2625364 e 2625429"/>
    <s v="Sim"/>
    <n v="2785.71"/>
    <m/>
    <n v="2785.71"/>
    <n v="0"/>
    <n v="5"/>
    <x v="3"/>
    <x v="0"/>
  </r>
  <r>
    <x v="0"/>
    <d v="2023-05-23T00:00:00"/>
    <n v="16974"/>
    <s v="DIR"/>
    <s v="SP Elite Eventos e Turismo Eireli ME"/>
    <s v="Serviço de buffet para a reunião da congregação do IFUSP a ser realizada dia 25/05/2023 - Requisição 188579 - DC 120508/2023 - NE 2633413 e 2633421 - Complemento GO 16973"/>
    <s v="Sim"/>
    <n v="3.11"/>
    <m/>
    <n v="3.11"/>
    <n v="0"/>
    <n v="5"/>
    <x v="3"/>
    <x v="0"/>
  </r>
  <r>
    <x v="0"/>
    <d v="2023-05-24T00:00:00"/>
    <n v="16975"/>
    <s v="DIR"/>
    <s v="Jose Roberto dos Santos"/>
    <s v="Reparos e fechaduras das portas da salas de estudos temporários da biblioteca localizada no Ed. Principal."/>
    <s v="Sim"/>
    <n v="370"/>
    <m/>
    <n v="370"/>
    <n v="0"/>
    <n v="5"/>
    <x v="3"/>
    <x v="0"/>
  </r>
  <r>
    <x v="0"/>
    <d v="2023-05-24T00:00:00"/>
    <n v="16977"/>
    <s v="FEP"/>
    <s v="A.C. de Almeida Informática e Tecnologia Ltda"/>
    <s v="NEE 2643923/2023 - Compra de insumos de informática (WebCam) p/DFEP - RC 252811/2023 - DC 117124/2023"/>
    <s v="Sim"/>
    <n v="400"/>
    <m/>
    <n v="400"/>
    <n v="0"/>
    <n v="5"/>
    <x v="3"/>
    <x v="0"/>
  </r>
  <r>
    <x v="0"/>
    <d v="2023-05-25T00:00:00"/>
    <n v="16979"/>
    <s v="DIR"/>
    <s v="Ricardo Ichiwaki"/>
    <s v="Solicitação de reembolso pela compra de insumos emergenciais para os experimentos dos Laboratórios Didáticos."/>
    <s v="Sim"/>
    <n v="746.51"/>
    <m/>
    <n v="746.51"/>
    <n v="0"/>
    <n v="5"/>
    <x v="3"/>
    <x v="0"/>
  </r>
  <r>
    <x v="0"/>
    <d v="2023-05-30T00:00:00"/>
    <n v="16992"/>
    <s v="AAA"/>
    <s v="Fabio Hideki Sakuguti"/>
    <s v="compra de headset para ouvir as gravações das reuniões Congregação/CTA para elaboração de atas."/>
    <s v="Sim"/>
    <n v="81.96"/>
    <m/>
    <n v="81.96"/>
    <n v="0"/>
    <n v="5"/>
    <x v="3"/>
    <x v="0"/>
  </r>
  <r>
    <x v="0"/>
    <d v="2023-06-01T00:00:00"/>
    <n v="16998"/>
    <s v="DIR"/>
    <s v="Ricardo Ichiwaki"/>
    <s v="Solicitação de reembolso pela compra de insumos emergenciais à montagem de experimentos dos Laboratórios Didáticos"/>
    <s v="Sim"/>
    <n v="456.15"/>
    <m/>
    <n v="456.15"/>
    <n v="0"/>
    <n v="6"/>
    <x v="4"/>
    <x v="0"/>
  </r>
  <r>
    <x v="0"/>
    <d v="2023-06-02T00:00:00"/>
    <n v="17006"/>
    <s v="DIR"/>
    <s v="Fidelíssima Cafés Especiais"/>
    <s v="Compra de 10 pacotes de café em grãos para Diretoria"/>
    <s v="Sim"/>
    <n v="560"/>
    <m/>
    <n v="560"/>
    <n v="0"/>
    <n v="6"/>
    <x v="4"/>
    <x v="0"/>
  </r>
  <r>
    <x v="0"/>
    <d v="2023-06-05T00:00:00"/>
    <n v="17015"/>
    <s v="DIR"/>
    <s v="Reitoria"/>
    <s v="INSS Multa/Juros - EFD-Reinf recolhido com atraso, competência 04/2023 - REMANEJAMENTO 50309728 / 2023."/>
    <s v="Sim"/>
    <n v="127.38"/>
    <m/>
    <n v="127.38"/>
    <n v="0"/>
    <n v="6"/>
    <x v="4"/>
    <x v="0"/>
  </r>
  <r>
    <x v="0"/>
    <d v="2023-06-07T00:00:00"/>
    <n v="17028"/>
    <s v="AAA"/>
    <s v="Irene Vicicato Lopes"/>
    <s v="Compra de biscoitos doce e sallgado e cápsulas de café, a serem utilizados pela Assistência Acadêemica em bancas de concursos e processos seletivos."/>
    <s v="Sim"/>
    <n v="494.54"/>
    <m/>
    <n v="494.54"/>
    <n v="0"/>
    <n v="6"/>
    <x v="4"/>
    <x v="0"/>
  </r>
  <r>
    <x v="0"/>
    <d v="2023-06-13T00:00:00"/>
    <n v="17044"/>
    <s v="DIR"/>
    <s v="Naype Serv. de Despachos LTDA"/>
    <s v="Pagamento do serviço de despachante referente renovação das licenças para compra e utilização de produtos químicos controlados pelo IF."/>
    <s v="Sim"/>
    <n v="1500"/>
    <m/>
    <n v="1500"/>
    <n v="0"/>
    <n v="6"/>
    <x v="4"/>
    <x v="0"/>
  </r>
  <r>
    <x v="0"/>
    <d v="2023-06-20T00:00:00"/>
    <n v="17075"/>
    <s v="DIR"/>
    <s v="SEC Figueiredo Ltda - EPP"/>
    <s v="Complemento do empenho 2400575/2023 referente adiantamento de numerários para pagamento de despesas com despacho aduaneiro referente a importação de compra 17510/2023 - NE 03209658/2023 - Kit emulação que será usado em disciplina de laboratório do IFUSP."/>
    <s v="Sim"/>
    <n v="206.58"/>
    <m/>
    <n v="206.58"/>
    <n v="0"/>
    <n v="6"/>
    <x v="4"/>
    <x v="0"/>
  </r>
  <r>
    <x v="0"/>
    <d v="2023-06-21T00:00:00"/>
    <n v="17079"/>
    <s v="DIR"/>
    <s v="MARLENE OLIVEIRA DOS SANTOS 93945361834"/>
    <s v="Material de comunicação para a Seção de Alunos, direcionado aos estudantes da graduação."/>
    <s v="Sim"/>
    <n v="1550"/>
    <m/>
    <n v="1550"/>
    <n v="0"/>
    <n v="6"/>
    <x v="4"/>
    <x v="0"/>
  </r>
  <r>
    <x v="0"/>
    <d v="2023-06-21T00:00:00"/>
    <n v="17080"/>
    <s v="DIR"/>
    <s v="Manoela Brito Cavalcante"/>
    <s v="Reembolso referente a compra de luvas descartáveis utilizadas pelos servidores do apoio ao usuários."/>
    <s v="Sim"/>
    <n v="59.9"/>
    <m/>
    <n v="59.9"/>
    <n v="0"/>
    <n v="6"/>
    <x v="4"/>
    <x v="0"/>
  </r>
  <r>
    <x v="0"/>
    <d v="2023-06-26T00:00:00"/>
    <n v="17095"/>
    <s v="AAA-SAL"/>
    <s v="Maria Luisa Pestilla Tippi (reembolso)"/>
    <s v="Compra de displays plásticos para as peças de comunicação da Seção de Alunos. NF da KALUNGA."/>
    <s v="Sim"/>
    <n v="76.8"/>
    <m/>
    <n v="76.8"/>
    <n v="0"/>
    <n v="6"/>
    <x v="4"/>
    <x v="0"/>
  </r>
  <r>
    <x v="0"/>
    <d v="2023-06-30T00:00:00"/>
    <n v="17122"/>
    <s v="DIR"/>
    <s v="Reitoria - Estagiário"/>
    <s v="Complementação de recurso para estágio do aluno Joara Cardoso Silva Solicitação 834/2022 - Remanejamento 50359881/2023 - Complementação de recurso para estágio do aluno Júlia de Moura Reinaldo. Referente à solicitação 368/2023 - Remanejamento 50361606/2023 - Complementação de recurso para estágio do aluno Gabriel Santos Sant'Anna. Referente à solicitação 369/2023 - Remanejamento 50361665/2023"/>
    <s v="Sim"/>
    <n v="1148.4000000000001"/>
    <m/>
    <n v="1148.4000000000001"/>
    <n v="0"/>
    <n v="6"/>
    <x v="4"/>
    <x v="0"/>
  </r>
  <r>
    <x v="0"/>
    <d v="2023-06-30T00:00:00"/>
    <n v="17125"/>
    <s v="DIR"/>
    <s v="Débitos Tesouraria"/>
    <s v="Ajustes de lançamentos referente as despesas realizadas no Grupo da Receita do processo de adiantamento nº : 23.1.287.43.6, mas lançados nos RORÇ Departamentos - GO 17016 - Contrapartida RORÇ BÁSICO - GC 4127"/>
    <s v="Sim"/>
    <n v="684.01"/>
    <m/>
    <n v="684.01"/>
    <n v="0"/>
    <n v="6"/>
    <x v="4"/>
    <x v="0"/>
  </r>
  <r>
    <x v="0"/>
    <d v="2023-08-09T00:00:00"/>
    <n v="17268"/>
    <s v="DIR"/>
    <s v="Transposição interna"/>
    <s v="Transposição para RI Manutenção Predial para empenho do Pregão Eletrônica para contratação de serviço de jardinagem - DC 155867/2023 - Remanejamento nº 2023 50449805 e 2023 50449180"/>
    <s v="Sim"/>
    <n v="107032.53"/>
    <m/>
    <n v="107032.53"/>
    <n v="0"/>
    <n v="8"/>
    <x v="5"/>
    <x v="0"/>
  </r>
  <r>
    <x v="0"/>
    <d v="2023-08-09T00:00:00"/>
    <n v="17269"/>
    <s v="AAA-CG"/>
    <s v="Auxílio financeiro Aluno"/>
    <s v="Evento International History, Philosophy, Porto Alegre 09 a 11/08/2023 Vitor NE 4035637, Carlos Chaves NE 4035750, Victor NE 4035726, Juan Palma NE 4035700, Rebeca NE 4035688."/>
    <s v="Sim"/>
    <n v="4500"/>
    <m/>
    <n v="4500"/>
    <n v="0"/>
    <n v="8"/>
    <x v="5"/>
    <x v="0"/>
  </r>
  <r>
    <x v="0"/>
    <d v="2023-08-09T00:00:00"/>
    <n v="17270"/>
    <s v="AAA-CG"/>
    <s v="Auxílio financeiro Aluno"/>
    <s v="Evento Encontro Nacional de Pesquisa em Educação em Ciências Caldas Novas/GO 02 a 06/10/2023 Mila Marques NE 4035793 e Isabella Yumi NE 4035823."/>
    <s v="Sim"/>
    <n v="1800"/>
    <m/>
    <n v="1800"/>
    <n v="0"/>
    <n v="8"/>
    <x v="5"/>
    <x v="0"/>
  </r>
  <r>
    <x v="0"/>
    <d v="2023-08-28T00:00:00"/>
    <n v="17345"/>
    <s v="FGE"/>
    <s v="Mikiya Muramatsu"/>
    <s v="Compra de aguas para o Evento Física para todos - FPT nos dias 26/08 e 16/09/2023"/>
    <s v="Sim"/>
    <n v="27"/>
    <m/>
    <n v="27"/>
    <n v="0"/>
    <n v="8"/>
    <x v="5"/>
    <x v="0"/>
  </r>
  <r>
    <x v="0"/>
    <d v="2023-09-01T00:00:00"/>
    <n v="17354"/>
    <s v="ATA-VEICULO"/>
    <s v="Empresa Brasileira de Correios e Telégrafos (ECT)"/>
    <s v="Envio de uma CARTA REGISTRADA /AR (CR/AR) para Companhia de engenharia de Tráfego - CET R:Sumidouro.740 - Pinheiros - SP Cep: 05428-900 - (Nº. Objeto: BR597108580br)"/>
    <s v="Sim"/>
    <n v="18.2"/>
    <m/>
    <n v="18.2"/>
    <n v="0"/>
    <n v="9"/>
    <x v="6"/>
    <x v="0"/>
  </r>
  <r>
    <x v="0"/>
    <d v="2023-09-19T00:00:00"/>
    <n v="17405"/>
    <s v="AAA"/>
    <s v="Reitoria"/>
    <s v="Rem. 50507449 - INSS Multa/Juros - Essocial recolhido com atraso, competência 07/2023."/>
    <s v="Sim"/>
    <n v="10.45"/>
    <m/>
    <n v="10.45"/>
    <n v="0"/>
    <n v="9"/>
    <x v="6"/>
    <x v="0"/>
  </r>
  <r>
    <x v="0"/>
    <d v="2023-10-04T00:00:00"/>
    <n v="17450"/>
    <s v="DIR-SBI"/>
    <s v="ALMOXARIFADO"/>
    <s v="Requisição de Almoxarifado"/>
    <s v="Sim"/>
    <n v="1356.04"/>
    <m/>
    <n v="1356.04"/>
    <n v="0"/>
    <n v="10"/>
    <x v="7"/>
    <x v="0"/>
  </r>
  <r>
    <x v="0"/>
    <d v="2023-10-05T00:00:00"/>
    <n v="17471"/>
    <s v="DIR"/>
    <s v="Transposição interna"/>
    <s v="REMANEJAMENTO 50489629 / 2023 - Para empenho de adiantamento de despesa na receita da manutenção predial"/>
    <s v="Sim"/>
    <n v="8800"/>
    <m/>
    <n v="8800"/>
    <n v="0"/>
    <n v="10"/>
    <x v="7"/>
    <x v="0"/>
  </r>
  <r>
    <x v="0"/>
    <d v="2023-10-06T00:00:00"/>
    <n v="17482"/>
    <s v="DIR"/>
    <s v="Transposição interna"/>
    <s v="Cobrir saldo negativo Profa Vera Henriques - GC 4202"/>
    <s v="Sim"/>
    <n v="884.41"/>
    <m/>
    <n v="884.41"/>
    <n v="0"/>
    <n v="10"/>
    <x v="7"/>
    <x v="0"/>
  </r>
  <r>
    <x v="0"/>
    <d v="2023-10-10T00:00:00"/>
    <n v="17488"/>
    <s v="DIR"/>
    <s v="Fidelíssima Cafés Especiais"/>
    <s v="Compra de 10 pacotes de café em grãos para máquina Diretoria"/>
    <s v="Sim"/>
    <n v="620"/>
    <m/>
    <n v="620"/>
    <n v="0"/>
    <n v="10"/>
    <x v="7"/>
    <x v="0"/>
  </r>
  <r>
    <x v="0"/>
    <d v="2023-10-16T00:00:00"/>
    <n v="17501"/>
    <s v="AAA"/>
    <s v="SP Elite Eventos e Turismo Eireli ME"/>
    <s v="Serviço de buffet para reunião da Congregação do IFUSP - RC 194358 - DC 229704 - NE 05363972/2023 - Processo 23.1.344.43.0"/>
    <s v="Sim"/>
    <n v="1260"/>
    <m/>
    <n v="1260"/>
    <n v="0"/>
    <n v="10"/>
    <x v="7"/>
    <x v="0"/>
  </r>
  <r>
    <x v="0"/>
    <d v="2023-10-16T00:00:00"/>
    <n v="17502"/>
    <s v="DIR"/>
    <s v="SP Elite Eventos e Turismo Eireli ME"/>
    <s v="Serviço de buffet para colóquio no Auditório Adma Jafet - RC 480334 - DC 228163 - NE 05364057/2023 - Processo 23.1.344.43.0"/>
    <s v="Sim"/>
    <n v="3000"/>
    <m/>
    <n v="3000"/>
    <n v="0"/>
    <n v="10"/>
    <x v="7"/>
    <x v="0"/>
  </r>
  <r>
    <x v="0"/>
    <d v="2023-10-18T00:00:00"/>
    <n v="17510"/>
    <s v="ATA-EXPEDIENTE"/>
    <s v="Estapar zona azul digital"/>
    <s v="Recarregar com crédito para zona azul quando os carros do ifusp sair para compras"/>
    <s v="Sim"/>
    <n v="152"/>
    <m/>
    <n v="152"/>
    <n v="0"/>
    <n v="10"/>
    <x v="7"/>
    <x v="0"/>
  </r>
  <r>
    <x v="0"/>
    <d v="2023-10-18T00:00:00"/>
    <n v="17516"/>
    <s v="DIR"/>
    <s v="Nutricap Comércio e Produtos Alimentícios Ltda"/>
    <s v="Serviços de lanches, oferecido aos palestrantes e visitantes do VIII Encontro da Licenciatura em Física | 30 anos da Licenciatura no IFUSP, durante o período de 16 a 20 de outubro/2023.."/>
    <s v="Sim"/>
    <n v="135"/>
    <m/>
    <n v="135"/>
    <n v="0"/>
    <n v="10"/>
    <x v="7"/>
    <x v="0"/>
  </r>
  <r>
    <x v="0"/>
    <d v="2023-10-24T00:00:00"/>
    <n v="17540"/>
    <s v="AAA-CPG"/>
    <s v="Antonio Aparecido de Souza ME"/>
    <s v="Aquisição de serviço de confecção de carimbos"/>
    <s v="Sim"/>
    <n v="86"/>
    <m/>
    <n v="86"/>
    <n v="0"/>
    <n v="10"/>
    <x v="7"/>
    <x v="0"/>
  </r>
  <r>
    <x v="0"/>
    <d v="2023-10-30T00:00:00"/>
    <n v="17557"/>
    <s v="ATA"/>
    <s v="Manoela Brito Cavalcante"/>
    <s v="Reembolso da compra de giz colorido, mouse sem fio e bateria para alarmes. Para utilização na seção de apoio de usuários e vigilância."/>
    <s v="Sim"/>
    <n v="497.7"/>
    <m/>
    <n v="497.7"/>
    <n v="0"/>
    <n v="10"/>
    <x v="7"/>
    <x v="0"/>
  </r>
  <r>
    <x v="0"/>
    <d v="2023-10-30T00:00:00"/>
    <n v="17558"/>
    <s v="ATA"/>
    <s v="Naype Serv. de Despachos LTDA"/>
    <s v="Pagamento da despachante para emissão/renovação das licenças de compra/uso de produtos químicos controlados no Instituto de Física"/>
    <s v="Sim"/>
    <n v="1600"/>
    <m/>
    <n v="1600"/>
    <n v="0"/>
    <n v="10"/>
    <x v="7"/>
    <x v="0"/>
  </r>
  <r>
    <x v="0"/>
    <d v="2023-10-30T00:00:00"/>
    <n v="17559"/>
    <s v="DIR"/>
    <s v="Ricardo Ichiwaki"/>
    <s v="Solicitação de reembolso pela compra de insumos emergenciais aos Laboratórios Didáticos."/>
    <s v="Sim"/>
    <n v="999.57"/>
    <m/>
    <n v="999.57"/>
    <n v="0"/>
    <n v="10"/>
    <x v="7"/>
    <x v="0"/>
  </r>
  <r>
    <x v="0"/>
    <d v="2023-11-09T00:00:00"/>
    <n v="17599"/>
    <s v="DIR"/>
    <s v="Débitos Tesouraria"/>
    <s v="Ajustes de lançamentos referente as despesas realizadas no Grupo da Receita do processo de adiantamento nº : 23.1.531.43.4, mas lançados nas GOs 17511 e 17497 - Contrapartida Diretoria - RORÇ Básico GC 4214"/>
    <s v="Sim"/>
    <n v="70.47"/>
    <m/>
    <n v="70.47"/>
    <n v="0"/>
    <n v="11"/>
    <x v="8"/>
    <x v="0"/>
  </r>
  <r>
    <x v="0"/>
    <d v="2023-11-14T00:00:00"/>
    <n v="17553"/>
    <s v="DIR"/>
    <s v="Correios"/>
    <s v="Enviar Sedex com aviso de recebimento para os 3 endereços abaixo: 1) Rua G3, Nº 72 - CEP 07174-412 – Guarulhos/SP – Brasil (Nº.Objeto: OV446506854br) 2) Rua Cláudio Roberto Marques, Nº 72 - CEP 07174-412 – Guarulhos/SP – Brasil (Nº.Objeto: OV446506868br) 3) Rua João Rodrigues da Silva, S/Nº - Bloco 115D - Apto 203 CEP 27288-020 – Volta Redonda/RJ - Brasil (Nº.Objeto:OV446506871br)"/>
    <s v="Sim"/>
    <n v="72.150000000000006"/>
    <m/>
    <n v="72.150000000000006"/>
    <n v="0"/>
    <n v="11"/>
    <x v="8"/>
    <x v="0"/>
  </r>
  <r>
    <x v="0"/>
    <d v="2023-11-17T00:00:00"/>
    <n v="17628"/>
    <s v="DIR"/>
    <s v="Reitoria"/>
    <s v="INSS Multa/Juros - eSocial recolhido com atraso, competência 09/2023 - REMANEJAMENTO 50648506 / 2023"/>
    <s v="Sim"/>
    <n v="2894.08"/>
    <m/>
    <n v="2894.08"/>
    <n v="0"/>
    <n v="11"/>
    <x v="8"/>
    <x v="0"/>
  </r>
  <r>
    <x v="0"/>
    <d v="2023-11-17T00:00:00"/>
    <n v="17629"/>
    <s v="DIR"/>
    <s v="Reitoria"/>
    <s v="INSS Multa/Juros - EFD-Reinf recolhido com atraso, competência 09/2023. REMANEJAMENTO 50648107 / 2023"/>
    <s v="Sim"/>
    <n v="241.25"/>
    <m/>
    <n v="241.25"/>
    <n v="0"/>
    <n v="11"/>
    <x v="8"/>
    <x v="0"/>
  </r>
  <r>
    <x v="0"/>
    <d v="2023-11-17T00:00:00"/>
    <n v="17630"/>
    <s v="FMA"/>
    <s v="Professor(a) Visitante"/>
    <s v="NE - 06080486/2023 - Ajuda de custo ao Prof. Visitante Gabriel Santos Menezes do ICE/UFFRJ e IFT/UNESP para ministrar colóquio junto ao DFMA - Proc. 23.1.00013.43.3"/>
    <s v="Sim"/>
    <n v="250"/>
    <m/>
    <n v="250"/>
    <n v="0"/>
    <n v="11"/>
    <x v="8"/>
    <x v="0"/>
  </r>
  <r>
    <x v="0"/>
    <d v="2023-11-22T00:00:00"/>
    <n v="17635"/>
    <s v="DIR"/>
    <s v="Monitores Bolsistas"/>
    <s v="Reforço do empenho 1644942 referente a Monitores bolsista referente a novembro e dezembro 2023. Processo: 23.1.9.43.6"/>
    <s v="Sim"/>
    <n v="96329.02"/>
    <m/>
    <n v="96329.02"/>
    <n v="0"/>
    <n v="11"/>
    <x v="8"/>
    <x v="0"/>
  </r>
  <r>
    <x v="0"/>
    <d v="2023-11-23T00:00:00"/>
    <n v="17638"/>
    <s v="DIR"/>
    <s v="Reitoria"/>
    <s v="INSS Multa/Juros - EFD-Reinf recolhido com atraso, competência 09/2023 REMANEJAMENTO 50665028 / 2023."/>
    <s v="Sim"/>
    <n v="6.95"/>
    <m/>
    <n v="6.95"/>
    <n v="0"/>
    <n v="11"/>
    <x v="8"/>
    <x v="0"/>
  </r>
  <r>
    <x v="0"/>
    <d v="2023-11-23T00:00:00"/>
    <n v="17639"/>
    <s v="DIR"/>
    <s v="Reitoria"/>
    <s v="INSS Multa/Juros - eSocial recolhido com atraso, competência 09/2023. REMANEJAMENTO 50665427 / 2023"/>
    <s v="Sim"/>
    <n v="83.41"/>
    <m/>
    <n v="83.41"/>
    <n v="0"/>
    <n v="11"/>
    <x v="8"/>
    <x v="0"/>
  </r>
  <r>
    <x v="0"/>
    <d v="2023-11-24T00:00:00"/>
    <n v="17645"/>
    <s v="ATF-ALMOX"/>
    <s v="Terrao Comercio e Representacao Ltda."/>
    <s v="NE.06296136 - Ata Registro de Preço - aquisições de papéis higiênicos e papéis toalhas - RC 519621 / 519702 - DC 258747."/>
    <s v="Sim"/>
    <n v="56006.8"/>
    <m/>
    <n v="56006.8"/>
    <n v="0"/>
    <n v="11"/>
    <x v="8"/>
    <x v="0"/>
  </r>
  <r>
    <x v="0"/>
    <d v="2023-11-24T00:00:00"/>
    <n v="17646"/>
    <s v="ATF-ALMOX"/>
    <s v="Davile Confeccao e Materiais p/ Escritorio Ltda"/>
    <s v="NE.06296810 - compra de giz escolares - RC 509103 - DC 263830."/>
    <s v="Sim"/>
    <n v="1760"/>
    <m/>
    <n v="1760"/>
    <n v="0"/>
    <n v="11"/>
    <x v="8"/>
    <x v="0"/>
  </r>
  <r>
    <x v="0"/>
    <d v="2023-11-27T00:00:00"/>
    <n v="17619"/>
    <s v="ATA-EXPEDIENTE"/>
    <s v="Empresa Brasileira de Correios e Telégrafos (ECT)"/>
    <s v="Envio de uma carta com aviso de recebimento para Secretaria Municipal de Mobilidade e Trânsito cp:25.998 cep:05513-970 &quot; Solicitação de Autorização Especial de Transito para Caminhão VUC - (BR595318342br)"/>
    <s v="Sim"/>
    <n v="18.2"/>
    <m/>
    <n v="18.2"/>
    <n v="0"/>
    <n v="11"/>
    <x v="8"/>
    <x v="0"/>
  </r>
  <r>
    <x v="0"/>
    <d v="2023-12-07T00:00:00"/>
    <n v="17690"/>
    <s v="DIR"/>
    <s v="Honorários"/>
    <s v="Professor visitante Carmen Alicia Nuñes - Participação da comissão julgadora do concurso para Prof junto ao DFMT"/>
    <s v="Sim"/>
    <n v="2740.8"/>
    <m/>
    <n v="2740.8"/>
    <n v="0"/>
    <n v="12"/>
    <x v="9"/>
    <x v="0"/>
  </r>
  <r>
    <x v="0"/>
    <d v="2023-12-07T00:00:00"/>
    <n v="17691"/>
    <s v="DIR"/>
    <s v="Auxilio Professor Visitante"/>
    <s v="Professor visitante Carmen Alicia Nuñes - Participação da comissão julgadora do concurso para Prof junto ao DFMT"/>
    <s v="Sim"/>
    <n v="928.57"/>
    <m/>
    <n v="928.57"/>
    <n v="0"/>
    <n v="12"/>
    <x v="9"/>
    <x v="0"/>
  </r>
  <r>
    <x v="0"/>
    <d v="2023-12-11T00:00:00"/>
    <n v="17699"/>
    <s v="DIR"/>
    <s v="Reitoria"/>
    <s v="REMANEJAMENTO 50699089 / 2023 - Referente ao INSS Multa/Juros - EFD-Reinf recolhido com atraso, competência 10/2023."/>
    <s v="Sim"/>
    <n v="42.24"/>
    <m/>
    <n v="42.24"/>
    <n v="0"/>
    <n v="12"/>
    <x v="9"/>
    <x v="0"/>
  </r>
  <r>
    <x v="0"/>
    <d v="2023-12-12T00:00:00"/>
    <n v="17700"/>
    <s v="DIR"/>
    <s v="Fidelíssima Cafés Especiais"/>
    <s v="Compra de 06 pacotes de grãos de café para Diretoria"/>
    <s v="Sim"/>
    <n v="372"/>
    <m/>
    <n v="372"/>
    <n v="0"/>
    <n v="12"/>
    <x v="9"/>
    <x v="0"/>
  </r>
  <r>
    <x v="0"/>
    <d v="2023-12-12T00:00:00"/>
    <n v="17701"/>
    <s v="ATA-COPA"/>
    <s v="Samuel de Oliveira Mota"/>
    <s v="Solicito o reembolso de R$210,00 referente a compra de 02 GLP de 13kg junto a distribuidora RELUZ para uso nas copas do IFUSP."/>
    <s v="Sim"/>
    <n v="210"/>
    <m/>
    <n v="210"/>
    <n v="0"/>
    <n v="12"/>
    <x v="9"/>
    <x v="0"/>
  </r>
  <r>
    <x v="0"/>
    <d v="2023-12-14T00:00:00"/>
    <n v="17713"/>
    <s v="ATF-COMPRAS"/>
    <s v="Osvaldir Dias Ibra"/>
    <s v="Solicito a liberação de verba em forma de reembolso a favor Osvaldir Dias Ibra no valor de R$ 290,00, referente a manutenção de forno micro-ondas, n. de patrimônio 200.059255, o serviço se faz emergencial para aquecimentos dos almoços dos funcionários da área administrativa."/>
    <s v="Sim"/>
    <n v="290"/>
    <m/>
    <n v="290"/>
    <n v="0"/>
    <n v="12"/>
    <x v="9"/>
    <x v="0"/>
  </r>
  <r>
    <x v="0"/>
    <d v="2023-12-18T00:00:00"/>
    <n v="17716"/>
    <s v="DIR"/>
    <s v="Ricardo Ichiwaki"/>
    <s v="Solicitação de reembolso pela compra de insumos emergenciais aos experimentos de final de curso dos Laboratórios Didáticos."/>
    <s v="Sim"/>
    <n v="995.79"/>
    <m/>
    <n v="995.79"/>
    <n v="0"/>
    <n v="12"/>
    <x v="9"/>
    <x v="0"/>
  </r>
  <r>
    <x v="0"/>
    <d v="2023-12-20T00:00:00"/>
    <n v="17896"/>
    <s v="AAA"/>
    <s v="Professor Visitante"/>
    <s v="Pagamento a Auxílio prof. visitante ref. a participações na comissão julgadora do concurso para provimento de um professor junto ao DFNC - Professores - Luiz Felipe Canto, Mariela Del Grosso, Regina Cély Barroso e Roberto Meigikos"/>
    <s v="Sim"/>
    <n v="10963.2"/>
    <m/>
    <n v="10963.2"/>
    <n v="0"/>
    <n v="12"/>
    <x v="9"/>
    <x v="0"/>
  </r>
  <r>
    <x v="0"/>
    <d v="2023-12-20T00:00:00"/>
    <n v="17898"/>
    <s v="AAA"/>
    <s v="Professor Visitante"/>
    <s v="Pagamento a Auxílio prof. visitante ref. a participações na comissão julgadora do concurso para provimento de um professor junto ao DFEP - Professores - NAdja Bernardes e Carlos Henrique Monken"/>
    <s v="Sim"/>
    <n v="3288.96"/>
    <m/>
    <n v="3288.96"/>
    <n v="0"/>
    <n v="12"/>
    <x v="9"/>
    <x v="0"/>
  </r>
  <r>
    <x v="0"/>
    <d v="2023-12-20T00:00:00"/>
    <n v="17902"/>
    <s v="AAA"/>
    <s v="Professor Visitante"/>
    <s v="Pagamento a Auxílio prof. visitante ref. a participações na comissão julgadora do concurso para provimento de um professor junto ao DFMT - Professora - Carmen Alícia Nuñez e Jorge Antonio Iglesias"/>
    <s v="Sim"/>
    <n v="5481.6"/>
    <m/>
    <n v="5481.6"/>
    <n v="0"/>
    <n v="12"/>
    <x v="9"/>
    <x v="0"/>
  </r>
  <r>
    <x v="0"/>
    <d v="2023-12-20T00:00:00"/>
    <n v="17903"/>
    <s v="AAA"/>
    <s v="Professor Visitante"/>
    <s v="Pagamento a Auxílio prof. visitante ref. a participações na comissão julgadora do concurso para provimento de um professor junto ao DFGE - Professores -Vivian Vanessa Henn, Willian Ricardo Rocha, Ítalo Nunes de Oliveira e Marco Antonio do Nascimento"/>
    <s v="Sim"/>
    <n v="6577.92"/>
    <m/>
    <n v="6577.92"/>
    <n v="0"/>
    <n v="12"/>
    <x v="9"/>
    <x v="0"/>
  </r>
  <r>
    <x v="0"/>
    <d v="2023-12-20T00:00:00"/>
    <n v="17907"/>
    <s v="AAA"/>
    <s v="Pró - Labore"/>
    <s v="Pagamento referente a Pró - Labore ref. a participações na comissão julgadora do concurso para provimento de um professor junto ao DFAP - Professora - Martha Simões Soares"/>
    <s v="Sim"/>
    <n v="928.57"/>
    <m/>
    <n v="928.57"/>
    <n v="0"/>
    <n v="12"/>
    <x v="9"/>
    <x v="0"/>
  </r>
  <r>
    <x v="0"/>
    <d v="2023-12-20T00:00:00"/>
    <n v="17910"/>
    <s v="AAA"/>
    <s v="Pró - Labore"/>
    <s v="Pagamento referente a Pró - Labore ref. a participações na comissão julgadora do concurso para provimento de um professor junto ao DFMT - Professores - Andrey Mikhaylov, Camrmen Alicia Nuñez, Jorge Antonio Zanelli e Nelson Ricardode Freitas"/>
    <s v="Sim"/>
    <n v="3714.28"/>
    <m/>
    <n v="3714.28"/>
    <n v="0"/>
    <n v="12"/>
    <x v="9"/>
    <x v="0"/>
  </r>
  <r>
    <x v="0"/>
    <d v="2023-12-20T00:00:00"/>
    <n v="17911"/>
    <s v="AAA"/>
    <s v="Pró - Labore"/>
    <s v="Pagamento referente a Pró - Labore ref. a participações na comissão julgadora do concurso para provimento de um professor junto ao DFEP - Professores - Nadja Kolb Bernardes, Carlos HEnrique Monken e Christiano José de Matos"/>
    <s v="Sim"/>
    <n v="2785.71"/>
    <m/>
    <n v="2785.71"/>
    <n v="0"/>
    <n v="12"/>
    <x v="9"/>
    <x v="0"/>
  </r>
  <r>
    <x v="0"/>
    <d v="2023-12-20T00:00:00"/>
    <n v="17912"/>
    <s v="AAA"/>
    <s v="Pró - Labore"/>
    <s v="Pagamento referente a Pró - Labore ref. a participações na comissão julgadora do concurso para provimento de um professor junto ao DFGE - Professores - Vivian Vanessa Henn, Willian Rocha, Ítalo Nunes de Oliveira"/>
    <s v="Sim"/>
    <n v="2785.71"/>
    <m/>
    <n v="2785.71"/>
    <n v="0"/>
    <n v="12"/>
    <x v="9"/>
    <x v="0"/>
  </r>
  <r>
    <x v="1"/>
    <d v="2023-03-31T00:00:00"/>
    <n v="16742"/>
    <s v="ATA"/>
    <s v="Reitoria"/>
    <s v="Rem. 50177627 - Código 23447 - Período: 27/02/2023 07:00 a 27/02/2023 09:30 - Passageiros: 2, Tipo: AUTOMÓVEL, Atividade Didática: Sim, Finalidade: Reunião com a equipe de pesquisadoras do Projeto MARIIAS do Grupo SAMPA, coordenado pelo Prof. Caetano Miranda -Ed. Alessandro Volta, Bloco C, Sala 217"/>
    <s v="Sim"/>
    <n v="75.8"/>
    <m/>
    <n v="75.8"/>
    <n v="0"/>
    <n v="3"/>
    <x v="10"/>
    <x v="0"/>
  </r>
  <r>
    <x v="1"/>
    <d v="2023-05-02T00:00:00"/>
    <n v="16844"/>
    <s v="ATA-VEICULO"/>
    <s v="Reitoria"/>
    <s v="Rem. 50237549 - Pool: #24283 - Período: 18/04/2023 14:40 a 18/04/2023 16:00 (0 diária(s)), Passageiros: 1, Tipo: AUTOMÓVEL, Atividade Didática: Sim, Finalidade: Seminário Programa de Pós-Graduação Interunidades em Ensino de Ciências."/>
    <s v="Sim"/>
    <n v="13.61"/>
    <m/>
    <n v="13.61"/>
    <n v="0"/>
    <n v="5"/>
    <x v="3"/>
    <x v="0"/>
  </r>
  <r>
    <x v="1"/>
    <d v="2023-05-02T00:00:00"/>
    <n v="16845"/>
    <s v="ATA-VEICULO"/>
    <s v="Reitoria"/>
    <s v="Rem. 50237565 - Pool: #24355 - Período: 19/04/2023 08:30 a 19/04/2023 16:00 (1 diária(s)), Passageiros: 1, Tipo: AUTOMÓVEL, Atividade Didática: Sim, Finalidade: Motivo da Solicitação: Compra de insumos para os Laboratórios Didáticos e de Demonstrações."/>
    <s v="Sim"/>
    <n v="47.63"/>
    <m/>
    <n v="47.63"/>
    <n v="0"/>
    <n v="5"/>
    <x v="3"/>
    <x v="0"/>
  </r>
  <r>
    <x v="1"/>
    <d v="2023-05-16T00:00:00"/>
    <n v="16937"/>
    <s v="ATA-VEICULO"/>
    <s v="Reitoria"/>
    <s v="Rem. 50268843 - aluguel da van para o Projeto Física para Todos, Prof. José Luiz S. Lopes - Mecânica Quântica para todos: alguns experimentos que mudaram o mundo - dia 22/04/2023."/>
    <s v="Sim"/>
    <n v="223.68"/>
    <m/>
    <n v="223.68"/>
    <n v="0"/>
    <n v="5"/>
    <x v="3"/>
    <x v="0"/>
  </r>
  <r>
    <x v="1"/>
    <d v="2023-06-13T00:00:00"/>
    <n v="17036"/>
    <s v="ATA-VEICULO"/>
    <s v="Reitoria"/>
    <s v="Pool nº 202300001829 REM: 202350323020 Período: 12/06/2023 05:45 a 12/06/2023 14:00 (1 diária(s)), Passageiros: 11, Tipo: VAN, Atividade Didática: Sim, Finalidade: Curso de Física Médica para o Congresso Brasileiro de Física Médica (São Pedro - Hotel Fonte Colina Verde, Rua Veríssimo Prado, 1500 CEP 13.520.000"/>
    <s v="Sim"/>
    <n v="223.68"/>
    <m/>
    <n v="223.68"/>
    <n v="0"/>
    <n v="6"/>
    <x v="4"/>
    <x v="0"/>
  </r>
  <r>
    <x v="1"/>
    <d v="2023-06-16T00:00:00"/>
    <n v="17058"/>
    <s v="ATA-VEICULO"/>
    <s v="reitoria"/>
    <s v="Descrição:POOL nº 202300001883 REM 2023503331944 #25224 - Período: 15/06/2023 15:00 a 15/06/2023 23:00 (1 diária(s)), Passageiros: 8, Tipo: VAN, Atividade Didática: Sim, Finalidade: Curso de Física Médica para o Congresso Brasileiro de Física Médica."/>
    <s v="Sim"/>
    <n v="223.68"/>
    <m/>
    <n v="223.68"/>
    <n v="0"/>
    <n v="6"/>
    <x v="4"/>
    <x v="0"/>
  </r>
  <r>
    <x v="1"/>
    <d v="2023-07-06T00:00:00"/>
    <n v="17144"/>
    <s v="DIR"/>
    <s v="Reitoria"/>
    <s v="Pool: #25045 - Período: 24/06/2023 12:00 a 24/06/2023 16:00 (1 diária(s)), Passageiros: 10, Tipo: VAN, Atividade Didática: Sim, Finalidade: Física para Todos, Palestrante: Gil da Costa Marques - FEP / IFUSP Breve histórico da Física Quântica - REMANEJAMENTO 50382166 / 2023"/>
    <s v="Sim"/>
    <n v="167.76"/>
    <m/>
    <n v="167.76"/>
    <n v="0"/>
    <n v="7"/>
    <x v="11"/>
    <x v="0"/>
  </r>
  <r>
    <x v="1"/>
    <d v="2023-07-06T00:00:00"/>
    <n v="17145"/>
    <s v="DIR"/>
    <s v="Reitoria"/>
    <s v="Pool: #25286 - Período: 29/06/2023 07:00 a 29/06/2023 19:00 (1 diária(s)), Passageiros: 2, Tipo: AUTOMÓVEL, Atividade Didática: Sim, Finalidade: Metodologias de Aprendizagem e Recursos de Interação inclusivos em Ambientes de Simulação - REMANEJAMENTO 50382263 / 2023."/>
    <s v="Sim"/>
    <n v="54.44"/>
    <m/>
    <n v="54.44"/>
    <n v="0"/>
    <n v="7"/>
    <x v="11"/>
    <x v="0"/>
  </r>
  <r>
    <x v="1"/>
    <d v="2023-10-05T00:00:00"/>
    <n v="17476"/>
    <s v="ATA-VEICULO"/>
    <s v="Reitoria - POOL"/>
    <s v="Pegar a diretora na residência - Rua Fradique Coutinho, 294 - apto 152 e levar no ITA - São Jose dos Campos - SP - dia 04/10/2023 - condutor: Claudionei Matias dos Santos - 7824436 - Veiculo mini van 7 lugares - Placa CUR-5F29"/>
    <s v="Sim"/>
    <n v="153.63999999999999"/>
    <m/>
    <n v="153.63999999999999"/>
    <n v="0"/>
    <n v="10"/>
    <x v="7"/>
    <x v="0"/>
  </r>
  <r>
    <x v="1"/>
    <d v="2023-10-27T00:00:00"/>
    <n v="17550"/>
    <s v="ATA-VEICULO"/>
    <s v="Reitoria - POOL"/>
    <s v="Código: 202300003143 - #26860 - Período: 17/10/2023 14:00 a 17/10/2023 16:00 (0 diária(s)), Passageiros: 6, Tipo: VAN, Atividade Didática: Sim, Finalidade: Viagem didática - Participação em Congresso e apresentação de trabalho de pesquisa Obs: Somente levar (sem necessidade de espera no destino)..."/>
    <s v="Sim"/>
    <n v="254.57"/>
    <m/>
    <n v="254.57"/>
    <n v="0"/>
    <n v="10"/>
    <x v="7"/>
    <x v="0"/>
  </r>
  <r>
    <x v="1"/>
    <d v="2023-10-27T00:00:00"/>
    <n v="17551"/>
    <s v="ATA-VEICULO"/>
    <s v="Reitoria - POOL"/>
    <s v="Código: 202300003173 - #26912 - Período: 21/10/2023 12:00 a 21/10/2023 16:00 (1 diária(s)), Passageiros: 6, Tipo: VAN, Atividade Didática: Sim, Finalidade: Física para Todos..."/>
    <s v="Sim"/>
    <n v="254.57"/>
    <m/>
    <n v="254.57"/>
    <n v="0"/>
    <n v="10"/>
    <x v="7"/>
    <x v="0"/>
  </r>
  <r>
    <x v="1"/>
    <d v="2023-10-27T00:00:00"/>
    <n v="17552"/>
    <s v="ATA-VEICULO"/>
    <s v="Reitoria - POOL"/>
    <s v="Código: 202300003188 - #27022 - Período: 24/10/2023 13:00 a 24/10/2023 18:00 (0 diária(s)), Passageiros: 3, Tipo: AUTOMÓVEL, Atividade Didática: Sim, Finalidade: Transportar participantes ( Buscar e levar ) do Projeto MARIIAS, coordenado pelo Prof. Caetano Rodrigues Miranda, para participarem do 31º Simpósio Internacional de Iniciação Científica e Tecnológica da USP."/>
    <s v="Sim"/>
    <n v="110.77"/>
    <m/>
    <n v="110.77"/>
    <n v="0"/>
    <n v="10"/>
    <x v="7"/>
    <x v="0"/>
  </r>
  <r>
    <x v="1"/>
    <d v="2023-10-31T00:00:00"/>
    <n v="17565"/>
    <s v="ATA-VEICULO"/>
    <s v="Reitoria - POOL"/>
    <s v="Código: 202300003301 - #26936 - Período: 16/10/2023 14:00 a 16/10/2023 17:00 (0 diária(s)), Passageiros: 1, Tipo: AUTOMÓVEL, Atividade Didática: Sim, Finalidade: Exposição do Ciência no Parque - Parque de Ciência e Tecnologia..."/>
    <s v="Sim"/>
    <n v="69.23"/>
    <m/>
    <n v="69.23"/>
    <n v="0"/>
    <n v="10"/>
    <x v="7"/>
    <x v="0"/>
  </r>
  <r>
    <x v="2"/>
    <d v="2023-01-26T00:00:00"/>
    <n v="16518"/>
    <s v="FEP"/>
    <s v="Nathália Leal Marinho Costa"/>
    <s v="Bolsista Pós Doc do Programa de estímulo à supervisão de pós doutorando pra jovens pesquisadores - Processo 22.1.745.43.3 - NE 418167/2023"/>
    <s v="Sim"/>
    <n v="101750.04"/>
    <m/>
    <n v="101750.04"/>
    <n v="0"/>
    <n v="1"/>
    <x v="0"/>
    <x v="1"/>
  </r>
  <r>
    <x v="2"/>
    <d v="2023-05-29T00:00:00"/>
    <n v="16991"/>
    <s v="FEP"/>
    <s v="Nathália Leal Marinho Costa"/>
    <s v="Aquisição de materiais para uso imediato, junto ao Laboratório de Pesquisa do Depto. de Física Experimental do IFUSP."/>
    <s v="Sim"/>
    <n v="2000"/>
    <m/>
    <n v="2000"/>
    <n v="0"/>
    <n v="5"/>
    <x v="3"/>
    <x v="1"/>
  </r>
  <r>
    <x v="2"/>
    <d v="2023-10-23T00:00:00"/>
    <n v="17539"/>
    <s v="FEP"/>
    <s v="Auxílio Finaceiro - Pós-Dóc"/>
    <s v="Auxilio financeiro para a Pós-Doutorando Nathália Leal Marinho Costa realizar pesquisa no CNPEM de 30/11 a 02 de Dezembro 2023 - Proc. 23.1.555.43.0"/>
    <s v="Sim"/>
    <n v="350"/>
    <m/>
    <n v="350"/>
    <n v="0"/>
    <n v="10"/>
    <x v="7"/>
    <x v="1"/>
  </r>
  <r>
    <x v="3"/>
    <d v="2023-07-31T00:00:00"/>
    <n v="17226"/>
    <s v="FNC"/>
    <s v="Pós Doc"/>
    <s v="Pós Doutorando Max da Silva Ferreira - Resolução 8241/2022 Portaria GR 7953 24/03/2023 - Empenho referente Agosto a Dezembro 2023."/>
    <s v="Sim"/>
    <n v="42396"/>
    <m/>
    <n v="42396"/>
    <n v="0"/>
    <n v="7"/>
    <x v="11"/>
    <x v="1"/>
  </r>
  <r>
    <x v="4"/>
    <d v="2023-04-20T00:00:00"/>
    <n v="16806"/>
    <s v="FNC"/>
    <s v="QUELLER INFORMÁTICA E COMÉRCIO LTDA - ME"/>
    <s v="Aquisição de impressoras jato e multifuncional RC 92548 DC 93144 NE 2041761 (Obs. Foi repassado o recurso da RI Básica para RI Informática Remanejamento 50220166 / 2023 - Não precisa fazer GO e GC)"/>
    <s v="Sim"/>
    <n v="2865"/>
    <m/>
    <n v="2865"/>
    <n v="0"/>
    <n v="4"/>
    <x v="2"/>
    <x v="2"/>
  </r>
  <r>
    <x v="4"/>
    <d v="2023-04-27T00:00:00"/>
    <n v="16830"/>
    <s v="FNC"/>
    <s v="Carlos Macdowell de Figueiredo"/>
    <s v="Aquisição de produtos para uso imediato e emergencial, junto ao Laboratório de Dosimetria do IFUSP."/>
    <s v="Sim"/>
    <n v="570"/>
    <m/>
    <n v="570"/>
    <n v="0"/>
    <n v="4"/>
    <x v="2"/>
    <x v="2"/>
  </r>
  <r>
    <x v="4"/>
    <d v="2023-05-25T00:00:00"/>
    <n v="16981"/>
    <s v="FNC-DOS"/>
    <s v="Eliane Maria Pereira do Nascimento - ME"/>
    <s v="NE.02658394 - serviço de confecções de crachás p/uso do Laboratório de Dosimetria - RC 247206 - DC 116780."/>
    <s v="Sim"/>
    <n v="16750"/>
    <m/>
    <n v="16750"/>
    <n v="0"/>
    <n v="5"/>
    <x v="3"/>
    <x v="2"/>
  </r>
  <r>
    <x v="4"/>
    <d v="2023-06-22T00:00:00"/>
    <n v="17086"/>
    <s v="FNC"/>
    <s v="Carlos Macdowell de Figueiredo"/>
    <s v="Aquisição de produtos para sistemas de refrigeração do aparelho de raio-x do laboratório de dosimetria do depto. de Física Nuclear."/>
    <s v="Sim"/>
    <n v="476.2"/>
    <m/>
    <n v="476.2"/>
    <n v="0"/>
    <n v="6"/>
    <x v="4"/>
    <x v="2"/>
  </r>
  <r>
    <x v="4"/>
    <d v="2023-07-31T00:00:00"/>
    <n v="17225"/>
    <s v="FNC-DOS"/>
    <s v="Daliuma Comercio de Pecas Automotivas Ltda."/>
    <s v="NE.03902965 - aquisição de 32m3 de nitrogênio gasoso p/ o Laboratório de Dosimetria - RC 287232 - DC 169418."/>
    <s v="Sim"/>
    <n v="320"/>
    <m/>
    <n v="320"/>
    <n v="0"/>
    <n v="7"/>
    <x v="11"/>
    <x v="2"/>
  </r>
  <r>
    <x v="4"/>
    <d v="2023-08-02T00:00:00"/>
    <n v="17241"/>
    <s v="FNC-DOS"/>
    <s v="Nancy Umisedo"/>
    <s v="Reembolso em nome de Nancy Umisedo, no valor de R$ 382,50 conforme nota fiscal em anexo. Aquisição de material utilizado no serviço de monitoração individual."/>
    <s v="Sim"/>
    <n v="382.5"/>
    <m/>
    <n v="382.5"/>
    <n v="0"/>
    <n v="8"/>
    <x v="5"/>
    <x v="2"/>
  </r>
  <r>
    <x v="4"/>
    <d v="2023-09-13T00:00:00"/>
    <n v="17381"/>
    <s v="FNC-DOS"/>
    <s v="Nancy Kuniko Umisedo"/>
    <s v="Pagamento de diárias para participação em congresso internacional com apresentação de trabalhos em Viareggio - Itália, nos dias 17 a 24/09/2023."/>
    <s v="Sim"/>
    <n v="13298.69"/>
    <m/>
    <n v="13298.69"/>
    <n v="0"/>
    <n v="9"/>
    <x v="6"/>
    <x v="2"/>
  </r>
  <r>
    <x v="4"/>
    <d v="2023-11-27T00:00:00"/>
    <n v="17654"/>
    <s v="FNC"/>
    <s v="Carlos Macdowell"/>
    <s v="Aquisição de materiais para uso imediato no laboratório de dosimetria do depto. de Física Nuclear do IF."/>
    <s v="Sim"/>
    <n v="356.9"/>
    <m/>
    <n v="356.9"/>
    <n v="0"/>
    <n v="11"/>
    <x v="8"/>
    <x v="2"/>
  </r>
  <r>
    <x v="5"/>
    <m/>
    <n v="17709"/>
    <s v="FMT"/>
    <s v="SOL COMERCIO DE EQUIPAMENTOS E SERVIÇOS EIRELI"/>
    <s v="Aquisição de jaleco de manga longa para o Profº Renato de Figueiredo Jardim"/>
    <s v="Sim"/>
    <n v="260"/>
    <m/>
    <n v="260"/>
    <n v="0"/>
    <n v="1"/>
    <x v="0"/>
    <x v="3"/>
  </r>
  <r>
    <x v="5"/>
    <d v="2023-01-20T00:00:00"/>
    <n v="16501"/>
    <s v="FMT"/>
    <s v="Oliveira Comercio e Representacao EIRELI"/>
    <s v="NE.00384173 / 00384181 - compra e serviço de instalação de lousa branca magnética na sala 212 - Edifício Alessandro Volta - RC 549529 - DC 1096. Notas de Anução de Empenho: 00391455 / 00391480. Ref. emissão de NFS-e da empresa."/>
    <s v="Sim"/>
    <n v="0"/>
    <m/>
    <n v="0"/>
    <n v="0"/>
    <n v="1"/>
    <x v="0"/>
    <x v="3"/>
  </r>
  <r>
    <x v="5"/>
    <d v="2023-01-20T00:00:00"/>
    <n v="16502"/>
    <s v="FMT"/>
    <s v="Ice Refrigeracao S/S Lta - ME"/>
    <s v="NE00384319 - serviço de manutenção de aparelho de ar condicionado no Ed. Mario Schenberg - sala 102 - RC 555359 - DC 2769."/>
    <s v="Sim"/>
    <n v="1000"/>
    <m/>
    <n v="1000"/>
    <n v="0"/>
    <n v="1"/>
    <x v="0"/>
    <x v="3"/>
  </r>
  <r>
    <x v="5"/>
    <d v="2023-01-30T00:00:00"/>
    <n v="16533"/>
    <s v="FMT"/>
    <s v="Oliveira Comércio e Representações Eireli"/>
    <s v="NE 00454040/2023 - Compra e instalação de quadro não magnético. DFMT - RC 33320/2023 - DC 11687/2023 - Reserva - 453990/2023 Proc. 23.1.32.43.8"/>
    <s v="Sim"/>
    <n v="1520"/>
    <m/>
    <n v="1520"/>
    <n v="0"/>
    <n v="1"/>
    <x v="0"/>
    <x v="3"/>
  </r>
  <r>
    <x v="5"/>
    <d v="2023-02-09T00:00:00"/>
    <n v="16578"/>
    <s v="FMT"/>
    <s v="Transposicao Interna"/>
    <s v="NE.00723350 / 00723369 - serviço de colocação de vidro e película de proteção solar em janela no Edif. Alessandro Volta - Bloco C - RC 571699 - DC 2670 - (Karen Mendonca Oliveira - EIRELI)."/>
    <s v="Sim"/>
    <n v="3539"/>
    <m/>
    <n v="3539"/>
    <n v="0"/>
    <n v="2"/>
    <x v="1"/>
    <x v="3"/>
  </r>
  <r>
    <x v="5"/>
    <d v="2023-02-13T00:00:00"/>
    <n v="16571"/>
    <s v="FMT"/>
    <s v="Correios - Empr. Bras. de Correios e Telégrafos"/>
    <s v="SEDEX - FAPESP ( GERENTE DE AUDITORIA) - Rua Pio XI, 1.500 - Alto da Lapa - 05468-901 - (Nº.Objeto: OV189213850br)"/>
    <s v="Sim"/>
    <n v="8.52"/>
    <m/>
    <n v="8.52"/>
    <n v="0"/>
    <n v="2"/>
    <x v="1"/>
    <x v="3"/>
  </r>
  <r>
    <x v="5"/>
    <d v="2023-03-08T00:00:00"/>
    <n v="16643"/>
    <s v="FMT"/>
    <s v="Empresa Brasileira de Correios e Telégrafos (ECT)"/>
    <s v="Envio de uma correspondência na modalidade 'registrada e com AR'. Remetente: Sr. Osmar Machado de Sousa. Endereço: Rua BD, no. 12, Bairro Rosa Elze, São Cristovãn, Sergipe, CEP 49100-000. (Nº.Objeto: BR597079265br)"/>
    <s v="Sim"/>
    <n v="16.71"/>
    <m/>
    <n v="16.71"/>
    <n v="0"/>
    <n v="3"/>
    <x v="10"/>
    <x v="3"/>
  </r>
  <r>
    <x v="5"/>
    <d v="2023-03-15T00:00:00"/>
    <n v="16688"/>
    <s v="FMT"/>
    <s v="STI"/>
    <s v="Solicitação 82320 e 82319 - Equipamento 043.016023 - Software Office Standard - 2021 LTSC (64 bits) e Windows 11 Pro Upgrade (64bit - Português) - Remanejamentos N° 2023 50147140 e N° 2023 50147124."/>
    <s v="Sim"/>
    <n v="875.8"/>
    <m/>
    <n v="875.8"/>
    <n v="0"/>
    <n v="3"/>
    <x v="10"/>
    <x v="3"/>
  </r>
  <r>
    <x v="5"/>
    <d v="2023-03-29T00:00:00"/>
    <n v="16717"/>
    <s v="FMT"/>
    <s v="Empresa Brasileira de Correios e Telégrafos (ECT)"/>
    <s v="Envio de uma correspondência a pedido do Prof. Caetano Rodrigues Miranda/Dr. Saulo de Tarso Alves dos Passos na modalidade 'SEDEX'. Remetente: Laboratório Nacional de Luz Sincroton - LNLS. A/C Aluizio José Salvador - Grupo Mogno Endereço: Rua Giuseppe Máximo Scolfaro, 10.000, Polo II de Alta Tecnologia de Campinas, Campinas, SP, CEP 13083-100. - (Nº.Objeto: OV342406226 br)"/>
    <s v="Sim"/>
    <n v="8.52"/>
    <m/>
    <n v="8.52"/>
    <n v="0"/>
    <n v="3"/>
    <x v="10"/>
    <x v="3"/>
  </r>
  <r>
    <x v="5"/>
    <d v="2023-04-11T00:00:00"/>
    <n v="16759"/>
    <s v="FMT"/>
    <s v="Empresa Brasileira de Correios e Telégrafos (ECT)"/>
    <s v="Encaminhamento de uma correspondência, na modalidade SEDEX (com AR), ao LNLS (Laboratório Nacional de Luz Síncrotron), Rua Giuseppe Máximo Scolfaro, no. 10.000, Campinas, SP, CEP 13083-100, aos cuidados do Sr. Aluízio José Salvador (Grupo Mogno). - (Nº.Obejeto: OV263776119br)"/>
    <s v="Sim"/>
    <n v="10.23"/>
    <m/>
    <n v="10.23"/>
    <n v="0"/>
    <n v="4"/>
    <x v="2"/>
    <x v="3"/>
  </r>
  <r>
    <x v="5"/>
    <d v="2023-05-04T00:00:00"/>
    <n v="16840"/>
    <s v="FMT"/>
    <s v="Prof. Caetano Rodrigues Miranda / Dr. Saulo Passos"/>
    <s v="Envio de uma correspondência na modalidade &quot;Registrada e com AR&quot;.(Prof. Caetano Rodrigues Miranda / Dr. Saulo Passos) Destinatário: Laboratório Nacional de Luz Sincroton - LNLS, Rua Giuseppe Máximo Scolfaro, 10.000, Polo II de Alta Tecnologia de Campinas, Campinas, São Paulo, CEP 13083-100, A/C Sr. Aluizio Jose Salvador - Grupo Mogno - (Nº.Objeto: BR597084716br)"/>
    <s v="Sim"/>
    <n v="19.55"/>
    <m/>
    <n v="19.55"/>
    <n v="0"/>
    <n v="5"/>
    <x v="3"/>
    <x v="3"/>
  </r>
  <r>
    <x v="5"/>
    <d v="2023-05-11T00:00:00"/>
    <n v="16887"/>
    <s v="FMT"/>
    <s v="Transposicao Interna"/>
    <s v="NE.03814080 - Pregão - aquisições de cadeiras giratórias e poltronas - RC 528505 / 560921 / 586050 - DC 94779."/>
    <s v="Sim"/>
    <n v="5598"/>
    <m/>
    <n v="5598"/>
    <n v="0"/>
    <n v="5"/>
    <x v="3"/>
    <x v="3"/>
  </r>
  <r>
    <x v="5"/>
    <d v="2023-05-11T00:00:00"/>
    <n v="16889"/>
    <s v="FMT"/>
    <s v="Transposicao Interna"/>
    <s v="Tecno-Flex de Mogi Mirim Ind. Com. Móveis Ltda - Aquisição de mesas, gaveteiros e armários de escritório - RC 549545 / 586050 - DC 106610 - NE 3841931/2023 - Processo: 23.1.255.43.7 - Ajuste das GO 16888 - GC 4095."/>
    <s v="Sim"/>
    <n v="5700"/>
    <m/>
    <n v="5700"/>
    <n v="0"/>
    <n v="5"/>
    <x v="3"/>
    <x v="3"/>
  </r>
  <r>
    <x v="5"/>
    <d v="2023-05-11T00:00:00"/>
    <n v="16890"/>
    <s v="FMT"/>
    <s v="ALMOXARIFADO"/>
    <s v="Requisição de Almoxarifado"/>
    <s v="Sim"/>
    <n v="2027.72"/>
    <m/>
    <n v="2027.72"/>
    <n v="0"/>
    <n v="5"/>
    <x v="3"/>
    <x v="3"/>
  </r>
  <r>
    <x v="5"/>
    <d v="2023-05-16T00:00:00"/>
    <n v="16899"/>
    <s v="FMT"/>
    <s v="Empresa Brasileira de Correios e Telégrafos (ECT)"/>
    <s v="Sedex - FAPESP - Rua Pio XI, 1500 - Alto da Lapa - São Paulo - SP - Brasil - CEP: 05468-901 A/C.: Camilo Cardoso da Silva - Auditoria - (Nº.Objeto: OV376676766 br)"/>
    <s v="Sim"/>
    <n v="8.52"/>
    <m/>
    <n v="8.52"/>
    <n v="0"/>
    <n v="5"/>
    <x v="3"/>
    <x v="3"/>
  </r>
  <r>
    <x v="5"/>
    <d v="2023-05-18T00:00:00"/>
    <n v="16927"/>
    <s v="FMT"/>
    <s v="Prof. Caetano Rodrigues Miranda / Dr. Saulo Passos"/>
    <s v="Encaminhamento de uma correspondência na modalidade &quot;registrada e com AR&quot;. Endereço: Laboratório Nacional de Luz Síncrotron - LNLS. Rua Giuseppe Máximo Scolfaro, 10.000, Polo II de Alta Tecnologia. Campinas, SP. CEP 13083-100. At. Sr. Aluizio José Salvador. - (Nº.Objeto: OV342323932 br)"/>
    <s v="Sim"/>
    <n v="15.92"/>
    <m/>
    <n v="15.92"/>
    <n v="0"/>
    <n v="5"/>
    <x v="3"/>
    <x v="3"/>
  </r>
  <r>
    <x v="5"/>
    <d v="2023-06-13T00:00:00"/>
    <n v="17047"/>
    <s v="FMT"/>
    <s v="Oficial Web Comercial Ltda."/>
    <s v="NE.02979417 - compra de claviculário p/ portaria da guarita do DFMT - RC 208960 - DC 108451."/>
    <s v="Sim"/>
    <n v="560"/>
    <m/>
    <n v="560"/>
    <n v="0"/>
    <n v="6"/>
    <x v="4"/>
    <x v="3"/>
  </r>
  <r>
    <x v="5"/>
    <d v="2023-06-30T00:00:00"/>
    <n v="17116"/>
    <s v="FMT"/>
    <s v="Oficial Web Comercial Ltda"/>
    <s v="NE 03335874 - Aquisição de suporte para televisor. DFMT. RC 181302 - DC 113684/2023 - Proc. 23.1.271.43.2"/>
    <s v="Sim"/>
    <n v="683.1"/>
    <m/>
    <n v="683.1"/>
    <n v="0"/>
    <n v="6"/>
    <x v="4"/>
    <x v="3"/>
  </r>
  <r>
    <x v="5"/>
    <d v="2023-07-25T00:00:00"/>
    <n v="17198"/>
    <s v="FMT"/>
    <s v="Rosana Batista Gimenes Biz (no. USP 2468315)"/>
    <s v="Reembolso, em nome de Rosana Batista Gimenes Biz (no. USP 2468315), pela compra de dois galões de tinta acrílica (3,6 litros), acabamento fosco, na cor palha, fabricante Sherwin Williams e uma lata de massa corrida (1,45 kg), fabricante Eucatex. NF 000.058.326 de 25.07.2023. Estabelecimento comercial: Tintas MC Ltda - LJ 034 SPC, onde serão utilizados na pintura de guaritas do depto. de Física dos Materiais e Mecânica do IF."/>
    <s v="Sim"/>
    <n v="309.8"/>
    <m/>
    <n v="309.8"/>
    <n v="0"/>
    <n v="7"/>
    <x v="11"/>
    <x v="3"/>
  </r>
  <r>
    <x v="5"/>
    <d v="2023-07-26T00:00:00"/>
    <n v="17087"/>
    <s v="FMT"/>
    <s v="Empresa Brasileira de Correios e Telégrafos (ECT)"/>
    <s v="Envio de uma correspondência pelo ( Prof. Caetano Rodrigues Miranda / Dr. Saulo Passos ) na modalidade &quot;Registrada e com AR&quot;. Destinatário: Laboratório Nacional de Luz Síncrotron - LNLS. Rua Giuseppe Máximo Scolfar, 10.000, Polo II de Alta Tecnologia, Campinas, SP, CEP 13.083-100. - (Nº.Objeto: OV597522111br)"/>
    <s v="Sim"/>
    <n v="15.92"/>
    <m/>
    <n v="15.92"/>
    <n v="0"/>
    <n v="7"/>
    <x v="11"/>
    <x v="3"/>
  </r>
  <r>
    <x v="5"/>
    <d v="2023-07-26T00:00:00"/>
    <n v="17153"/>
    <s v="FMT"/>
    <s v="Empresa Brasileira de Correios e Telégrafos (ECT)"/>
    <s v="Encaminhamento de uma impressora (3D) na modalidade SEDEX (com AR). Endereço: UNESP - Campus de Presidente Prudente, Rua Roberto Simonsen, 305, Centro Educacional Presidente Prudente, SP, CEP 19060-900, aos cuidados de Melina Yumi Koyama. Obs.: a impressora seguirá em uma caixa com as seguintes dimensões: ~ 52 cm (comprimento) x ~ 37 cm (largura) x ~ 19 cm (altura). Peso total: ~ 12 kg. - (Nº.Objeto:OV597532621br)"/>
    <s v="Sim"/>
    <n v="42.86"/>
    <m/>
    <n v="42.86"/>
    <n v="0"/>
    <n v="7"/>
    <x v="11"/>
    <x v="3"/>
  </r>
  <r>
    <x v="5"/>
    <d v="2023-07-27T00:00:00"/>
    <n v="17216"/>
    <s v="FMT"/>
    <s v="Sol Com. de Equiptos. e Servs. de Instal. de Ar Co"/>
    <s v="NE.03867043 - serviço de manutenção de corretiva de aparelhos de ar condicionado Edificio Mario Schenberg sala 204 - RC 181299 - DC 171684."/>
    <s v="Sim"/>
    <n v="850"/>
    <m/>
    <n v="850"/>
    <n v="0"/>
    <n v="7"/>
    <x v="11"/>
    <x v="3"/>
  </r>
  <r>
    <x v="5"/>
    <d v="2023-07-28T00:00:00"/>
    <n v="17200"/>
    <s v="FMT"/>
    <s v="Empresa Brasileira de Correios e Telégrafos (ECT)"/>
    <s v="Prof. Caetano Rodrigues Miranda / Dr. Saulo Passos - encaminhamento de amostras de rochas basálticas (material sólido, não frágil e não tóxico) na modalidade SEDEX com AR. Destinatário: Laboratório Nacional de Luz Síncrotron - LNLS, Rua Giuseppe Máximo Scolfaro, 10.000, Polo II de Alta Tecnologia de Campinas, Campinas, SP, CEP 13083-100, aos cuidados do Sr. Aluízio José Salvador (Grupo Mogno). - (Nº.Objeto:OV597541535br)"/>
    <s v="Sim"/>
    <n v="15.92"/>
    <m/>
    <n v="15.92"/>
    <n v="0"/>
    <n v="7"/>
    <x v="11"/>
    <x v="3"/>
  </r>
  <r>
    <x v="5"/>
    <d v="2023-07-31T00:00:00"/>
    <n v="17228"/>
    <s v="FMT"/>
    <s v="Sol Com. de Equiptos. e Servs. de Instal. de Ar Co"/>
    <s v="NE.03903163 - compra de rodo de porta p/portas frontais do Edifício Alessandro Volta - RC 131151 - DC 171625."/>
    <s v="Sim"/>
    <n v="405"/>
    <m/>
    <n v="405"/>
    <n v="0"/>
    <n v="7"/>
    <x v="11"/>
    <x v="3"/>
  </r>
  <r>
    <x v="5"/>
    <d v="2023-08-01T00:00:00"/>
    <n v="17231"/>
    <s v="FMT"/>
    <s v="Transposicao Interna"/>
    <s v="04611085 - Pregão - aquisição de monitor de vídeo de 43&quot; - RC 338635 - DC 171030 - Ajustado o valor de R$ 3.604,25 - Seattle Tecnolog. e Com. de Prods. Eletr. EIRELI - EPP"/>
    <s v="Sim"/>
    <n v="3220"/>
    <m/>
    <n v="3220"/>
    <n v="0"/>
    <n v="8"/>
    <x v="5"/>
    <x v="3"/>
  </r>
  <r>
    <x v="5"/>
    <d v="2023-08-01T00:00:00"/>
    <n v="17238"/>
    <s v="FMT"/>
    <s v="Centuria Ferragens e Parafusos - EIRELI"/>
    <s v="NE.03915617 - compra de lâmpadas Led tubular p/ escritório no Ed. Alessandro Volta - Bloco C - RC 270704 - DC 173261."/>
    <s v="Sim"/>
    <n v="360"/>
    <m/>
    <n v="360"/>
    <n v="0"/>
    <n v="8"/>
    <x v="5"/>
    <x v="3"/>
  </r>
  <r>
    <x v="5"/>
    <d v="2023-08-08T00:00:00"/>
    <n v="17252"/>
    <s v="FMT"/>
    <s v="Empresa Brasileira de Correios e Telégrafos (ECT)"/>
    <s v="A pedido do Prof. Caetano Rodrigues Miranda / Dr. Saulo PassosEnvio de amostras na modalidade SEDEX-AR. Destinatário: Universidade de Brasília - UnB, LEGGA - Laboratório de Estudos Geodinâmicos, Geocronológicos e Ambientais, Campus Universitário Darcy Ribeiro, CEP 70910-900, Brasília, DF. - (Nº.Objeto:OV597543598br) Descrição: Soluções de cátions divalentes e carbonatos após reações de mineralização. Soluções líquidas acomodadas em tubos de vidros de 50 mL com tampa para evitar vazamentos. Nenhuma amostra possui toxicidade. As amostras são frágeis, devido aos tubos de vidro. OBSERVAÇÃO: As amostras consistem em soluções muito diluídas (em ppm) de cátions divalentes e precipitados de carbonatos e/ou rochas. Estas soluções são provenientes das reações de mineralização em rochas basálticas que serão enviadas para o Laboratório de Estudos Geodinâmicos, Geocronológicos e Ambientais da Universidade de Brasília."/>
    <s v="Sim"/>
    <n v="25.76"/>
    <m/>
    <n v="25.76"/>
    <n v="0"/>
    <n v="8"/>
    <x v="5"/>
    <x v="3"/>
  </r>
  <r>
    <x v="5"/>
    <d v="2023-08-10T00:00:00"/>
    <n v="17279"/>
    <s v="FMT"/>
    <s v="E. A. de O. Ferreira - ME"/>
    <s v="NE.04111872 - serviço de manutenção e higienização de persianas da sala de reuniões do Ed. Mario Schenberg - RC 133138 - DC 170076."/>
    <s v="Sim"/>
    <n v="576.20000000000005"/>
    <m/>
    <n v="576.20000000000005"/>
    <n v="0"/>
    <n v="8"/>
    <x v="5"/>
    <x v="3"/>
  </r>
  <r>
    <x v="5"/>
    <d v="2023-08-17T00:00:00"/>
    <n v="17315"/>
    <s v="FMT"/>
    <s v="Naty Flex Com. de Moveis p/ Escrit. EIRELI - ME"/>
    <s v="NE.04192228 - Ata Registro de Preço - aquisição de 03 cadeiras giratórias p/ o Prof. Gustavo Martini - RC 395477 - DC 185367."/>
    <s v="Sim"/>
    <n v="2085"/>
    <m/>
    <n v="2085"/>
    <n v="0"/>
    <n v="8"/>
    <x v="5"/>
    <x v="3"/>
  </r>
  <r>
    <x v="5"/>
    <d v="2023-08-24T00:00:00"/>
    <n v="17339"/>
    <s v="FMT"/>
    <s v="Transposicao Interna"/>
    <s v="Rem. 50477280 - Solicitação de Software STI n.o 86704 - Windows 11 Pro Upgrade (64bit - Português) - fale conosco 246746."/>
    <s v="Sim"/>
    <n v="430.36"/>
    <m/>
    <n v="430.36"/>
    <n v="0"/>
    <n v="8"/>
    <x v="5"/>
    <x v="3"/>
  </r>
  <r>
    <x v="5"/>
    <d v="2023-08-28T00:00:00"/>
    <n v="17348"/>
    <s v="FMT"/>
    <s v="AGHA ATACADO LTDA"/>
    <s v="Aquisição de coletores seletivos de resíduos RC 387202 DC 185324 NE 4395358"/>
    <s v="Sim"/>
    <n v="300"/>
    <m/>
    <n v="300"/>
    <n v="0"/>
    <n v="8"/>
    <x v="5"/>
    <x v="3"/>
  </r>
  <r>
    <x v="5"/>
    <d v="2023-09-27T00:00:00"/>
    <n v="17427"/>
    <s v="FMT"/>
    <s v="Vambel Equipamentos p/ Escritorio Ltda."/>
    <s v="NE.05059025 - compra de quadro branco não magnético p/ Edifício Alessandro Volta - Bloco C - RC 345534 - DC 172770."/>
    <s v="Sim"/>
    <n v="1150"/>
    <m/>
    <n v="1150"/>
    <n v="0"/>
    <n v="9"/>
    <x v="6"/>
    <x v="3"/>
  </r>
  <r>
    <x v="5"/>
    <d v="2023-10-05T00:00:00"/>
    <n v="17460"/>
    <s v="FMT"/>
    <s v="Almoxarifado"/>
    <s v="Requisição de Materiais"/>
    <s v="Sim"/>
    <n v="522.79999999999995"/>
    <m/>
    <n v="522.79999999999995"/>
    <n v="0"/>
    <n v="10"/>
    <x v="7"/>
    <x v="3"/>
  </r>
  <r>
    <x v="5"/>
    <d v="2023-10-20T00:00:00"/>
    <n v="17515"/>
    <s v="FMT"/>
    <s v="Correios - Empr. Bras. de Correios e Telégrafos"/>
    <s v="SEDEX - FAPESP - Rua Pio XI, 1500 - Alto da Lapa - São Paulo - São Paulo - SP - Brasil CEP: 05468-901 - (Nº.Objeto: OV446496397br)"/>
    <s v="Sim"/>
    <n v="8.52"/>
    <m/>
    <n v="8.52"/>
    <n v="0"/>
    <n v="10"/>
    <x v="7"/>
    <x v="3"/>
  </r>
  <r>
    <x v="5"/>
    <d v="2023-11-07T00:00:00"/>
    <n v="17586"/>
    <s v="FMT"/>
    <s v="STI"/>
    <s v="Rem. 50635005 - Aquisição de software Windows 11 Pro Upgrade (64bit - Português) - Solicitação n.o 88832."/>
    <s v="Sim"/>
    <n v="430.36"/>
    <m/>
    <n v="430.36"/>
    <n v="0"/>
    <n v="11"/>
    <x v="8"/>
    <x v="3"/>
  </r>
  <r>
    <x v="5"/>
    <d v="2023-12-22T00:00:00"/>
    <n v="17821"/>
    <s v="FMT"/>
    <s v="FIM DO EXERCÍCIO"/>
    <s v="Recolhimento fim de exercício 2023"/>
    <s v="Sim"/>
    <n v="7163.27"/>
    <m/>
    <n v="7163.27"/>
    <n v="0"/>
    <n v="12"/>
    <x v="9"/>
    <x v="3"/>
  </r>
  <r>
    <x v="6"/>
    <d v="2023-01-12T00:00:00"/>
    <n v="16481"/>
    <s v="FEP"/>
    <s v="Maria Aparecida de O. M. Olivieri"/>
    <s v="Compra imediata de café, conforme cupom da Cia. Brasileira de Distribuição, para utilização na secretaria do Show de Física deste Instituto."/>
    <s v="Sim"/>
    <n v="271.58"/>
    <m/>
    <n v="271.58"/>
    <n v="0"/>
    <n v="1"/>
    <x v="0"/>
    <x v="2"/>
  </r>
  <r>
    <x v="6"/>
    <d v="2023-01-26T00:00:00"/>
    <n v="16511"/>
    <s v="FEP"/>
    <s v="Carlos Roberto Marques"/>
    <s v="Reembolso para o sr. Carlos Roberto Marques, referente a compra imediata de diversos materiais, conforme notas fiscais em anexo, para utilização no Show de Físicas e Laboratório de Demonstrações deste Instituto."/>
    <s v="Sim"/>
    <n v="987"/>
    <m/>
    <n v="987"/>
    <n v="0"/>
    <n v="1"/>
    <x v="0"/>
    <x v="2"/>
  </r>
  <r>
    <x v="6"/>
    <d v="2023-03-10T00:00:00"/>
    <n v="16678"/>
    <s v="FEP"/>
    <s v="Fuad Daher Saad"/>
    <s v="Reembolso para o Prof. Fuad Daher Saad, referente a compra imediata de diversos materiais, conforme notas fiscais. Para utilização nas apresentações diárias do Show de Física e secretaria deste Instituto."/>
    <s v="Sim"/>
    <n v="1001.81"/>
    <m/>
    <n v="1001.81"/>
    <n v="0"/>
    <n v="3"/>
    <x v="10"/>
    <x v="2"/>
  </r>
  <r>
    <x v="6"/>
    <d v="2023-03-31T00:00:00"/>
    <n v="16741"/>
    <s v="FEP"/>
    <s v="Carlos Roberto Marques"/>
    <s v="Reembolso para o sr. Carlos Roberto Marques, referente a compra imediata de diversos materiais, conforme notas fiscais. Para utilização nas apresentações diárias do Show de Física e no Laboratório de Demonstrações deste Instituto."/>
    <s v="Sim"/>
    <n v="2409.3200000000002"/>
    <m/>
    <n v="2409.3200000000002"/>
    <n v="0"/>
    <n v="3"/>
    <x v="10"/>
    <x v="2"/>
  </r>
  <r>
    <x v="6"/>
    <d v="2023-04-04T00:00:00"/>
    <n v="16755"/>
    <s v="FEP"/>
    <s v="Valdir Antonio Modesto"/>
    <s v="Pagamento dos serviços e cópias xerográficas e encadernações, para o curso do Prof. Fuad Daher Saad. Conforme nota fiscal nº07 da firma Valdir Antonio Modesto, no valor e R$500,00."/>
    <s v="Sim"/>
    <n v="500"/>
    <m/>
    <n v="500"/>
    <n v="0"/>
    <n v="4"/>
    <x v="2"/>
    <x v="2"/>
  </r>
  <r>
    <x v="6"/>
    <d v="2023-04-17T00:00:00"/>
    <n v="16789"/>
    <s v="FEP"/>
    <s v="Carlos Roberto Marques"/>
    <s v="Reembolso para o sr. Carlos Roberto Marques, referente a compra imediata de diversos materiais, conforme notas fiscais em anexo, para confecção de experimentos junto ao Laboratório de Demonstrações deste Instituto e instalação no Show de Física da USP."/>
    <s v="Sim"/>
    <n v="854.69"/>
    <m/>
    <n v="854.69"/>
    <n v="0"/>
    <n v="4"/>
    <x v="2"/>
    <x v="2"/>
  </r>
  <r>
    <x v="6"/>
    <d v="2023-04-19T00:00:00"/>
    <n v="16800"/>
    <s v="FEP"/>
    <s v="Carlos Roberto Marques"/>
    <s v="Reembolso para o sr. Carlos Roberto Marques, referente a compra imediata de diversos materiais, conforme notas fiscais. Para utilização na confecção de experimentos junto ao laboratório de Demonstrações deste Instituto."/>
    <s v="Sim"/>
    <n v="932.7"/>
    <m/>
    <n v="932.7"/>
    <n v="0"/>
    <n v="4"/>
    <x v="2"/>
    <x v="2"/>
  </r>
  <r>
    <x v="6"/>
    <d v="2023-05-12T00:00:00"/>
    <n v="16913"/>
    <s v="FEP"/>
    <s v="ALMOXARIFADO"/>
    <s v="Requisição de Almoxarifado"/>
    <s v="Sim"/>
    <n v="260.17"/>
    <m/>
    <n v="260.17"/>
    <n v="0"/>
    <n v="5"/>
    <x v="3"/>
    <x v="2"/>
  </r>
  <r>
    <x v="6"/>
    <d v="2023-05-17T00:00:00"/>
    <n v="16938"/>
    <s v="FEP"/>
    <s v="Maria Aparecida de O. M. Olivieri"/>
    <s v="Reembolso para a sra. Maria Aparecida de O. M. Olivieri, referente a compra imediata de detergente , conforme notas fiscais. Para utilização no Laboratório de Demonstrações no preparo de substancias para utilização nas apresentações do Show de Física deste Instituto."/>
    <s v="Sim"/>
    <n v="155.31"/>
    <m/>
    <n v="155.31"/>
    <n v="0"/>
    <n v="5"/>
    <x v="3"/>
    <x v="2"/>
  </r>
  <r>
    <x v="6"/>
    <d v="2023-05-23T00:00:00"/>
    <n v="16966"/>
    <s v="FEP"/>
    <s v="Carlos Roberto Marques"/>
    <s v="Reembolso para o sr. Carlos Roberto Marques, referente a compra imediata de diversos materiais, conforme notas fiscais. Para utilização nas apresentações diárias do Show de Física e secretaria deste Instituto."/>
    <s v="Sim"/>
    <n v="953.18"/>
    <m/>
    <n v="953.18"/>
    <n v="0"/>
    <n v="5"/>
    <x v="3"/>
    <x v="2"/>
  </r>
  <r>
    <x v="6"/>
    <d v="2023-06-02T00:00:00"/>
    <n v="17005"/>
    <s v="FEP"/>
    <s v="Maria Aparecida de O. M. Olivieri"/>
    <s v="Reembolso para a sra. Maria Aparecida de O. M. Olivieri, referente a compra imediata de café e adoçante, conforme notas fiscais. Para utilização na secretaria do Show de Física deste Instituto."/>
    <s v="Sim"/>
    <n v="545.32000000000005"/>
    <m/>
    <n v="545.32000000000005"/>
    <n v="0"/>
    <n v="6"/>
    <x v="4"/>
    <x v="2"/>
  </r>
  <r>
    <x v="6"/>
    <d v="2023-06-07T00:00:00"/>
    <n v="17027"/>
    <s v="FEP"/>
    <s v="Maria Aparecida de O. M. Olivieri"/>
    <s v="Reembolso para a sra. Maria Aparecida de O. M. Olivieri, referente a compra imediata de salgadinhos, conforme cupom fiscal. Para utilização nas apresentações diárias do Show de Física deste Instituto."/>
    <s v="Sim"/>
    <n v="102.5"/>
    <m/>
    <n v="102.5"/>
    <n v="0"/>
    <n v="6"/>
    <x v="4"/>
    <x v="2"/>
  </r>
  <r>
    <x v="6"/>
    <d v="2023-06-29T00:00:00"/>
    <n v="17105"/>
    <s v="FEP"/>
    <s v="Carlos Roberto Marques"/>
    <s v="Reembolso para o sr. Carlos Roberto Marques, referente a compra imediata de diversos materiais, conforme notas fiscais. Para utilização e confecção de experimentos para o Laboratório de Demonstrações deste Instituto."/>
    <s v="Sim"/>
    <n v="1999.36"/>
    <m/>
    <n v="1999.36"/>
    <n v="0"/>
    <n v="6"/>
    <x v="4"/>
    <x v="2"/>
  </r>
  <r>
    <x v="6"/>
    <d v="2023-07-12T00:00:00"/>
    <n v="17164"/>
    <s v="FEP"/>
    <s v="Carlos Roberto Marques"/>
    <s v="Reembolso para o sr. Carlos Roberto Marques, referente a compra imediata de diversos materiais, conforme notas fiscais. Para utilização na confecção de experimentos junto ao Laboratório de Demonstrações deste Instituto."/>
    <s v="Sim"/>
    <n v="1145.4000000000001"/>
    <m/>
    <n v="1145.4000000000001"/>
    <n v="0"/>
    <n v="7"/>
    <x v="11"/>
    <x v="2"/>
  </r>
  <r>
    <x v="6"/>
    <d v="2023-07-24T00:00:00"/>
    <n v="17196"/>
    <s v="FEP"/>
    <s v="Maria Aparecida de O. M. Olivieri"/>
    <s v="Reembolso para a sra. Maria Aparecida de O. M. Olivieri, referente a compra imediata de café, conforme cupom fiscal, para uso na secretaria do Show de Física."/>
    <s v="Sim"/>
    <n v="91.96"/>
    <m/>
    <n v="91.96"/>
    <n v="0"/>
    <n v="7"/>
    <x v="11"/>
    <x v="2"/>
  </r>
  <r>
    <x v="6"/>
    <d v="2023-07-26T00:00:00"/>
    <n v="17201"/>
    <s v="FEP"/>
    <s v="Carlos Roberto Marques"/>
    <s v="Reembolso ao sr. Carlos Roberto Marques, referente a compra imediata de diversos materiais, conforme notas fiscais em anexo, para confecção de experimentos junto ao laboratório de Demonsrações deste Instituto."/>
    <s v="Sim"/>
    <n v="986.65"/>
    <m/>
    <n v="986.65"/>
    <n v="0"/>
    <n v="7"/>
    <x v="11"/>
    <x v="2"/>
  </r>
  <r>
    <x v="6"/>
    <d v="2023-08-14T00:00:00"/>
    <n v="17294"/>
    <s v="FEP"/>
    <s v="Maria Aparecida de O. M. Olivieri"/>
    <s v="Reembolso para a sra. maria Aparecidas de O. M. Olivieri, referente a compra imediata de diversos materiais, conforme notas fiscais. Para utilização nas apresentações diárias do Show de Física e secretaria deste Instituto."/>
    <s v="Sim"/>
    <n v="631.63"/>
    <m/>
    <n v="631.63"/>
    <n v="0"/>
    <n v="8"/>
    <x v="5"/>
    <x v="2"/>
  </r>
  <r>
    <x v="6"/>
    <d v="2023-08-23T00:00:00"/>
    <n v="17334"/>
    <s v="FEP"/>
    <s v="Auxílio Aluno Show da Física"/>
    <s v="Pagto. de Auxílio Aluno para 4 monitores do Projeto Show de Física, do Prof. Dr. Fuad Daher Saad para o Segundo semestre de 2023 - NE 04214795/2023 - Processo nº 21.1.00009.43.6"/>
    <s v="Sim"/>
    <n v="11200"/>
    <m/>
    <n v="11200"/>
    <n v="0"/>
    <n v="8"/>
    <x v="5"/>
    <x v="2"/>
  </r>
  <r>
    <x v="6"/>
    <d v="2023-08-30T00:00:00"/>
    <n v="17356"/>
    <s v="FEP"/>
    <s v="Carlos Roberto Marques"/>
    <s v="Reembolso para o sr. Carlos Roberto Marques, referente a compra imediata de diversos materiais, conforme notas fiscais. Para confecção de experimentos junto ao Laboratório de Demosntrações deste Instituto."/>
    <s v="Sim"/>
    <n v="1015.82"/>
    <m/>
    <n v="1015.82"/>
    <n v="0"/>
    <n v="8"/>
    <x v="5"/>
    <x v="2"/>
  </r>
  <r>
    <x v="6"/>
    <d v="2023-08-31T00:00:00"/>
    <n v="17359"/>
    <s v="FEP"/>
    <s v="Valdir Antonio Modesto"/>
    <s v="Pagamento referente a nota fiscal 021 - Valdir Antonio Modesto, referente a serviços de encadernações e plastificações de apostilas para o curso do Prof. Fuad Daher Saad, docente deste Instituto."/>
    <s v="Sim"/>
    <n v="600"/>
    <m/>
    <n v="600"/>
    <n v="0"/>
    <n v="8"/>
    <x v="5"/>
    <x v="2"/>
  </r>
  <r>
    <x v="6"/>
    <d v="2023-09-11T00:00:00"/>
    <n v="17378"/>
    <s v="FEP"/>
    <s v="Maria Aparecida de O. M. Olivieri"/>
    <s v="Reembolso para a sra. Maria Aparecida de O. M. Olivieri, referente a compra imediata de salgadinhos, conforme nota fiscal. Para utilização nas apresentações diárias do Show de Física a deste Instituto."/>
    <s v="Sim"/>
    <n v="99.5"/>
    <m/>
    <n v="99.5"/>
    <n v="0"/>
    <n v="9"/>
    <x v="6"/>
    <x v="2"/>
  </r>
  <r>
    <x v="6"/>
    <d v="2023-09-29T00:00:00"/>
    <n v="17439"/>
    <s v="FEP"/>
    <s v="Carlos Roberto Marques"/>
    <s v="Reembolso para o sr. carlos Roberto Marques, referente a compra imediata de diversos materiais, conforme notas fiscais. Para utilização nas apresentações diárias do Show de Física e secretaria deste Instituto."/>
    <s v="Sim"/>
    <n v="733.98"/>
    <m/>
    <n v="733.98"/>
    <n v="0"/>
    <n v="9"/>
    <x v="6"/>
    <x v="2"/>
  </r>
  <r>
    <x v="6"/>
    <d v="2023-10-05T00:00:00"/>
    <n v="17462"/>
    <s v="FEP"/>
    <s v="ALMOXARIFADO"/>
    <s v="Requisição de Almoxarifado"/>
    <s v="Sim"/>
    <n v="286.83999999999997"/>
    <m/>
    <n v="286.83999999999997"/>
    <n v="0"/>
    <n v="10"/>
    <x v="7"/>
    <x v="2"/>
  </r>
  <r>
    <x v="6"/>
    <d v="2023-10-31T00:00:00"/>
    <n v="17561"/>
    <s v="FEP"/>
    <s v="Carlos Roberto Marques"/>
    <s v="Reembolso para o sr. Carlos Roberto Marques, referente a compra imediata de diversos materiais, conforme notas fiscais. Para utilização e confecção de experimentos junto ao Laboratório de demonstrações deste Instituto."/>
    <s v="Sim"/>
    <n v="1004.77"/>
    <m/>
    <n v="1004.77"/>
    <n v="0"/>
    <n v="10"/>
    <x v="7"/>
    <x v="2"/>
  </r>
  <r>
    <x v="6"/>
    <d v="2023-11-10T00:00:00"/>
    <n v="17601"/>
    <s v="FEP"/>
    <s v="Maria Aparecida de O. M. Olivieri"/>
    <s v="Reembolso para a sra. Maria Aparecida de O. M. Olivieri, referente a compra imediata de café e adoçante, conforme cupom fiscal da firma Cia. Brasileira de Distribuição, para consumo junto a secretaria do Show de Física deste Instituto."/>
    <s v="Sim"/>
    <n v="426.29"/>
    <m/>
    <n v="426.29"/>
    <n v="0"/>
    <n v="11"/>
    <x v="8"/>
    <x v="2"/>
  </r>
  <r>
    <x v="6"/>
    <d v="2023-12-01T00:00:00"/>
    <n v="17667"/>
    <s v="FEP"/>
    <s v="Carlos Roberto Marques"/>
    <s v="Reembolso para o sr. Carlos Roberto Marques, referente a compra imediata de diversos materiais, conforme notas fiscais em anexo, para confecção de experimentos junto ao Laboratório de Demonstrações deste Instituto."/>
    <s v="Sim"/>
    <n v="998.04"/>
    <m/>
    <n v="998.04"/>
    <n v="0"/>
    <n v="12"/>
    <x v="9"/>
    <x v="2"/>
  </r>
  <r>
    <x v="6"/>
    <d v="2023-12-19T00:00:00"/>
    <n v="17722"/>
    <s v="FEP"/>
    <s v="Carlos Roberto Marques"/>
    <s v="Reembolso para o sr. Carlos Roberto Marques, referente a compra imediata de diversos materiais, conforme notas fiscais. Para utilização e confecção de experimentos, junto ao Laboratório de Demonstrações deste Instituto"/>
    <s v="Sim"/>
    <n v="1196.71"/>
    <m/>
    <n v="1196.71"/>
    <n v="0"/>
    <n v="12"/>
    <x v="9"/>
    <x v="2"/>
  </r>
  <r>
    <x v="7"/>
    <d v="2023-03-21T00:00:00"/>
    <n v="16703"/>
    <s v="FGE"/>
    <s v="PRPI"/>
    <s v="Devolução do saldo não utilizado do Projeto PIPAE - Grupo 057 - Projetos Especiais - Ano 2021 - Portaria PRP 822/21 - Remanejamentos 2023 - 50156140 e 50167346"/>
    <s v="Sim"/>
    <n v="82100"/>
    <m/>
    <n v="82100"/>
    <n v="0"/>
    <n v="3"/>
    <x v="10"/>
    <x v="1"/>
  </r>
  <r>
    <x v="8"/>
    <d v="2023-01-20T00:00:00"/>
    <n v="16500"/>
    <s v="FMT"/>
    <s v="Monitores Bolsistas"/>
    <s v="Monitores Bolsistas do professor Luis Gregório - Projeto: Ferramentas Computacionais para a Física - NE 384130/2023 - Processo: 21.1.03401.01.7 - Edital PRG 01/2020-2021 - Programa de Estímulo à Modernização e Reformulação das Estruturas Curriculares dos Cursos de Graduação da USP"/>
    <s v="Sim"/>
    <n v="7592.14"/>
    <m/>
    <n v="7592.14"/>
    <n v="0"/>
    <n v="1"/>
    <x v="0"/>
    <x v="1"/>
  </r>
  <r>
    <x v="9"/>
    <d v="2023-02-23T00:00:00"/>
    <n v="16616"/>
    <s v="FAP"/>
    <s v="Carlos de Souza Sapucai - Purificadores"/>
    <s v="Conserto, em carácter emergencial de 1 filtro, número de patrimônio 043.094.701 FEP, que atende docentes, funcionários e alunos da FEP E FAP."/>
    <s v="Sim"/>
    <n v="1115.0999999999999"/>
    <m/>
    <n v="1115.0999999999999"/>
    <n v="0"/>
    <n v="2"/>
    <x v="1"/>
    <x v="3"/>
  </r>
  <r>
    <x v="9"/>
    <d v="2023-04-27T00:00:00"/>
    <n v="16831"/>
    <s v="FAP"/>
    <s v="Reserva"/>
    <s v="Reserva 2109480 - Pregão - aquisição de televisor de 85&quot; para sala de seminários do Ed. Basilio Jafet - RC 125585 - DC 56559 - (sendo 50% FAP e 50% FEP do valor de R$ 12.164,29). Anulação da Reserva nº 2625356/2023 - Motivo: Pregão fracassado. Proc. 23.1.109.43.0"/>
    <s v="Sim"/>
    <n v="0"/>
    <m/>
    <n v="0"/>
    <n v="0"/>
    <n v="4"/>
    <x v="2"/>
    <x v="3"/>
  </r>
  <r>
    <x v="9"/>
    <d v="2023-04-28T00:00:00"/>
    <n v="16837"/>
    <s v="FAP"/>
    <s v="RICARDO ICHIWAKI (nº USP 1787831)"/>
    <s v="Nota Fiscal 993 Celthi Tecn. Coml. - Filtro de linha (proteção de curto circuito - Laboratórios DFAP); Vitoria Componentes Eletr. Ltda (Cupom 012551 - Silicone para lubrificação de ventoinhas/DFAP); Mult Coml. Ltda (Cupom 194483 - Adaptadores, limpa contato e trena/DFAP)"/>
    <s v="Sim"/>
    <n v="242.05"/>
    <m/>
    <n v="242.05"/>
    <n v="0"/>
    <n v="4"/>
    <x v="2"/>
    <x v="3"/>
  </r>
  <r>
    <x v="9"/>
    <d v="2023-05-11T00:00:00"/>
    <n v="16886"/>
    <s v="FAP"/>
    <s v="Transposicao Interna"/>
    <s v="NE.03814080 - Pregão - aquisições de cadeiras giratórias - RC 179340 - DC 94779."/>
    <s v="Sim"/>
    <n v="1560"/>
    <m/>
    <n v="1560"/>
    <n v="0"/>
    <n v="5"/>
    <x v="3"/>
    <x v="3"/>
  </r>
  <r>
    <x v="9"/>
    <d v="2023-05-12T00:00:00"/>
    <n v="16901"/>
    <s v="FAP"/>
    <s v="ALMOXARIFADO"/>
    <s v="Requisição de Almoxarifado"/>
    <s v="Sim"/>
    <n v="957.26"/>
    <m/>
    <n v="957.26"/>
    <n v="0"/>
    <n v="5"/>
    <x v="3"/>
    <x v="3"/>
  </r>
  <r>
    <x v="9"/>
    <d v="2023-06-07T00:00:00"/>
    <n v="17009"/>
    <s v="FAP"/>
    <s v="Empresa Brasileira de Correios e Telégrafos (ECT)"/>
    <s v="Carta registrada para o IAMSPE em São Paulo, solicitada pelo Profº Dr. Iberê L. Caldas/DFAP - (BR597107434BR)"/>
    <s v="Sim"/>
    <n v="10.8"/>
    <m/>
    <n v="10.8"/>
    <n v="0"/>
    <n v="6"/>
    <x v="4"/>
    <x v="3"/>
  </r>
  <r>
    <x v="9"/>
    <d v="2023-06-13T00:00:00"/>
    <n v="17045"/>
    <s v="FAP"/>
    <s v="RM Maquinas e Sistemas Ltda - EPP"/>
    <s v="NE.02979182 - aquisição de estufa p/ papéis - RC 179669 - DC 108621."/>
    <s v="Sim"/>
    <n v="360"/>
    <m/>
    <n v="360"/>
    <n v="0"/>
    <n v="6"/>
    <x v="4"/>
    <x v="3"/>
  </r>
  <r>
    <x v="9"/>
    <d v="2023-06-30T00:00:00"/>
    <n v="17111"/>
    <s v="FAP"/>
    <s v="JOSÉ LUIZ DE SOUZA LOPES (3285369)"/>
    <s v="Impressão de 01 poster para apresentação no 37th Protein Society Annual Meeting em Boston, Estados Unidos, de 11 a 17/jul/23, conforme Nota Fiscal 105 de Francisco Rubens Costa Soares - copiadora."/>
    <s v="Sim"/>
    <n v="160"/>
    <m/>
    <n v="160"/>
    <n v="0"/>
    <n v="6"/>
    <x v="4"/>
    <x v="3"/>
  </r>
  <r>
    <x v="9"/>
    <d v="2023-07-26T00:00:00"/>
    <n v="17177"/>
    <s v="FAP"/>
    <s v="Correio"/>
    <s v="Envio de correspondência, com AR, a pedido do Prof. Paulo Artaxo para FAPESP. R.Pio XI, 1500 - ALto da Lapa 05468-901- São Paulo, SP - (Nº.Objeto:BR597108219br)"/>
    <s v="Sim"/>
    <n v="12.15"/>
    <m/>
    <n v="12.15"/>
    <n v="0"/>
    <n v="7"/>
    <x v="11"/>
    <x v="3"/>
  </r>
  <r>
    <x v="9"/>
    <d v="2023-08-10T00:00:00"/>
    <n v="17274"/>
    <s v="FAP"/>
    <s v="ANNE LOUISE SCARINCI PERES (2259486)"/>
    <s v="Impressão gráfica de 01 painel, para auxiliar na compreensão do tempo histórico, na disciplina de Gravitação, conforme Nota Fiscal 227 da MAC Studio Ltda."/>
    <s v="Sim"/>
    <n v="490"/>
    <m/>
    <n v="490"/>
    <n v="0"/>
    <n v="8"/>
    <x v="5"/>
    <x v="3"/>
  </r>
  <r>
    <x v="9"/>
    <d v="2023-08-18T00:00:00"/>
    <n v="17317"/>
    <s v="FAP"/>
    <s v="ELZA DA SILVA"/>
    <s v="Impressão de 01 poster na RCS Cópias, conforme Nota fiscal 14783, anexa. Apresentação de trabalho da Profª Márcia Fantini/DFAP, na 26ª Reunião da International Union of Crystallography, na Austrália, de 19 a 31/ago/23."/>
    <s v="Sim"/>
    <n v="160"/>
    <m/>
    <n v="160"/>
    <n v="0"/>
    <n v="8"/>
    <x v="5"/>
    <x v="3"/>
  </r>
  <r>
    <x v="9"/>
    <d v="2023-08-29T00:00:00"/>
    <n v="17351"/>
    <s v="FAP"/>
    <s v="Queller Informática &amp; Comércio Ltda"/>
    <s v="Compra em caráter emergencial, de cabos e espelhos para instalação imediata de projetores em 3 salas de seminários compartilhadas entre FAP/FEP. O pagamento será rateado entre esses dois departamentos, cabendo 50% para cada um."/>
    <s v="Sim"/>
    <n v="667.5"/>
    <m/>
    <n v="667.5"/>
    <n v="0"/>
    <n v="8"/>
    <x v="5"/>
    <x v="3"/>
  </r>
  <r>
    <x v="9"/>
    <d v="2023-10-05T00:00:00"/>
    <n v="17464"/>
    <s v="FAP"/>
    <s v="ALMOXARIFADO"/>
    <s v="Requisição de Almoxarifado ,requisições efetuadas para o almoxarifado de 13/05/2013 á 05/09/2023)"/>
    <s v="Sim"/>
    <n v="995.15"/>
    <m/>
    <n v="995.15"/>
    <n v="0"/>
    <n v="10"/>
    <x v="7"/>
    <x v="3"/>
  </r>
  <r>
    <x v="9"/>
    <d v="2023-12-22T00:00:00"/>
    <n v="17817"/>
    <s v="FAP"/>
    <s v="FIM DO EXERCÍCIO"/>
    <s v="Recolhimento fim de exercício 2023"/>
    <s v="Sim"/>
    <n v="31139.86"/>
    <m/>
    <n v="31139.86"/>
    <n v="0"/>
    <n v="12"/>
    <x v="9"/>
    <x v="3"/>
  </r>
  <r>
    <x v="10"/>
    <d v="2023-12-05T00:00:00"/>
    <n v="17682"/>
    <s v="FGE"/>
    <s v="PRIP - SAS"/>
    <s v="Rem. 50703426 - Ref a 70 tickets categoria Especial - Evento WFME 2023, conforme OFICIO PRPI/364/17112023."/>
    <s v="Sim"/>
    <n v="700"/>
    <m/>
    <n v="700"/>
    <n v="0"/>
    <n v="12"/>
    <x v="9"/>
    <x v="1"/>
  </r>
  <r>
    <x v="11"/>
    <d v="2023-03-31T00:00:00"/>
    <n v="16746"/>
    <s v="FMT"/>
    <s v="Marilia Junqueira Caldas"/>
    <s v="Pagto. de diárias para participação como membro titular da comissão julgadora do concurso público de títulos e provas para um cargo de professor titular junto ao Departamento de Física e Ciência dos Materiais do Instituto de Física de São Carlos, USP - dias 21 a 23/03/2023."/>
    <s v="Sim"/>
    <n v="1284.75"/>
    <m/>
    <n v="1284.75"/>
    <n v="0"/>
    <n v="3"/>
    <x v="10"/>
    <x v="1"/>
  </r>
  <r>
    <x v="12"/>
    <d v="2023-03-17T00:00:00"/>
    <n v="16695"/>
    <s v="FNC"/>
    <s v="Jose Fernando Diniz Chubaci"/>
    <s v="Dois torpedos de nitrogênio gasoso comum para uso nos leitores de termoluminescência do Laboratório de Cristais Iônicos, Filmes e Datação."/>
    <s v="Sim"/>
    <n v="492"/>
    <m/>
    <n v="492"/>
    <n v="0"/>
    <n v="3"/>
    <x v="10"/>
    <x v="2"/>
  </r>
  <r>
    <x v="12"/>
    <d v="2023-05-23T00:00:00"/>
    <n v="16967"/>
    <s v="FNC"/>
    <s v="Diárias"/>
    <s v="Pgto Diária N° 202300021 - Jose Fernando Diniz Chubaci - Destino: Cancún/-México - Saida Prevista: 13/08/2023 - 00:01 Término Prevista: 19/08/2023 - 23:59 Diárias Internacionais: 7 - Finalidade da Diária O principal objetivo desse afastamento é a apresentação presencial do trabalho “CHARACTERIZATION OF GALLIUM OXIDE FILMS FOR APPLICATION IN RESISTIVE SWITCHING DEVICES” no 31st International Materials Research Congress 2023, a ser realizado de 14 a 19 de agosto em Cancun, México."/>
    <s v="Sim"/>
    <n v="11126.98"/>
    <m/>
    <n v="11126.98"/>
    <n v="0"/>
    <n v="5"/>
    <x v="3"/>
    <x v="2"/>
  </r>
  <r>
    <x v="12"/>
    <d v="2023-06-16T00:00:00"/>
    <n v="17062"/>
    <s v="FNC"/>
    <s v="José Fernando Diniz Chubaci"/>
    <s v="Aquisição para o Laboratório Didático de um refletor de LED de 100 W (R$ 199,90), uma barra de extensão para suporte (R$ 199,990) e um pacote de abraçadeiras grandes (R$ 99,90)."/>
    <s v="Sim"/>
    <n v="499.7"/>
    <m/>
    <n v="499.7"/>
    <n v="0"/>
    <n v="6"/>
    <x v="4"/>
    <x v="2"/>
  </r>
  <r>
    <x v="12"/>
    <d v="2023-07-22T00:00:00"/>
    <n v="17195"/>
    <s v="FNC"/>
    <s v="José Fernando Diniz Chubaci"/>
    <s v="Aquisição de 2 latinhas de 600 g. de gás R410A para manutenção no aparelho de ar condicionado do LACIFID."/>
    <s v="Sim"/>
    <n v="158"/>
    <m/>
    <n v="158"/>
    <n v="0"/>
    <n v="7"/>
    <x v="11"/>
    <x v="2"/>
  </r>
  <r>
    <x v="12"/>
    <d v="2023-07-28T00:00:00"/>
    <n v="17220"/>
    <s v="FNC"/>
    <s v="Diárias"/>
    <s v="Diária N° 202300035 - Jose Fernando Diniz Chubaci - Destino: Pisa/-Itália Convênio: 0 Saída Prevista: 13/09/2023 - 00:01 Término Prevista: 22/09/2023 - 23:59 Diárias Internacionais: 10 - Finalidade da Diária: Participação e apresentação de trabalho no 20th Intemational Conference on Solid State Dosimetry (SSD20) e ministrar curso na 7th Summer School Marko Moscovith;No SSD20 será apresentado, de forma oral, o trabalho The investigation of materiais doped with silver through photoluminescence studies que faz parte de projeto em andamento no LACIFID. Na school será ministrado a conferência Radiophotoluminescent detectors principles and applicationsPeríodo: School de 13 a 16 de setembro de 2023 e a conferencia SSD20 de 17 a 22 de setembro de 2023:Local: Pisa e Viareggio, ltália."/>
    <s v="Sim"/>
    <n v="16607.04"/>
    <m/>
    <n v="16607.04"/>
    <n v="0"/>
    <n v="7"/>
    <x v="11"/>
    <x v="2"/>
  </r>
  <r>
    <x v="12"/>
    <d v="2023-08-03T00:00:00"/>
    <n v="17248"/>
    <s v="FNC"/>
    <s v="José Fernando Diniz Chubaci"/>
    <s v="Aquisição de capacitor especial para motor do ar condicionado do LACIFID"/>
    <s v="Sim"/>
    <n v="78"/>
    <m/>
    <n v="78"/>
    <n v="0"/>
    <n v="8"/>
    <x v="5"/>
    <x v="2"/>
  </r>
  <r>
    <x v="12"/>
    <d v="2023-08-21T00:00:00"/>
    <n v="17325"/>
    <s v="FNC"/>
    <s v="Jose Fernando Diniz Chubaci"/>
    <s v="Taxa de inscrição para participação no 31st International Materials Research Congress realizado na cidade de Cancún, México do dia 13 a 18 de agosto. Participação para apresentação do trabalho &quot;CHARACTERIZATION OF GALLIUM OXIDE FILMS FOR APPLICATION IN RESISTIVE SWITCHING DEVICES&quot; de forma oral no simpósio &quot;F1. Advanced Defense Materials Symposium&quot;. As pesquisas para preparação desse trabalho foram todas realizadas no LACIFID&quot;. O valor da taxa de inscrição foi de US$ 450 (quatrocentos e cinquenta dolares americanos)."/>
    <s v="Sim"/>
    <n v="2201.04"/>
    <m/>
    <n v="2201.04"/>
    <n v="0"/>
    <n v="8"/>
    <x v="5"/>
    <x v="2"/>
  </r>
  <r>
    <x v="12"/>
    <d v="2023-09-25T00:00:00"/>
    <n v="17413"/>
    <s v="FNC"/>
    <s v="José Fernando Diniz Chubaci"/>
    <s v="Participei de 17 a 22 de setembro de 2023 da “20th International Conference on Solid State Dosimetry (SSD20) onde apresentei de forma oral o trabalho &quot;The investigation of materiais doped with silver through photoluminescence studies&quot;. Para participação dessa conferência a taxa de participação foi de E$ 880 (oitocentos e oitenta euros). Eu paguei essa taxa no local da conferência e venho através dessa solicitar o reembolso financeiro dessa despesa. Estou anexando nessa guia o recibo fornecido pelos organizadores da parte financeira da conferência. Esse trabalho está em desenvolvimento em nosso Laboratório de Cristais Iônicos, Filmes Finos e Datação do DFN-IFUSP."/>
    <s v="Sim"/>
    <n v="4566.05"/>
    <m/>
    <n v="4566.05"/>
    <n v="0"/>
    <n v="9"/>
    <x v="6"/>
    <x v="2"/>
  </r>
  <r>
    <x v="12"/>
    <d v="2023-10-10T00:00:00"/>
    <n v="17491"/>
    <s v="FNC"/>
    <s v="Jose Fernando Diniz Chubaci"/>
    <s v="Aquisição de quatro rodizios giratórios, com diametro de 4 polegadas e que suportam até 120 kg cada, para construção de um suporte de um forno de temperatura até 1700ºC. O suporte esá sendo construido na oficina mecânica do IFUSP."/>
    <s v="Sim"/>
    <n v="498"/>
    <m/>
    <n v="498"/>
    <n v="0"/>
    <n v="10"/>
    <x v="7"/>
    <x v="2"/>
  </r>
  <r>
    <x v="12"/>
    <d v="2023-10-22T00:00:00"/>
    <n v="17536"/>
    <s v="FNC"/>
    <s v="José Fernando Diniz Chubaci"/>
    <s v="Aquisição de galão de tinta esmalte sintético para pintura de forno e caixas de papelão para embalagem de material do laboratório LACIFID."/>
    <s v="Sim"/>
    <n v="279.01"/>
    <m/>
    <n v="279.01"/>
    <n v="0"/>
    <n v="10"/>
    <x v="7"/>
    <x v="2"/>
  </r>
  <r>
    <x v="12"/>
    <d v="2023-11-08T00:00:00"/>
    <n v="17587"/>
    <s v="FNC"/>
    <s v="José Fernando Diniz Chubaci"/>
    <s v="Material para pintura de nova mesa para forno de alta temperatura - solvente, pincéis e rolinhos."/>
    <s v="Sim"/>
    <n v="253.84"/>
    <m/>
    <n v="253.84"/>
    <n v="0"/>
    <n v="11"/>
    <x v="8"/>
    <x v="2"/>
  </r>
  <r>
    <x v="12"/>
    <d v="2023-12-04T00:00:00"/>
    <n v="17675"/>
    <s v="FNC"/>
    <s v="Jose Fernando Diniz Chubaci"/>
    <s v="Caixas para armazenamento de materiais do laboratório LACIFID"/>
    <s v="Sim"/>
    <n v="264.54000000000002"/>
    <m/>
    <n v="264.54000000000002"/>
    <n v="0"/>
    <n v="12"/>
    <x v="9"/>
    <x v="2"/>
  </r>
  <r>
    <x v="12"/>
    <d v="2023-12-08T00:00:00"/>
    <n v="17695"/>
    <s v="FNC"/>
    <s v="Jose Fernando Diniz Chubaci"/>
    <s v="Caxias de papelão para completar o trabalho de organização do material do LACIFID"/>
    <s v="Sim"/>
    <n v="227.82"/>
    <m/>
    <n v="227.82"/>
    <n v="0"/>
    <n v="12"/>
    <x v="9"/>
    <x v="2"/>
  </r>
  <r>
    <x v="13"/>
    <d v="2023-01-23T00:00:00"/>
    <n v="16506"/>
    <s v="FNC"/>
    <s v="Jaqueline do Nascimento"/>
    <s v="Reembolso no valor de R$ 23,90, referente a aquisição de uma agenda 2023 para uso da Secretaria do DFN, conforme Cupom Fiscal 629529 da firma - Kalunga S/A, em anexo."/>
    <s v="Sim"/>
    <n v="23.9"/>
    <m/>
    <n v="23.9"/>
    <n v="0"/>
    <n v="1"/>
    <x v="0"/>
    <x v="3"/>
  </r>
  <r>
    <x v="13"/>
    <d v="2023-02-03T00:00:00"/>
    <n v="16539"/>
    <s v="FNC"/>
    <s v="EBCT - Empresa Brasileira de Correios e Telégrafos"/>
    <s v="Encaminhamento de dosímetros para : Sedex - LARA - Instituto de Física da Universidade Federal Fluminense - UFF A/C Prof. Dr. Roberto Meigikos - Campus da Praia Vermelha - São Domingos Rua Passo da Pátria, 156 - CEP: 24210-240 - Niteroi - RJ - (Nº.Objeto: OV263719329br)"/>
    <s v="Sim"/>
    <n v="24.72"/>
    <m/>
    <n v="24.72"/>
    <n v="0"/>
    <n v="2"/>
    <x v="1"/>
    <x v="3"/>
  </r>
  <r>
    <x v="13"/>
    <d v="2023-02-08T00:00:00"/>
    <n v="16556"/>
    <s v="FNC"/>
    <s v="EBCT - Empresa Brasileira de Correios e Telégrafos"/>
    <s v="Envio de correspondência para: FAPESP - Fundação de Amparo à Pesquisa do Estado de São Paulo Rua Pio XI, 1500 - São Paulo - CEP: SP - (Nº.Objeto: OV189257135br)"/>
    <s v="Sim"/>
    <n v="8.52"/>
    <m/>
    <n v="8.52"/>
    <n v="0"/>
    <n v="2"/>
    <x v="1"/>
    <x v="3"/>
  </r>
  <r>
    <x v="13"/>
    <d v="2023-02-23T00:00:00"/>
    <n v="16591"/>
    <s v="FNC"/>
    <s v="EBCT - Empresa Brasileira de Correios e Telégrafos"/>
    <s v="Envio de sedex para : FAPESP - Fundação de Amparo a Pesquisa do Estado de São Paulo Rua Pio XI, 1500 05468-901 - São Paulo - SP A/C Gilberto - (Nº.Objeto: OV189235047br)"/>
    <s v="Sim"/>
    <n v="8.52"/>
    <m/>
    <n v="8.52"/>
    <n v="0"/>
    <n v="2"/>
    <x v="1"/>
    <x v="3"/>
  </r>
  <r>
    <x v="13"/>
    <d v="2023-03-03T00:00:00"/>
    <n v="16619"/>
    <s v="FNC"/>
    <s v="Antonio Sergio Joaquim"/>
    <s v="Reembolso referente a aquisição de materiais/peças hidráulicas a serem utilizados na manutenção do sistema de ar condicionado do Lab. Pelletron do FNC, conforme DANFE 022.771, Center Mega Shopping da Construção Ltda. em anexo."/>
    <s v="Sim"/>
    <n v="111.94"/>
    <m/>
    <n v="111.94"/>
    <n v="0"/>
    <n v="3"/>
    <x v="10"/>
    <x v="3"/>
  </r>
  <r>
    <x v="13"/>
    <d v="2023-03-06T00:00:00"/>
    <n v="16651"/>
    <s v="FNC"/>
    <s v="Empresa Brasileira de Correios e Telégrafos (ECT)"/>
    <s v="Enviar Correios - 10 convites Workshop - DFN - Carta simples (CS)"/>
    <s v="Sim"/>
    <n v="16.45"/>
    <m/>
    <n v="16.45"/>
    <n v="0"/>
    <n v="3"/>
    <x v="10"/>
    <x v="3"/>
  </r>
  <r>
    <x v="13"/>
    <d v="2023-03-06T00:00:00"/>
    <n v="16652"/>
    <s v="FNC"/>
    <s v="Gilda Galvão"/>
    <s v="Reembolso referente a aquisição de 10 pedestais em ferro com garra, para serem utilizados no Workshop do Departamento de Física Nuclear, lançamento do livro em comemoração aos &quot;50 anos do Pelletron&quot;."/>
    <s v="Sim"/>
    <n v="691.95"/>
    <m/>
    <n v="691.95"/>
    <n v="0"/>
    <n v="3"/>
    <x v="10"/>
    <x v="3"/>
  </r>
  <r>
    <x v="13"/>
    <d v="2023-03-17T00:00:00"/>
    <n v="16696"/>
    <s v="FNC"/>
    <s v="Z-Par parafusos e ferramentas Ltda."/>
    <s v="Aquisição de materiais diversos (veda rosca, fita isolante e desingripantes) a serem utilizados na manutenção geral do Lab. Pelletron do FNC."/>
    <s v="Sim"/>
    <n v="509"/>
    <m/>
    <n v="509"/>
    <n v="0"/>
    <n v="3"/>
    <x v="10"/>
    <x v="3"/>
  </r>
  <r>
    <x v="13"/>
    <d v="2023-03-20T00:00:00"/>
    <n v="16699"/>
    <s v="FNC"/>
    <s v="Gilda Galvão"/>
    <s v="Reembolso referente a aquisição de 01 relógio de parede que será instalado e utilizado na sala de seminários do FNC, conforme DANFE 194706 da firma Kalunga S.A."/>
    <s v="Sim"/>
    <n v="155.9"/>
    <m/>
    <n v="155.9"/>
    <n v="0"/>
    <n v="3"/>
    <x v="10"/>
    <x v="3"/>
  </r>
  <r>
    <x v="13"/>
    <d v="2023-03-20T00:00:00"/>
    <n v="16700"/>
    <s v="FNC"/>
    <s v="Gilda Galvão"/>
    <s v="Reembolso referente a aquisição de 01 relógio de parede a ser utilizado e instalado na sala de controle do Lab. Pelletron do FNC, conforme DANFE 194740 da firma Kalunga S.A."/>
    <s v="Sim"/>
    <n v="155.9"/>
    <m/>
    <n v="155.9"/>
    <n v="0"/>
    <n v="3"/>
    <x v="10"/>
    <x v="3"/>
  </r>
  <r>
    <x v="13"/>
    <d v="2023-03-21T00:00:00"/>
    <n v="16694"/>
    <s v="FNC"/>
    <s v="EBCT - Empresa Brasileira de Correios e Telégrafos"/>
    <s v="Envio de SEDEX para : Profª Dra. Marystela Ferreira Diretoria do Centro de Ciências e Tecnologia para Sustentabilidade CCTS Rodovia João Leme dos Santos, KM - 110 – SP – 264 - Bairro de Itinga CEP. 18052-780 – Sorocaba - SP - (Nº. Objeto: OV342402428br)"/>
    <s v="Sim"/>
    <n v="8.52"/>
    <m/>
    <n v="8.52"/>
    <n v="0"/>
    <n v="3"/>
    <x v="10"/>
    <x v="3"/>
  </r>
  <r>
    <x v="13"/>
    <d v="2023-03-23T00:00:00"/>
    <n v="16712"/>
    <s v="FNC"/>
    <s v="Transposicao Interna"/>
    <s v="Rem. 50158860 - Solicitação de Software STI n.os 82467 / 82468 / 82469 / 82493 - &quot;Windows 11 Pro Upgrade (64bit - Português)&quot; e &quot;Office Standard - 2021 LTSC (64 bits)&quot;..."/>
    <s v="Sim"/>
    <n v="1751.6"/>
    <m/>
    <n v="1751.6"/>
    <n v="0"/>
    <n v="3"/>
    <x v="10"/>
    <x v="3"/>
  </r>
  <r>
    <x v="13"/>
    <d v="2023-03-23T00:00:00"/>
    <n v="16715"/>
    <s v="FNC"/>
    <s v="S.T.I. - USP"/>
    <s v="Rem. 50160449 - aquisições de softwares &quot;Windows Server Standard 2Lic Core - 2022 (Português) (2 licenças)&quot; - Solicitação de Software n.os 82607 / 82608..."/>
    <s v="Sim"/>
    <n v="888.28"/>
    <m/>
    <n v="888.28"/>
    <n v="0"/>
    <n v="3"/>
    <x v="10"/>
    <x v="3"/>
  </r>
  <r>
    <x v="13"/>
    <d v="2023-03-28T00:00:00"/>
    <n v="16721"/>
    <s v="FNC"/>
    <s v="Maria Luisa Pestilla Tippi"/>
    <s v="Reembolso de pagamento de acessórios para montagem dos posters/banners a serem usados no Workshop da Física Nuclear."/>
    <s v="Sim"/>
    <n v="195.26"/>
    <m/>
    <n v="195.26"/>
    <n v="0"/>
    <n v="3"/>
    <x v="10"/>
    <x v="3"/>
  </r>
  <r>
    <x v="13"/>
    <d v="2023-03-31T00:00:00"/>
    <n v="16744"/>
    <s v="FNC"/>
    <s v="STI"/>
    <s v="Solicitações 83010, 83011, 83012, 83013 e 83014 - Solicitante Carlos Mac Dowell de Figueiredo - Aquisições de Software - Remanejamento 2023 50177929"/>
    <s v="Sim"/>
    <n v="2197.04"/>
    <m/>
    <n v="2197.04"/>
    <n v="0"/>
    <n v="3"/>
    <x v="10"/>
    <x v="3"/>
  </r>
  <r>
    <x v="13"/>
    <d v="2023-04-06T00:00:00"/>
    <n v="16752"/>
    <s v="FNC"/>
    <s v="EBCT - Empresa Brasileira de Correios e Telégrafos"/>
    <s v="Envio de SEDEX para:LARA - Instituto de Física da Universidade Federal Fluminense- UFF A/C Prof. Roberto Meigikos - Campus da Praia Vermelha, São Domingos CEP. 24210-240 Niteroi- RJ - (Nº.Objeto: OV342333413 br)"/>
    <s v="Sim"/>
    <n v="24.72"/>
    <m/>
    <n v="24.72"/>
    <n v="0"/>
    <n v="4"/>
    <x v="2"/>
    <x v="3"/>
  </r>
  <r>
    <x v="13"/>
    <d v="2023-04-06T00:00:00"/>
    <n v="16761"/>
    <s v="FNC"/>
    <s v="Maria Luisa Pestilla Tippi (PF)"/>
    <s v="Reembolso de valores adiantados na compra de acessórios para montagem de exposição de banners para o Workshop do DFN. DANFE 6141 de 30/03"/>
    <s v="Sim"/>
    <n v="756.65"/>
    <m/>
    <n v="756.65"/>
    <n v="0"/>
    <n v="4"/>
    <x v="2"/>
    <x v="3"/>
  </r>
  <r>
    <x v="13"/>
    <d v="2023-04-10T00:00:00"/>
    <n v="16767"/>
    <s v="FNC"/>
    <s v="Decorwatts Elétrica e Iluminação Ltda"/>
    <s v="Aquisição de lâmpadas &quot;LED&quot; diversas a serem utilizadas especificamente na manutenção geral do acelerador Pelletron do FNC."/>
    <s v="Sim"/>
    <n v="253.5"/>
    <m/>
    <n v="253.5"/>
    <n v="0"/>
    <n v="4"/>
    <x v="2"/>
    <x v="3"/>
  </r>
  <r>
    <x v="13"/>
    <d v="2023-04-10T00:00:00"/>
    <n v="16768"/>
    <s v="FNC"/>
    <s v="WJet Comercial Ltda"/>
    <s v="Aquisição de baterias para No Break utilizadas por pesquisadores do FNC."/>
    <s v="Sim"/>
    <n v="280"/>
    <m/>
    <n v="280"/>
    <n v="0"/>
    <n v="4"/>
    <x v="2"/>
    <x v="3"/>
  </r>
  <r>
    <x v="13"/>
    <d v="2023-04-10T00:00:00"/>
    <n v="16769"/>
    <s v="FNC"/>
    <s v="Antonio Aparecido de Souza - ME"/>
    <s v="Pagamento de confecção de carimbo específico do FNC para uso da secretaria do departamento, conforme NFS 8880 em anexo. Forma de pagamento: Depósito C/C: 41016-0 - Ag.: 1546-6 - Banco do Brasil."/>
    <s v="Sim"/>
    <n v="30"/>
    <m/>
    <n v="30"/>
    <n v="0"/>
    <n v="4"/>
    <x v="2"/>
    <x v="3"/>
  </r>
  <r>
    <x v="13"/>
    <d v="2023-05-12T00:00:00"/>
    <n v="16866"/>
    <s v="FNC"/>
    <s v="EBCT - Empresa Brasileira de Correios e Telégrafos"/>
    <s v="Envio de sedex para: Claudio Zamitti Mammana - Rua Santo André, 330 Granja Viana, Cotia SP CEP 06708-570 - (Nº.Objeto: OV342323172br)"/>
    <s v="Sim"/>
    <n v="10.23"/>
    <m/>
    <n v="10.23"/>
    <n v="0"/>
    <n v="5"/>
    <x v="3"/>
    <x v="3"/>
  </r>
  <r>
    <x v="13"/>
    <d v="2023-05-12T00:00:00"/>
    <n v="16900"/>
    <s v="FNC"/>
    <s v="ALMOXARIFADO"/>
    <s v="Requisição de Almoxarifado"/>
    <s v="Sim"/>
    <n v="2784.82"/>
    <m/>
    <n v="2784.82"/>
    <n v="0"/>
    <n v="5"/>
    <x v="3"/>
    <x v="3"/>
  </r>
  <r>
    <x v="13"/>
    <d v="2023-05-12T00:00:00"/>
    <n v="16915"/>
    <s v="FNC"/>
    <s v="ALMOXARIFADO"/>
    <s v="Requisição de Almoxarifado"/>
    <s v="Sim"/>
    <n v="353.4"/>
    <m/>
    <n v="353.4"/>
    <n v="0"/>
    <n v="5"/>
    <x v="3"/>
    <x v="3"/>
  </r>
  <r>
    <x v="13"/>
    <d v="2023-05-22T00:00:00"/>
    <n v="16960"/>
    <s v="FNC"/>
    <s v="Gilda Galvão"/>
    <s v="Reembolso referente a aquisição de escorredor de pratos e porta detergente para uso na copa do FNC, conforme DANFE 262 da firma DCasa Embalagens e Utilidades Domésticas Ltda. em anexo."/>
    <s v="Sim"/>
    <n v="38.96"/>
    <m/>
    <n v="38.96"/>
    <n v="0"/>
    <n v="5"/>
    <x v="3"/>
    <x v="3"/>
  </r>
  <r>
    <x v="13"/>
    <d v="2023-05-26T00:00:00"/>
    <n v="16953"/>
    <s v="FNC"/>
    <s v="Empresa Brasileira de Correios e Telégrafos (ECT)"/>
    <s v="Envio de Sedex para: UDO SCHNITTER Rua do Mangabal, 25Alto da Boa Vista 04641-120 - São Paulo - SP - (Nº.Objeto: OV342325156br)"/>
    <s v="Sim"/>
    <n v="10.23"/>
    <m/>
    <n v="10.23"/>
    <n v="0"/>
    <n v="5"/>
    <x v="3"/>
    <x v="3"/>
  </r>
  <r>
    <x v="13"/>
    <d v="2023-06-05T00:00:00"/>
    <n v="17016"/>
    <s v="FNC"/>
    <s v="Modermline Comércio de Móveis Ltda"/>
    <s v="Aquisição de suportes para TVs que serão instaladas nas salas de reuniões do Conselho e de Seminários do FNC. Dados bancários - Banco do Brasil - Ag.: 0384-0 - C/C: 106066-X Conforme NFe 379217 em anexo."/>
    <s v="Sim"/>
    <n v="684.01"/>
    <m/>
    <n v="684.01"/>
    <n v="0"/>
    <n v="6"/>
    <x v="4"/>
    <x v="3"/>
  </r>
  <r>
    <x v="13"/>
    <d v="2023-07-06T00:00:00"/>
    <n v="17141"/>
    <s v="FNC"/>
    <s v="Serralheria Regia Ltda"/>
    <s v="Aquisição de tambor para acondicionamento de resíduos industriais"/>
    <s v="Sim"/>
    <n v="700"/>
    <m/>
    <n v="700"/>
    <n v="0"/>
    <n v="7"/>
    <x v="11"/>
    <x v="3"/>
  </r>
  <r>
    <x v="13"/>
    <d v="2023-07-26T00:00:00"/>
    <n v="17131"/>
    <s v="FNC"/>
    <s v="EBCT - Empresa Brasileira de Correios e Telégrafos"/>
    <s v="Envio de Sedex para: A/C Prof. Roberto Meigikos Lara Instituto de Física da Universidade Federal Fluminense- UFF Campus da Praia Vermelha - São Domingos Rua Passo da Pátria 156 Cep : 24210-240 Niteroi -RJ - (Nº.Objeto:OV376936885br)"/>
    <s v="Sim"/>
    <n v="24.72"/>
    <m/>
    <n v="24.72"/>
    <n v="0"/>
    <n v="7"/>
    <x v="11"/>
    <x v="3"/>
  </r>
  <r>
    <x v="13"/>
    <d v="2023-08-21T00:00:00"/>
    <n v="17303"/>
    <s v="FNC"/>
    <s v="EBCT - Empresa Brasileira de Correios e Telégrafos"/>
    <s v="ENVIO DO LIVRO “POR QUE CONFIAR NAS CIÊNCIAS” Para : Francisco Miraglia Av. Sabiá, 23; Apto. 91 - Cep: 04515-000; São Paulo, SP -(Nº.Objeto:OV617663504br)"/>
    <s v="Sim"/>
    <n v="10.23"/>
    <m/>
    <n v="10.23"/>
    <n v="0"/>
    <n v="8"/>
    <x v="5"/>
    <x v="3"/>
  </r>
  <r>
    <x v="13"/>
    <d v="2023-08-21T00:00:00"/>
    <n v="17304"/>
    <s v="FNC"/>
    <s v="EBCT - Empresa Brasileira de Correios e Telégrafos"/>
    <s v="ENVIO DO LIVRO “POR QUE CONFIAR NAS CIÊNCIAS” Luciana Zaterka Rua Bahia, 450, apto. 101, Higienópolis, SP, 01244-000. - (Nº.Objeto:OV617663495br)"/>
    <s v="Sim"/>
    <n v="10.23"/>
    <m/>
    <n v="10.23"/>
    <n v="0"/>
    <n v="8"/>
    <x v="5"/>
    <x v="3"/>
  </r>
  <r>
    <x v="13"/>
    <d v="2023-08-21T00:00:00"/>
    <n v="17305"/>
    <s v="FNC"/>
    <s v="EBCT - Empresa Brasileira de Correios e Telégrafos"/>
    <s v="ENVIO DO LIVRO “POR QUE CONFIAR NAS CIÊNCIAS” Gustavo Caponi Rua Esteves Júnior 605 (Apto. 1414) 88015-130 Florianópolis SC - - (Nº.Objeto:QC465321889br)"/>
    <s v="Sim"/>
    <n v="18.77"/>
    <m/>
    <n v="18.77"/>
    <n v="0"/>
    <n v="8"/>
    <x v="5"/>
    <x v="3"/>
  </r>
  <r>
    <x v="13"/>
    <d v="2023-08-21T00:00:00"/>
    <n v="17306"/>
    <s v="FNC"/>
    <s v="EBCT - Empresa Brasileira de Correios e Telégrafos"/>
    <s v="ENVIO DO LIVRO “POR QUE CONFIAR NAS CIÊNCIAS” Rua Magalhães Couto, 90. Ap. 401. Méier. CEP: 20735-180. Rio de Janeiro - RJ. - (Nº.Objeto:QC465321929br) 5) Mauro Condé Rua General Aranha, 506 Bairro Jaraguá. Belo Horizonte - MG 31270-400 - (Nº.Objeto:QC465321932br) 6) Alberto Cupani Rua Acadêmico Reinaldo Consoni, 103 88037-100 Florianópolis - (Nº.Objeto:QC465321977br) 8) Michel Paty 77 avenue de Verdun (Bâtiment A2, Apt 104, 12e étage), F-94200 Ivry-sur-Seine France - (Nº.Objeto:RR026647225br) 9) Leonardo González Galli Rua Pablo Abriata 2371 Boulogne, San Isidoro, Buenos Aires CP: 1609 - (Nº.Objeto:RR026647239br) 10) Angel Yefrin Ariza Bareno 31 ½ Oriente 2605 Talca, Chile CP: 3460000 - (Nº.Objeto:RR026647211br)"/>
    <s v="Sim"/>
    <n v="325.61"/>
    <m/>
    <n v="325.61"/>
    <n v="0"/>
    <n v="8"/>
    <x v="5"/>
    <x v="3"/>
  </r>
  <r>
    <x v="13"/>
    <d v="2023-08-21T00:00:00"/>
    <n v="17322"/>
    <s v="FNC"/>
    <s v="Z-Par parafusos e ferramentas Ltda."/>
    <s v="Aquisição de materiais de consumo diversos, a serem utilizados na manutenção predial e tb no lab. do acelerador Pelletron do FNC."/>
    <s v="Sim"/>
    <n v="175.4"/>
    <m/>
    <n v="175.4"/>
    <n v="0"/>
    <n v="8"/>
    <x v="5"/>
    <x v="3"/>
  </r>
  <r>
    <x v="13"/>
    <d v="2023-08-21T00:00:00"/>
    <n v="17323"/>
    <s v="FNC"/>
    <s v="WJet Comercial Ltda"/>
    <s v="Aquisição de baterias de reposição para equipamentos utilizados por pesquisadores do Lab. Pelletron do FNC."/>
    <s v="Sim"/>
    <n v="300"/>
    <m/>
    <n v="300"/>
    <n v="0"/>
    <n v="8"/>
    <x v="5"/>
    <x v="3"/>
  </r>
  <r>
    <x v="13"/>
    <d v="2023-08-24T00:00:00"/>
    <n v="17328"/>
    <s v="FNC"/>
    <s v="Empresa Brasileira de Correios e Telégrafos (ECT)"/>
    <s v="Envio de correspondência para Prof. Camilo Cardoso da Silva Gerente de Auditoria - FAPESP Rua Pio XI , 15 - Alto da Lapa - 05468-901 - São Paulo - SP - (Nº.Objeto:OV617665638br)"/>
    <s v="Sim"/>
    <n v="8.52"/>
    <m/>
    <n v="8.52"/>
    <n v="0"/>
    <n v="8"/>
    <x v="5"/>
    <x v="3"/>
  </r>
  <r>
    <x v="13"/>
    <d v="2023-08-29T00:00:00"/>
    <n v="17335"/>
    <s v="FNC"/>
    <s v="Empresa Brasileira de Correios e Telégrafos (ECT)"/>
    <s v="Envio de Sedex internacional = EMS Prof. L. Gialanella Dipartimento di Matematica e Fisica Università degli studi della Campania L. Vanvitelli Viale LIncoln, 5 81100 Caserta - Italy - (Nº.Objeto: EB038663052br)"/>
    <s v="Sim"/>
    <n v="180.5"/>
    <m/>
    <n v="180.5"/>
    <n v="0"/>
    <n v="8"/>
    <x v="5"/>
    <x v="3"/>
  </r>
  <r>
    <x v="13"/>
    <d v="2023-08-29T00:00:00"/>
    <n v="17340"/>
    <s v="FNC"/>
    <s v="EBCT - Empresa Brasileira de Correios e Telegrafos"/>
    <s v="Envio de SEDEX para: Seção Técnica de Pós-Graduação - Faculdade de Ciências - Unesp Av. Eng. Luiz Edmundo Carrijo Coube, 14-01, Bairro Vargem Limpa, CEP 17033-360 - Bauru/SP, - (Nº.Objeto: OV617675839br)"/>
    <s v="Sim"/>
    <n v="16.28"/>
    <m/>
    <n v="16.28"/>
    <n v="0"/>
    <n v="8"/>
    <x v="5"/>
    <x v="3"/>
  </r>
  <r>
    <x v="13"/>
    <d v="2023-09-18T00:00:00"/>
    <n v="17368"/>
    <s v="FNC"/>
    <s v="EBCT - Empresa Brasileira de Correios e Telegrafos"/>
    <s v="Envio de SEDEX para: POSMAT - Faculdade de Ciências - Câmpus de Bauru Av. Eng. Luiz Edmundo Carrijo Coube, 14-01 - Vargem Limpa - Bauru/SP - CEP 17033-360 - (Nº. Objeto:OV617669918br)"/>
    <s v="Sim"/>
    <n v="16.28"/>
    <m/>
    <n v="16.28"/>
    <n v="0"/>
    <n v="9"/>
    <x v="6"/>
    <x v="3"/>
  </r>
  <r>
    <x v="13"/>
    <d v="2023-09-18T00:00:00"/>
    <n v="17398"/>
    <s v="FNC"/>
    <s v="Gilda Galvão"/>
    <s v="Reembolso referente a aquisição de baterias CR2032 a serem utilizadas nas BIOS/CLOCK de equipamentos utilizados por pesquisadores do FNC, conforme o Cupom Fiscal 020211 da forma Big Pel Livraria e Papelaria Ltda. em anexo."/>
    <s v="Sim"/>
    <n v="103.2"/>
    <m/>
    <n v="103.2"/>
    <n v="0"/>
    <n v="9"/>
    <x v="6"/>
    <x v="3"/>
  </r>
  <r>
    <x v="13"/>
    <d v="2023-10-05T00:00:00"/>
    <n v="17461"/>
    <s v="FNC"/>
    <s v="ALMOXARIFADO"/>
    <s v="Requisição de Almoxarifado ( 277865) complemento do número de requisição. não coube no espaço Número de Requisição."/>
    <s v="Sim"/>
    <n v="1688.74"/>
    <m/>
    <n v="1688.74"/>
    <n v="0"/>
    <n v="10"/>
    <x v="7"/>
    <x v="3"/>
  </r>
  <r>
    <x v="13"/>
    <d v="2023-10-16T00:00:00"/>
    <n v="17497"/>
    <s v="FNC"/>
    <s v="Antonio Aparecido de Souza ME"/>
    <s v="Pagamento referente a confecção de carimbo automático para chefia do FNC, conforme NFS-e 9147, em anexo. Dados bancários: Banco do Brasil - Ag.: 1546-6 C/C: 41016-0"/>
    <s v="Sim"/>
    <n v="48"/>
    <m/>
    <n v="48"/>
    <n v="0"/>
    <n v="10"/>
    <x v="7"/>
    <x v="3"/>
  </r>
  <r>
    <x v="13"/>
    <d v="2023-10-18T00:00:00"/>
    <n v="17446"/>
    <s v="FNC"/>
    <s v="EBCT - Empresa Brasileira de Correios e Telegrafos"/>
    <s v="Envio de Sedex para LARA - instituto de Física da Universidade Federal Fluminense - UFF Campus da Praia Vermelha - São Domingos Rua Passo da Pátria, 156 CEP. 24210-240- Niteroi - RJ A/C Prof. Dr. Roberto Meigikos - (Nº.Objeto:OV446491355br)"/>
    <s v="Sim"/>
    <n v="24.72"/>
    <m/>
    <n v="24.72"/>
    <n v="0"/>
    <n v="10"/>
    <x v="7"/>
    <x v="3"/>
  </r>
  <r>
    <x v="13"/>
    <d v="2023-10-19T00:00:00"/>
    <n v="17530"/>
    <s v="FNC"/>
    <s v="Sistécnica Informática e Serviços Eireli"/>
    <s v="Aquisição de memória RAM de 8GB RC 399120 DC 218699 NE 5440934 - Contrapartida GO 17534 e GC 4207"/>
    <s v="Sim"/>
    <n v="126.6"/>
    <m/>
    <n v="126.6"/>
    <n v="0"/>
    <n v="10"/>
    <x v="7"/>
    <x v="3"/>
  </r>
  <r>
    <x v="13"/>
    <d v="2023-10-19T00:00:00"/>
    <n v="17531"/>
    <s v="FNC"/>
    <s v="Wall ST Comercial Ltda"/>
    <s v="Aquisição de memória RAM de 16GB RC 399120 DC 218699 NE 5441019 - Contrapartida GO 17532 e GC 4206"/>
    <s v="Sim"/>
    <n v="420"/>
    <m/>
    <n v="420"/>
    <n v="0"/>
    <n v="10"/>
    <x v="7"/>
    <x v="3"/>
  </r>
  <r>
    <x v="13"/>
    <d v="2023-12-07T00:00:00"/>
    <n v="17674"/>
    <s v="FNC"/>
    <s v="EBCT - Empresa Brasileira de Correios e Telegrafos"/>
    <s v="Envio de sedex para: Faculdade de Ciências - Campus Bauru Engenheiro Luiz Edmundo Carrijo Coube, 14-01 - 17033360 Bauru - São Paulo (Nº.Objeto:OV373236990br)"/>
    <s v="Sim"/>
    <n v="16.28"/>
    <m/>
    <n v="16.28"/>
    <n v="0"/>
    <n v="12"/>
    <x v="9"/>
    <x v="3"/>
  </r>
  <r>
    <x v="13"/>
    <d v="2023-12-22T00:00:00"/>
    <n v="17822"/>
    <s v="FNC"/>
    <s v="FIM DO EXERCÍCIO"/>
    <s v="Recolhimento fim de exercício 2023"/>
    <s v="Sim"/>
    <n v="33042.730000000003"/>
    <m/>
    <n v="33042.730000000003"/>
    <n v="0"/>
    <n v="12"/>
    <x v="9"/>
    <x v="3"/>
  </r>
  <r>
    <x v="14"/>
    <d v="2023-06-28T00:00:00"/>
    <n v="17103"/>
    <s v="FNC"/>
    <s v="Prado Comércio de Eletrônicos e Serviços"/>
    <s v="Aquisição e serviço de ar condicionado RC 320639 DC 148445 NE 3295830/3295848 - Registro de Preços - Pregão 93/2023"/>
    <s v="Sim"/>
    <n v="3864"/>
    <m/>
    <n v="3864"/>
    <n v="0"/>
    <n v="6"/>
    <x v="4"/>
    <x v="1"/>
  </r>
  <r>
    <x v="14"/>
    <d v="2023-06-29T00:00:00"/>
    <n v="17109"/>
    <s v="FNC"/>
    <s v="Prado Com. de Eletron. e Servs. de Instal. EIRELI"/>
    <s v="NE.03841680 / 03841699 - Pregão - serviço de instalação e aquisição de ar condicionado para o Laboratório LAMFI Van der Graff - RC 209215 - DC 148518 - Alterado o valor de R$ 21.333,80."/>
    <s v="Sim"/>
    <n v="21000"/>
    <m/>
    <n v="21000"/>
    <n v="0"/>
    <n v="6"/>
    <x v="4"/>
    <x v="1"/>
  </r>
  <r>
    <x v="14"/>
    <d v="2023-07-27T00:00:00"/>
    <n v="17218"/>
    <s v="FNC"/>
    <s v="Sol Com. de Equiptos. e Servs. de Instal. de Ar Co"/>
    <s v="NE.03867060 - serviço de desinstalação de aparelhos de ar condicionado do Laboratório LAMFI - RC 321252 - DC 171684."/>
    <s v="Sim"/>
    <n v="580"/>
    <m/>
    <n v="580"/>
    <n v="0"/>
    <n v="7"/>
    <x v="11"/>
    <x v="1"/>
  </r>
  <r>
    <x v="14"/>
    <d v="2023-10-09T00:00:00"/>
    <n v="17487"/>
    <s v="FNC"/>
    <s v="Maria Consuelo Soares da Mata"/>
    <s v="Aquisição de condicionador de ar RC 463235 DC 220430 NE 5215337"/>
    <s v="Sim"/>
    <n v="3536"/>
    <m/>
    <n v="3536"/>
    <n v="0"/>
    <n v="10"/>
    <x v="7"/>
    <x v="1"/>
  </r>
  <r>
    <x v="15"/>
    <d v="2023-01-20T00:00:00"/>
    <n v="16504"/>
    <s v="FAP"/>
    <s v="Bolsista"/>
    <s v="NE 420862 / 2023 - Processo: 22.1.635.43.3 - Bolsista: Carolina Cristina Fernandes. Supervisor: Paulo Eduardo Artaxo Netto . Período de 01/09/2022 a 31/08/2023."/>
    <s v="Sim"/>
    <n v="67833.600000000006"/>
    <m/>
    <n v="67833.600000000006"/>
    <n v="0"/>
    <n v="1"/>
    <x v="0"/>
    <x v="1"/>
  </r>
  <r>
    <x v="15"/>
    <d v="2023-10-05T00:00:00"/>
    <n v="17477"/>
    <s v="FAP"/>
    <s v="Bolsista"/>
    <s v="Bolsista: Carolina Cristina Fernandes. Supervisor: Paulo Eduardo Artaxo Netto . Período de 01/09/2023 a 31/08/2024. NE 05185993/2023"/>
    <s v="Sim"/>
    <n v="33916.800000000003"/>
    <m/>
    <n v="33916.800000000003"/>
    <n v="0"/>
    <n v="10"/>
    <x v="7"/>
    <x v="1"/>
  </r>
  <r>
    <x v="15"/>
    <d v="2023-11-14T00:00:00"/>
    <n v="17625"/>
    <s v="FAP"/>
    <s v="Anulado"/>
    <s v="Anulado"/>
    <s v="Sim"/>
    <n v="0"/>
    <m/>
    <n v="0"/>
    <n v="0"/>
    <n v="11"/>
    <x v="8"/>
    <x v="1"/>
  </r>
  <r>
    <x v="16"/>
    <d v="2023-01-09T00:00:00"/>
    <n v="16457"/>
    <s v="FGE"/>
    <s v="Monitores Bolsistas"/>
    <s v="Monitores que participarão do encontro USP Escola 2023 - NE 429100/2023"/>
    <s v="Sim"/>
    <n v="3500"/>
    <m/>
    <n v="3500"/>
    <n v="0"/>
    <n v="1"/>
    <x v="0"/>
    <x v="1"/>
  </r>
  <r>
    <x v="16"/>
    <d v="2023-06-13T00:00:00"/>
    <n v="17037"/>
    <s v="FGE"/>
    <s v="Ponte Acessibilidade Ltda"/>
    <s v="Produção de Acessibilidade em Libras, para evento de tmática de Educação no IFUSP, durante o período de 17 a 21/julho/23"/>
    <s v="Sim"/>
    <n v="3600"/>
    <m/>
    <n v="3600"/>
    <n v="0"/>
    <n v="6"/>
    <x v="4"/>
    <x v="1"/>
  </r>
  <r>
    <x v="16"/>
    <d v="2023-07-13T00:00:00"/>
    <n v="17174"/>
    <s v="FGE"/>
    <s v="Luciene Hiromi Akahoshi"/>
    <s v="Aquisição de produtos alimentícios e materiais de escritório, onde serão utilizados no 23º Encontro USP-ESCOLA ( Cursos de atualização da Educação básica em todas as áreas do Conhecimento), durante o período de 17 a 21/07/2023."/>
    <s v="Sim"/>
    <n v="1067.68"/>
    <m/>
    <n v="1067.68"/>
    <n v="0"/>
    <n v="7"/>
    <x v="11"/>
    <x v="1"/>
  </r>
  <r>
    <x v="16"/>
    <d v="2023-08-17T00:00:00"/>
    <n v="17314"/>
    <s v="FGE"/>
    <s v="Monitores"/>
    <s v="NE.04192104 - Monitores que participarão do Encontro USP Escola 2023 - Profa Vera Henriques..."/>
    <s v="Sim"/>
    <n v="500"/>
    <m/>
    <n v="500"/>
    <n v="0"/>
    <n v="8"/>
    <x v="5"/>
    <x v="1"/>
  </r>
  <r>
    <x v="17"/>
    <d v="2023-10-31T00:00:00"/>
    <n v="17569"/>
    <s v="DIR"/>
    <s v="PRCEU"/>
    <s v="Devolução do Remanejamento 50325340/2023 - Referente ao projeto de fomento: 2707 - Experimentos de demonstração com Gálio: barômetro, flutuação de metais e outros. Remanejamento N° 2023 50622345."/>
    <s v="Sim"/>
    <n v="7000"/>
    <m/>
    <n v="7000"/>
    <n v="0"/>
    <n v="10"/>
    <x v="7"/>
    <x v="1"/>
  </r>
  <r>
    <x v="18"/>
    <d v="2023-01-10T00:00:00"/>
    <n v="16458"/>
    <s v="DIR"/>
    <s v="Reitoria - Estagiário"/>
    <s v="Solicitação: 17/2023 Setor: Serviço de Pós-graduação em Física Solicitante: 2114950-1 Claudia Conde Barioni Valor da Bolsa: 1.212,00 Previsão Orçamentária: 14.544,00 + 3.168,00 (auxílio transporte) Duração: 12 meses Jornada: 30 Horas Doc. Mov. Verba: 202300251130 Processo: 23.1.21.43.6 Aluno: 11840210 - Gustavo Prado da Rocha Data de Cadastro: 15/03/2023 15:37 Remanejamento N° 2023 50146586"/>
    <s v="Sim"/>
    <n v="17712"/>
    <m/>
    <n v="17712"/>
    <n v="0"/>
    <n v="1"/>
    <x v="0"/>
    <x v="0"/>
  </r>
  <r>
    <x v="18"/>
    <d v="2023-01-10T00:00:00"/>
    <n v="16459"/>
    <s v="DIR"/>
    <s v="Reitoria - Estagiário"/>
    <s v="Solicitação: 18/2023 ANULADO. Setor: Serviço de Pós-graduação em Física Solicitante: 2114950-1 Claudia Conde Barioni Valor da Bolsa: 1.212,00 Previsão Orçamentária: 14.544,00 + 3.168,00 (auxílio transporte) Duração: 12 meses Jornada: 30 Horas Doc. Mov. Verba: Processo: Aluno: Data de Cadastro: 04/01/2023 14:03"/>
    <s v="Sim"/>
    <n v="0"/>
    <m/>
    <n v="0"/>
    <n v="0"/>
    <n v="1"/>
    <x v="0"/>
    <x v="0"/>
  </r>
  <r>
    <x v="18"/>
    <d v="2023-01-10T00:00:00"/>
    <n v="16460"/>
    <s v="DIR"/>
    <s v="Monitores Bolsistas"/>
    <s v="Folha de pagamento de monitores bolsistas 2023 - NE 221363/2023 - Processo: 23.1.0009.43.6"/>
    <s v="Sim"/>
    <n v="647922.24"/>
    <m/>
    <n v="647922.24"/>
    <n v="0"/>
    <n v="1"/>
    <x v="0"/>
    <x v="0"/>
  </r>
  <r>
    <x v="18"/>
    <d v="2023-01-10T00:00:00"/>
    <n v="16461"/>
    <s v="DIR"/>
    <s v="White Martins Gases Industriais Ltda"/>
    <s v="Contrato de prestação de serviço de fornecimento de nitrogênio líquido e locação de tanques Exercício 2023 - DC 304/2021 - NE 254202/2023 e NE 253826/2023"/>
    <s v="Sim"/>
    <n v="35747.910000000003"/>
    <m/>
    <n v="35747.910000000003"/>
    <n v="0"/>
    <n v="1"/>
    <x v="0"/>
    <x v="0"/>
  </r>
  <r>
    <x v="18"/>
    <d v="2023-01-10T00:00:00"/>
    <n v="16462"/>
    <s v="ATA-VEICULO"/>
    <s v="CHAVEIRO GOIÁS"/>
    <s v="Solicitação de 2 cópias de chaves e um carimbo. Autorizado pela zeladoria Sr. Rodolfo Almeida"/>
    <s v="Sim"/>
    <n v="65"/>
    <m/>
    <n v="65"/>
    <n v="0"/>
    <n v="1"/>
    <x v="0"/>
    <x v="0"/>
  </r>
  <r>
    <x v="18"/>
    <d v="2023-01-10T00:00:00"/>
    <n v="16464"/>
    <s v="ATA"/>
    <s v="E.B.C.T."/>
    <s v="NE.00869436 - reforço da NE.00262400 - Contrato de Serviços de Correio - Exercício 2023 - Contrapartida da GC 4045."/>
    <s v="Sim"/>
    <n v="2500"/>
    <m/>
    <n v="2500"/>
    <n v="0"/>
    <n v="1"/>
    <x v="0"/>
    <x v="0"/>
  </r>
  <r>
    <x v="18"/>
    <d v="2023-01-10T00:00:00"/>
    <n v="16467"/>
    <s v="DIR"/>
    <s v="MERU VIAGENS EIRELI"/>
    <s v="ANULADO Fim de Exercício - Contrato de agenciamento de passagens aéreas nacionais NE 263910/2023 Processo: 21.1.231.43.9 Contrapartida GC 3910 - Reforço NE 4165018/2023 em 16/08/2023 no valor de R$ 2.500,00 - Reforço NE 5397435 / 2023 - no valor de R$ 5.000,00."/>
    <s v="Sim"/>
    <n v="0"/>
    <m/>
    <n v="0"/>
    <n v="0"/>
    <n v="1"/>
    <x v="0"/>
    <x v="0"/>
  </r>
  <r>
    <x v="18"/>
    <d v="2023-01-10T00:00:00"/>
    <n v="16468"/>
    <s v="DIR"/>
    <s v="MERU VIAGENS EIRELI"/>
    <s v="ANULADO Fim de Exercício - Contrato de agenciamento de passagens aéreas internacionais NE 263945/2023 - Processo: 21.1.231.43.9 Contrapartida GC 3909 - Reforço NE 5032011 em 26/09/2023 no valor de R$ 8.019,46."/>
    <s v="Sim"/>
    <n v="0"/>
    <m/>
    <n v="0"/>
    <n v="0"/>
    <n v="1"/>
    <x v="0"/>
    <x v="0"/>
  </r>
  <r>
    <x v="18"/>
    <d v="2023-01-10T00:00:00"/>
    <n v="16465"/>
    <s v="ATA"/>
    <s v="Simpress Comercio Locacao e Servicos Ltda."/>
    <s v="NE.00263350 - Contrato de Serviços de impressão e reprografia corporativa - Exercício 2023."/>
    <s v="Sim"/>
    <n v="23475.279999999999"/>
    <m/>
    <n v="23475.279999999999"/>
    <n v="0"/>
    <n v="1"/>
    <x v="0"/>
    <x v="0"/>
  </r>
  <r>
    <x v="18"/>
    <d v="2023-01-12T00:00:00"/>
    <n v="16480"/>
    <s v="DIR"/>
    <s v="Naype Serv. de Despachos LTDA"/>
    <s v="Pagamento da despachante para emissão/renovação das licenças de compra/uso de produtos químicos controlados no Instituto de Física."/>
    <s v="Sim"/>
    <n v="1500"/>
    <m/>
    <n v="1500"/>
    <n v="0"/>
    <n v="1"/>
    <x v="0"/>
    <x v="0"/>
  </r>
  <r>
    <x v="18"/>
    <d v="2023-01-16T00:00:00"/>
    <n v="16486"/>
    <s v="DIR-CCIF"/>
    <s v="Prado Com de Eletron e Serv de Instal Eireli"/>
    <s v="NE 00329989 e 00329970/2023 - Compra e instalação de aparelho de ar condicionado - RC 618482 - DC 960/2023"/>
    <s v="Sim"/>
    <n v="6164"/>
    <m/>
    <n v="6164"/>
    <n v="0"/>
    <n v="1"/>
    <x v="0"/>
    <x v="0"/>
  </r>
  <r>
    <x v="18"/>
    <d v="2023-01-18T00:00:00"/>
    <n v="16487"/>
    <s v="AAA"/>
    <s v="Pró - Labore"/>
    <s v="Pagamento referente a Pró - Labore ref. a participações na comissão julgadora do concurso para provimento de um professor junto ao DFMT - Professores - Antônio Gomes de Souza, Eduardo Chaves Montenegro e Rodrigo Barbosa Capaz"/>
    <s v="Sim"/>
    <n v="3723.84"/>
    <m/>
    <n v="3723.84"/>
    <n v="0"/>
    <n v="1"/>
    <x v="0"/>
    <x v="0"/>
  </r>
  <r>
    <x v="18"/>
    <d v="2023-01-18T00:00:00"/>
    <n v="16488"/>
    <s v="AAA"/>
    <s v="Auxilio Professor Visitante"/>
    <s v="Pagamento a Auxílio prof. visitante ref. a participações na comissão julgadora do concurso para provimento de um professor junto ao DFMT - Professores - Antônio Gomes de Souza, Eduardo Chaves Montenegro e Rodrigo Barbosa Capaz"/>
    <s v="Sim"/>
    <n v="7672.8"/>
    <m/>
    <n v="7672.8"/>
    <n v="0"/>
    <n v="1"/>
    <x v="0"/>
    <x v="0"/>
  </r>
  <r>
    <x v="18"/>
    <d v="2023-01-18T00:00:00"/>
    <n v="16491"/>
    <s v="DIR"/>
    <s v="Reitoria - Estagiário"/>
    <s v="Solicitação: 1580/2022 Setor: Física Aplicada Solicitante: 58015-1 Marcia Carvalho de Abreu Fantini Valor da Bolsa: 808,00 Previsão Orçamentária: 3.232,00 + 1.056,00 (auxílio transporte) Duração: 4 meses Jornada: 20 Horas Doc. Mov. Verba: Processo: Aluno: Data de Cadastro: 01/12/2022 18:44"/>
    <s v="Sim"/>
    <n v="4288"/>
    <m/>
    <n v="4288"/>
    <n v="0"/>
    <n v="1"/>
    <x v="0"/>
    <x v="0"/>
  </r>
  <r>
    <x v="18"/>
    <d v="2023-01-19T00:00:00"/>
    <n v="16479"/>
    <s v="ATA"/>
    <s v="Empresa Brasileira de Correios e Telégrafos (ECT)"/>
    <s v="Envio de documentação via Sedex com AR para: Nadia Elaine Pereira - Caixa Postal 03331-970 - São Paulo -SP (Nº.Objeto: OV189203296 br)"/>
    <s v="Sim"/>
    <n v="9.5500000000000007"/>
    <m/>
    <n v="9.5500000000000007"/>
    <n v="0"/>
    <n v="1"/>
    <x v="0"/>
    <x v="0"/>
  </r>
  <r>
    <x v="18"/>
    <d v="2023-01-19T00:00:00"/>
    <n v="16495"/>
    <s v="DIR"/>
    <s v="Reitoria - Estagiário"/>
    <s v="Solicitação: 1553/2022 Setor: Diretoria Instituto de Física Solicitante: 5008157-1 Veronica Espinosa Pintos Lopes Valor da Bolsa: 808,00 Previsão Orçamentária: 9.696,00 + 3.168,00 (auxílio transporte) Duração: 12 meses Jornada: 20 Horas Doc. Mov. Verba: 202300364873 Processo: 22.1.405.43.8 Aluno: 11237589 - Laura Fragoso Goncalves da Conceicao Data de Cadastro: 11/01/2023 15:02 - Remanejamento N° 2023 50049629"/>
    <s v="Sim"/>
    <n v="12864"/>
    <m/>
    <n v="12864"/>
    <n v="0"/>
    <n v="1"/>
    <x v="0"/>
    <x v="0"/>
  </r>
  <r>
    <x v="18"/>
    <d v="2023-01-20T00:00:00"/>
    <n v="16498"/>
    <s v="DIR"/>
    <s v="Monitores Bolsistas"/>
    <s v="Folha de pagamento de exercícios anteriores (Dezembro 2022) NE 369964 / 2023 - Processo: 22.1.00016.43.1"/>
    <s v="Sim"/>
    <n v="20684.32"/>
    <m/>
    <n v="20684.32"/>
    <n v="0"/>
    <n v="1"/>
    <x v="0"/>
    <x v="0"/>
  </r>
  <r>
    <x v="18"/>
    <d v="2023-01-23T00:00:00"/>
    <n v="16507"/>
    <s v="DIR"/>
    <s v="Reitoria - Estagiário"/>
    <s v="Solicitação: 91/2023 Setor: Diretoria Instituto de Física Solicitante: 3472142-1 Maria Luísa Pestilla Tippi Valor da Bolsa: 1.212,00 Previsão Orçamentária: 14.544,00 + 3.168,00 (auxílio transporte) Duração: 12 meses Jornada: 30 Horas Doc. Mov. Verba: 202300395914 Processo: 22.1.29.43.6 Aluno: 10694139 - Sthephany de Fatima de Oliveira - Remanejamento N° 2023 50103445"/>
    <s v="Sim"/>
    <n v="17712"/>
    <m/>
    <n v="17712"/>
    <n v="0"/>
    <n v="1"/>
    <x v="0"/>
    <x v="0"/>
  </r>
  <r>
    <x v="18"/>
    <d v="2023-01-24T00:00:00"/>
    <n v="16510"/>
    <s v="DIR"/>
    <s v="Transposição interna"/>
    <s v="Transferido para RD Básicos dos professores referente ao saldo remanescente 2022."/>
    <s v="Sim"/>
    <n v="104339.07"/>
    <m/>
    <n v="104339.07"/>
    <n v="0"/>
    <n v="1"/>
    <x v="0"/>
    <x v="0"/>
  </r>
  <r>
    <x v="18"/>
    <d v="2023-01-26T00:00:00"/>
    <n v="16514"/>
    <s v="DIR"/>
    <s v="Sueli Maria de Lima"/>
    <s v="Reembolso no valor de R$ 35,90 ( trinta e cinco reais e noventa centavos), referente à compra de 10 pacotes de açúcares para reuniões da Diretoria, conforme nota fiscal anexa"/>
    <s v="Sim"/>
    <n v="35.9"/>
    <m/>
    <n v="35.9"/>
    <n v="0"/>
    <n v="1"/>
    <x v="0"/>
    <x v="0"/>
  </r>
  <r>
    <x v="18"/>
    <d v="2023-01-26T00:00:00"/>
    <n v="16516"/>
    <s v="DIR"/>
    <s v="Jose Roberto dos Santos - 76157512849"/>
    <s v="Aquisição de serviço de chaveiro para confecção de chave para o Depto. FGE."/>
    <s v="Sim"/>
    <n v="70"/>
    <m/>
    <n v="70"/>
    <n v="0"/>
    <n v="1"/>
    <x v="0"/>
    <x v="0"/>
  </r>
  <r>
    <x v="18"/>
    <d v="2023-01-27T00:00:00"/>
    <n v="16525"/>
    <s v="ATA-GRAF"/>
    <s v="IME"/>
    <s v="Referente ao cálculo de rateio do consumo e locação de equipamentos do pool de gráficas relativos aos meses de novembro e dezembro de 2022. e Remanejamento N° 2023 50066221"/>
    <s v="Sim"/>
    <n v="4320.74"/>
    <m/>
    <n v="4320.74"/>
    <n v="0"/>
    <n v="1"/>
    <x v="0"/>
    <x v="0"/>
  </r>
  <r>
    <x v="18"/>
    <d v="2023-01-30T00:00:00"/>
    <n v="16528"/>
    <s v="ATF-COMPRAS"/>
    <s v="Jose Roberto dos Santos - 76157512849"/>
    <s v="Aquisição de serviço de chaveiro, para conserto de carimbo"/>
    <s v="Sim"/>
    <n v="25"/>
    <m/>
    <n v="25"/>
    <n v="0"/>
    <n v="1"/>
    <x v="0"/>
    <x v="0"/>
  </r>
  <r>
    <x v="18"/>
    <d v="2023-01-30T00:00:00"/>
    <n v="16529"/>
    <s v="DIR"/>
    <s v="Andréa Schlegel"/>
    <s v="Aquisição de 250 crachás e uma guilhotina manual para o evento Curso de Verão 2023."/>
    <s v="Sim"/>
    <n v="546.6"/>
    <m/>
    <n v="546.6"/>
    <n v="0"/>
    <n v="1"/>
    <x v="0"/>
    <x v="0"/>
  </r>
  <r>
    <x v="18"/>
    <d v="2023-02-01T00:00:00"/>
    <n v="16537"/>
    <s v="DIR"/>
    <s v="Ricardo Ichiwaki"/>
    <s v="Solicitação de reembolso pela compra de insumos emergenciais à preparação dos kits didáticos do início do 1º período letivo de 2023."/>
    <s v="Sim"/>
    <n v="1010.01"/>
    <m/>
    <n v="1010.01"/>
    <n v="0"/>
    <n v="2"/>
    <x v="1"/>
    <x v="0"/>
  </r>
  <r>
    <x v="18"/>
    <d v="2023-02-02T00:00:00"/>
    <n v="16524"/>
    <s v="AAA-CPG-I"/>
    <s v="ECT"/>
    <s v="Solicito envio de correspondência à Profa Dra Danusa Munford- UFABC(integrante de banca); Avenida dos Estados, 5001/CEP: 09210-580 Cidade: Santo André (Nº.Objeto: OV189273592br)"/>
    <s v="Sim"/>
    <n v="10.23"/>
    <m/>
    <n v="10.23"/>
    <n v="0"/>
    <n v="2"/>
    <x v="1"/>
    <x v="0"/>
  </r>
  <r>
    <x v="18"/>
    <d v="2023-02-02T00:00:00"/>
    <n v="16549"/>
    <s v="DIR"/>
    <s v="Transposição interna"/>
    <s v="REMANEJAMENTO 50008027 / 2023 - Ref. ao contratos de Serviços de Abastecimento de Combustível e Serviços de Táxi - Exercício 2023 - fale conosco 236842 - Contrapartida GC 4028"/>
    <s v="Sim"/>
    <n v="17423"/>
    <m/>
    <n v="17423"/>
    <n v="0"/>
    <n v="2"/>
    <x v="1"/>
    <x v="0"/>
  </r>
  <r>
    <x v="18"/>
    <d v="2023-02-02T00:00:00"/>
    <n v="16546"/>
    <s v="DIR-CCEX"/>
    <s v="Nutricap Com. de Produtos Alimentícios Ltda."/>
    <s v="NE.00594372 - serviço de coffee break p/ o Curso de Verão nos dias 06, 07, 08, 09 e 10/02/2023 - Auditório Abrahão de Moraes - RC 38445 - DC 14163."/>
    <s v="Sim"/>
    <n v="8547.1299999999992"/>
    <m/>
    <n v="8547.1299999999992"/>
    <n v="0"/>
    <n v="2"/>
    <x v="1"/>
    <x v="0"/>
  </r>
  <r>
    <x v="18"/>
    <d v="2023-02-03T00:00:00"/>
    <n v="16553"/>
    <s v="DIR-CCEX"/>
    <s v="Colaborador eventual"/>
    <s v="Pagamentos de ajuda de custos a Colaborador Eventual nas atividaes da Comissão de Pesquisa Universitária : Wellington Luiz dos Santos, Dindara Silva Galvão, Silas Michael Batista Guedes, Gustavo Chagas de Morais, Maria Monalisa de Melo Paulino, Leonardo Silva Novais e Jacquelina Teixeira Santos no valor de R$ 4.200,00"/>
    <s v="Sim"/>
    <n v="4200"/>
    <m/>
    <n v="4200"/>
    <n v="0"/>
    <n v="2"/>
    <x v="1"/>
    <x v="0"/>
  </r>
  <r>
    <x v="18"/>
    <d v="2023-02-03T00:00:00"/>
    <n v="16555"/>
    <s v="DIR"/>
    <s v="Auxilio Professor Visitante"/>
    <s v="Realização de palestra no Curso de Verão 2023 dia 09/03/2023 - NE 606915/2023 - Processo: 23.1.13.43.3"/>
    <s v="Sim"/>
    <n v="400"/>
    <m/>
    <n v="400"/>
    <n v="0"/>
    <n v="2"/>
    <x v="1"/>
    <x v="0"/>
  </r>
  <r>
    <x v="18"/>
    <d v="2023-02-06T00:00:00"/>
    <n v="16558"/>
    <s v="DIR"/>
    <s v="Iran Mamedes de Amorim"/>
    <s v="Despesas realizadas com a visita do Prof. Johannes Wessels (Reitor da Universidade de Münster - Alemanha) no dia 06/02/2023 - Discussão de cooperação internacional."/>
    <s v="Sim"/>
    <n v="44.72"/>
    <m/>
    <n v="44.72"/>
    <n v="0"/>
    <n v="2"/>
    <x v="1"/>
    <x v="0"/>
  </r>
  <r>
    <x v="18"/>
    <d v="2023-02-06T00:00:00"/>
    <n v="16560"/>
    <s v="DIR"/>
    <s v="Jose Roberto dos Santos"/>
    <s v="Serviços de chaveiro (reparos de fechaduras, troca de miolo e cópias) decorrentes à diversas pendências nas instalações do IFUSP, que se fizeram necessários devido a retomada de manutenção ativa com caráter preventivo no que tange a segurança das instalações."/>
    <s v="Sim"/>
    <n v="580"/>
    <m/>
    <n v="580"/>
    <n v="0"/>
    <n v="2"/>
    <x v="1"/>
    <x v="0"/>
  </r>
  <r>
    <x v="18"/>
    <d v="2023-02-06T00:00:00"/>
    <n v="16557"/>
    <s v="ATF-ALMOX"/>
    <s v="Alysson Cardoso Ferreira"/>
    <s v="Aquisição de material de higiene pessoal, papel higienico e papel toalha RC 51042 DC 17618"/>
    <s v="Sim"/>
    <n v="94578"/>
    <m/>
    <n v="94578"/>
    <n v="0"/>
    <n v="2"/>
    <x v="1"/>
    <x v="0"/>
  </r>
  <r>
    <x v="18"/>
    <d v="2023-02-06T00:00:00"/>
    <n v="16559"/>
    <s v="DIR"/>
    <s v="Nutricap Com. de Produtos Alimentícios Ltda"/>
    <s v="NE 00618387/2023 - Serviço eventual de buffet - Coffee break para as reuniões do CTA e Congregação."/>
    <s v="Sim"/>
    <n v="2000"/>
    <m/>
    <n v="2000"/>
    <n v="0"/>
    <n v="2"/>
    <x v="1"/>
    <x v="0"/>
  </r>
  <r>
    <x v="18"/>
    <d v="2023-02-08T00:00:00"/>
    <n v="16567"/>
    <s v="DIR"/>
    <s v="PRPI"/>
    <s v="REMANEJAMENTO 50087946 / 2023 - Referente ao oficio PRIP/015/24012023 - 36 TICKETS de categoria especial e 04 tickets de categoria visitante - Evento Raios Cósmicos nas Escolas - Segunda Oficina - fale conosco 238244."/>
    <s v="Sim"/>
    <n v="420"/>
    <m/>
    <n v="420"/>
    <n v="0"/>
    <n v="2"/>
    <x v="1"/>
    <x v="0"/>
  </r>
  <r>
    <x v="18"/>
    <d v="2023-02-09T00:00:00"/>
    <n v="16576"/>
    <s v="ATA"/>
    <s v="Seattle Tecnologia e Com. de Prod. Eletr. Ltda."/>
    <s v="NE.00721447 - aquisição de microondas para a copa do Edif. Basilio Jafet - RC 41764 - DC 15054."/>
    <s v="Sim"/>
    <n v="491"/>
    <m/>
    <n v="491"/>
    <n v="0"/>
    <n v="2"/>
    <x v="1"/>
    <x v="0"/>
  </r>
  <r>
    <x v="18"/>
    <d v="2023-02-10T00:00:00"/>
    <n v="16579"/>
    <s v="DIR-SBI"/>
    <s v="Antonio Aparecido de Souza ME"/>
    <s v="Aquisição de serviço de chaveiro para portas da Biblioteca"/>
    <s v="Sim"/>
    <n v="150"/>
    <m/>
    <n v="150"/>
    <n v="0"/>
    <n v="2"/>
    <x v="1"/>
    <x v="0"/>
  </r>
  <r>
    <x v="18"/>
    <d v="2023-02-10T00:00:00"/>
    <n v="16580"/>
    <s v="AAA-CONC"/>
    <s v="IFSC"/>
    <s v="Remanejamento N° 2023 50092508 - Reembolso de despesas, referente às viagens do Prof.Glaucius Oliva , docente do IFSC, para participar da banca Professor Titular aqui no IFUSP."/>
    <s v="Sim"/>
    <n v="1046.07"/>
    <m/>
    <n v="1046.07"/>
    <n v="0"/>
    <n v="2"/>
    <x v="1"/>
    <x v="0"/>
  </r>
  <r>
    <x v="18"/>
    <d v="2023-02-10T00:00:00"/>
    <n v="16584"/>
    <s v="ATA"/>
    <s v="Simpress Comercio Locacao e Servicos Ltda."/>
    <s v="NE.00735863 - Contrato 61/2022-RUSP - Prestação de Serviços de Impressão e Reprografia Corporativa - Exercício 2023 - DC 153641/2022."/>
    <s v="Sim"/>
    <n v="282129.53999999998"/>
    <m/>
    <n v="282129.53999999998"/>
    <n v="0"/>
    <n v="2"/>
    <x v="1"/>
    <x v="0"/>
  </r>
  <r>
    <x v="18"/>
    <d v="2023-02-13T00:00:00"/>
    <n v="16562"/>
    <s v="FMA"/>
    <s v="Empresa Brasileira de Correios e Telégrafos (ECT)"/>
    <s v="Envio de 102 pôsteres de divulgação do evento São Paulo Advanced School on Multi-Messenger Astrophysics (https://www.institutoprincipia.org/mma-school), a pedido do Prof. Luis Raul Weber Abramo (coordenador)"/>
    <s v="Sim"/>
    <n v="1832.15"/>
    <m/>
    <n v="1832.15"/>
    <n v="0"/>
    <n v="2"/>
    <x v="1"/>
    <x v="0"/>
  </r>
  <r>
    <x v="18"/>
    <d v="2023-02-13T00:00:00"/>
    <n v="16587"/>
    <s v="DIR"/>
    <s v="Diárias (Nacionais e Internacionais)"/>
    <s v="Empenho de Diárias Nacionais - NE 2796207 e Diárias Internacionais - NE 2797114 Exercício 2023 - Contrapartida GC 4033"/>
    <s v="Sim"/>
    <n v="27687.45"/>
    <m/>
    <n v="27687.45"/>
    <n v="0"/>
    <n v="2"/>
    <x v="1"/>
    <x v="0"/>
  </r>
  <r>
    <x v="18"/>
    <d v="2023-02-14T00:00:00"/>
    <n v="16600"/>
    <s v="DIR"/>
    <s v="Reitoria - Estagiário"/>
    <s v="Solicitação: 249/2023 Setor: Diretoria Instituto de Física Solicitante: 5008157-1 Veronica Espinosa Pintos Lopes Valor da Bolsa: 808,00 Previsão Orçamentária: 4.848,00 + 1.584,00 (auxílio transporte) Duração: 6 meses Jornada: 20 Horas Doc. Mov. Verba: 202300766173 Processo: 23.1.80.43.2 Aluno: 11384952 - Raissa Dias de Carvalho Data de Cadastro: 20/03/2023 13:35 - Remanejamento N° 2023 50152527"/>
    <s v="Sim"/>
    <n v="6432"/>
    <m/>
    <n v="6432"/>
    <n v="0"/>
    <n v="2"/>
    <x v="1"/>
    <x v="0"/>
  </r>
  <r>
    <x v="18"/>
    <d v="2023-02-14T00:00:00"/>
    <n v="16590"/>
    <s v="DIR-CCEX"/>
    <s v="Nutricap Com. de Produtos Alimentícios"/>
    <s v="Empenho para serviço eventual e buffet - RC 60866 DC 21470"/>
    <s v="Sim"/>
    <n v="1000"/>
    <m/>
    <n v="1000"/>
    <n v="0"/>
    <n v="2"/>
    <x v="1"/>
    <x v="0"/>
  </r>
  <r>
    <x v="18"/>
    <d v="2023-02-14T00:00:00"/>
    <n v="16599"/>
    <s v="ATA"/>
    <s v="Simpress Comercio Locacao e Servicos Ltda."/>
    <s v="NE.00766076 - Reforço da NE.00263350 - Contrato de Serviços de impressão e reprografia corporativa - Exercício 2023."/>
    <s v="Sim"/>
    <n v="117376.4"/>
    <m/>
    <n v="117376.4"/>
    <n v="0"/>
    <n v="2"/>
    <x v="1"/>
    <x v="0"/>
  </r>
  <r>
    <x v="18"/>
    <d v="2023-02-15T00:00:00"/>
    <n v="16601"/>
    <s v="ATA-COPA"/>
    <s v="Samuel de Oliveira Mota"/>
    <s v="Solicito o reembolso de R$220,00 referente a compra de 02 GLP de 13Kg junto a distribuidora RELUZ para uso nas copas do IFUSP."/>
    <s v="Sim"/>
    <n v="220"/>
    <m/>
    <n v="220"/>
    <n v="0"/>
    <n v="2"/>
    <x v="1"/>
    <x v="0"/>
  </r>
  <r>
    <x v="18"/>
    <d v="2023-02-15T00:00:00"/>
    <n v="16604"/>
    <s v="DIR"/>
    <s v="Diárias"/>
    <s v="Pgto Diária N° 202300001 - Rafael Medeiros da Silva - 6302453 - Destino: São Carlos/SP-Brasil - Saída Prevista: 10/02/2023 - 08:00 Término Prevista: 10/02/2023 - 18:00 Diárias Nacionais: Completas: 0 - Simples: 1 - Finalidade da Diária: Levar o Diretor Manfredo para USP de São Carlos."/>
    <s v="Sim"/>
    <n v="137.04"/>
    <m/>
    <n v="137.04"/>
    <n v="0"/>
    <n v="2"/>
    <x v="1"/>
    <x v="0"/>
  </r>
  <r>
    <x v="18"/>
    <d v="2023-02-16T00:00:00"/>
    <n v="16607"/>
    <s v="DIR"/>
    <s v="Transposição interna"/>
    <s v="Valor transferido aos departamentos conforme aprovado na reunião CTA em sua 355º Sessão Ordinária"/>
    <s v="Sim"/>
    <n v="234793.2"/>
    <m/>
    <n v="234793.2"/>
    <n v="0"/>
    <n v="2"/>
    <x v="1"/>
    <x v="0"/>
  </r>
  <r>
    <x v="18"/>
    <d v="2023-02-17T00:00:00"/>
    <n v="16614"/>
    <s v="DIR"/>
    <s v="CEPEUSP"/>
    <s v="Referente aos alojados no CEPEUSP que estiveram no Curso de Verão 2023 - Remanejamento N° 2023 50107548"/>
    <s v="Sim"/>
    <n v="8632"/>
    <m/>
    <n v="8632"/>
    <n v="0"/>
    <n v="2"/>
    <x v="1"/>
    <x v="0"/>
  </r>
  <r>
    <x v="18"/>
    <d v="2023-02-23T00:00:00"/>
    <n v="16618"/>
    <s v="DIR"/>
    <s v="Débitos Tesouraria"/>
    <s v="Ajustes de lançamentos referente as despesas realizadas no Grupo do Tesouro do processo de adiantamento nº : 23.1.10.43.4, mas lançados nos RI dos professores - GOs 16481, 16517, 16526, 16511, 16565 e 16583 - Contrapartida Diretoria - RI ADM GC 4044"/>
    <s v="Sim"/>
    <n v="2287.9499999999998"/>
    <m/>
    <n v="2287.9499999999998"/>
    <n v="0"/>
    <n v="2"/>
    <x v="1"/>
    <x v="0"/>
  </r>
  <r>
    <x v="18"/>
    <d v="2023-02-24T00:00:00"/>
    <n v="16624"/>
    <s v="DIR"/>
    <s v="IME"/>
    <s v="Referente ao cálculo de rateio do pool de gráficas relativo ao mês de janeiro de 2023 - Remanejamento N° 2023 50111340"/>
    <s v="Sim"/>
    <n v="1094.2"/>
    <m/>
    <n v="1094.2"/>
    <n v="0"/>
    <n v="2"/>
    <x v="1"/>
    <x v="0"/>
  </r>
  <r>
    <x v="18"/>
    <d v="2023-02-28T00:00:00"/>
    <n v="16628"/>
    <s v="DIR"/>
    <s v="Ricardo Ichiwaki"/>
    <s v="Compra emergencial de componentes eletrônicos destinados à preparação dos experimentos para os cursos dos Laboratórios Didáticos."/>
    <s v="Sim"/>
    <n v="1097"/>
    <m/>
    <n v="1097"/>
    <n v="0"/>
    <n v="2"/>
    <x v="1"/>
    <x v="0"/>
  </r>
  <r>
    <x v="18"/>
    <d v="2023-02-28T00:00:00"/>
    <n v="16629"/>
    <s v="DIR"/>
    <s v="MARIA LUISA PESTILLA TIPPI"/>
    <s v="Banners ARTE E CIÊNCIA e ACOLHIMENTO, junto ao IFUSP."/>
    <s v="Sim"/>
    <n v="750"/>
    <m/>
    <n v="750"/>
    <n v="0"/>
    <n v="2"/>
    <x v="1"/>
    <x v="0"/>
  </r>
  <r>
    <x v="18"/>
    <d v="2023-02-28T00:00:00"/>
    <n v="16631"/>
    <s v="ATA"/>
    <s v="Manoela Brito Cavalcante"/>
    <s v="Reembolso compra de itens para higienização e sinalização para uso imediato do setor de apoio ao usuário."/>
    <s v="Sim"/>
    <n v="478.71"/>
    <m/>
    <n v="478.71"/>
    <n v="0"/>
    <n v="2"/>
    <x v="1"/>
    <x v="0"/>
  </r>
  <r>
    <x v="18"/>
    <d v="2023-03-02T00:00:00"/>
    <n v="16638"/>
    <s v="DIR"/>
    <s v="Ricardo Ichiwaki"/>
    <s v="Compra de insumos emergenciais à confecção de experimentos para os Laboratórios de Demonstrações."/>
    <s v="Sim"/>
    <n v="1299.99"/>
    <m/>
    <n v="1299.99"/>
    <n v="0"/>
    <n v="3"/>
    <x v="10"/>
    <x v="0"/>
  </r>
  <r>
    <x v="18"/>
    <d v="2023-03-02T00:00:00"/>
    <n v="16637"/>
    <s v="DIR"/>
    <s v="Transposição interna"/>
    <s v="Transposição para Informática Remanejamento 50117969 / 2023"/>
    <s v="Sim"/>
    <n v="944"/>
    <m/>
    <n v="944"/>
    <n v="0"/>
    <n v="3"/>
    <x v="10"/>
    <x v="0"/>
  </r>
  <r>
    <x v="18"/>
    <d v="2023-03-02T00:00:00"/>
    <n v="16639"/>
    <s v="DIR"/>
    <s v="White Martins Gases Industriais Ltda"/>
    <s v="Reforço de Empenho Referente ao 4º Termo de Aditamento do Contrato de prestação de serviço de fornecimento de nitrogênio líquido e locação de tanques Exercício 2023 - DC 304/2021 - NE 254202/2023 e NE 253826/2023"/>
    <s v="Sim"/>
    <n v="144627.4"/>
    <m/>
    <n v="144627.4"/>
    <n v="0"/>
    <n v="3"/>
    <x v="10"/>
    <x v="0"/>
  </r>
  <r>
    <x v="18"/>
    <d v="2023-03-02T00:00:00"/>
    <n v="16642"/>
    <s v="DIR"/>
    <s v="Editora Livraria da Fisica Ltda."/>
    <s v="NE.01039780 - serviço de impressão de livros comemorativo &quot;50 anos do Acelerador Pelletron&quot; - RC 83696 - DC 35420."/>
    <s v="Sim"/>
    <n v="10000"/>
    <m/>
    <n v="10000"/>
    <n v="0"/>
    <n v="3"/>
    <x v="10"/>
    <x v="0"/>
  </r>
  <r>
    <x v="18"/>
    <d v="2023-03-03T00:00:00"/>
    <n v="16646"/>
    <s v="ATA-VEICULO"/>
    <s v="Antonio Terassi Neto"/>
    <s v="Serviço de reconhecimento de firma do Sr. Diretor do IF., para adequar as novas normas de estacionamentos (Zona Azul), junto à Estapar Estacionamentos/Reitoria da USP."/>
    <s v="Sim"/>
    <n v="12.2"/>
    <m/>
    <n v="12.2"/>
    <n v="0"/>
    <n v="3"/>
    <x v="10"/>
    <x v="0"/>
  </r>
  <r>
    <x v="18"/>
    <d v="2023-03-07T00:00:00"/>
    <n v="16662"/>
    <s v="DIR"/>
    <s v="Reitoria - Estagiário"/>
    <s v="Solicitação: 365/2023 Setor: Setor de Suporte ao Usuário Solicitante: 5479786-1 Hercules Ramos Veloso de Freitas Valor da Bolsa: 1.212,00 Previsão Orçamentária: 14.544,00 + 3.168,00 (auxílio transporte) Duração: 12 meses Jornada: 30 Horas Doc. Mov. Verba: 202301103879 Processo: 23.1.115.43.0 Aluno: 10350299 - Victoria Mayumi Freitas Suguimoto Data de Cadastro: 31/03/2023 17:24 - Remanejamento N° 2023 50180806"/>
    <s v="Sim"/>
    <n v="17712"/>
    <m/>
    <n v="17712"/>
    <n v="0"/>
    <n v="3"/>
    <x v="10"/>
    <x v="0"/>
  </r>
  <r>
    <x v="18"/>
    <d v="2023-03-07T00:00:00"/>
    <n v="16663"/>
    <s v="DIR"/>
    <s v="Reitoria - Estagiário"/>
    <s v="CANCELADO: Solicitação: 366/2023 Setor: Setor de Suporte ao Usuário Solicitante: 5479786-1 Hercules Ramos Veloso de Freitas Valor da Bolsa: 1.212,00 Previsão Orçamentária: 14.544,00 + 3.168,00 (auxílio transporte) Duração: 12 meses Jornada: 30 Horas Doc. Mov. Verba: Processo: Aluno: Data de Cadastro: 07/03/2023 18:06"/>
    <s v="Sim"/>
    <n v="0"/>
    <m/>
    <n v="0"/>
    <n v="0"/>
    <n v="3"/>
    <x v="10"/>
    <x v="0"/>
  </r>
  <r>
    <x v="18"/>
    <d v="2023-03-07T00:00:00"/>
    <n v="16664"/>
    <s v="DIR"/>
    <s v="Reitoria - Estagiário"/>
    <s v="CANCELADO: Solicitação: 367/2023 Setor: Setor de Suporte ao Usuário Solicitante: 5479786-1 Hercules Ramos Veloso de Freitas Valor da Bolsa: 808,00 Previsão Orçamentária: 9.696,00 + 3.168,00 (auxílio transporte) Duração: 12 meses Jornada: 20 Horas Doc. Mov. Verba: Processo: Aluno: Data de Cadastro: 07/03/2023 18:09"/>
    <s v="Sim"/>
    <n v="0"/>
    <m/>
    <n v="0"/>
    <n v="0"/>
    <n v="3"/>
    <x v="10"/>
    <x v="0"/>
  </r>
  <r>
    <x v="18"/>
    <d v="2023-03-07T00:00:00"/>
    <n v="16665"/>
    <s v="DIR"/>
    <s v="Reitoria - Estagiário"/>
    <s v="SolicitaçãSolicitação: 368/2023 Setor: Setor de Suporte ao Usuário Solicitante: 5479786-1 Hercules Ramos Veloso de Freitas Valor da Bolsa: 808,00 Previsão Orçamentária: 4.848,00 + 1.584,00 (auxílio transporte) - Remanejamento N° 2023 50229708 - Duração: 6 meses Jornada: 20 Horas Doc. Mov. Verba: 202301103917 Processo: 23.1.175.43.3 Aluno: 11544748 - Júlia de Moura Reinaldo Data de Cadastro: 19/04/2023 17:27"/>
    <s v="Sim"/>
    <n v="6432"/>
    <m/>
    <n v="6432"/>
    <n v="0"/>
    <n v="3"/>
    <x v="10"/>
    <x v="0"/>
  </r>
  <r>
    <x v="18"/>
    <d v="2023-03-07T00:00:00"/>
    <n v="16666"/>
    <s v="DIR"/>
    <s v="Reitoria - Estagiário"/>
    <s v="Solicitação: 369/2023 Setor: Setor de Suporte ao Usuário Solicitante: 5479786-1 Hercules Ramos Veloso de Freitas Valor da Bolsa: 808,00 Previsão Orçamentária: 9.696,00 + 3.168,00 (auxílio transporte) Duração: 12 meses Jornada: 20 Horas Doc. Mov. Verba: 202301103925 Processo: 23.1.114.43.4 Aluno: 11846129 - Gabriel Santos Sant'Anna Data de Cadastro: 14/04/2023 11:06 - Remanejamento N° 2023 50214603"/>
    <s v="Sim"/>
    <n v="12864"/>
    <m/>
    <n v="12864"/>
    <n v="0"/>
    <n v="3"/>
    <x v="10"/>
    <x v="0"/>
  </r>
  <r>
    <x v="18"/>
    <d v="2023-03-07T00:00:00"/>
    <n v="16667"/>
    <s v="DIR"/>
    <s v="Reitoria - Estagiário"/>
    <s v="Solicitação: 370/2023 Setor: Setor de Suporte ao Usuário Solicitante: 5479786-1 Hercules Ramos Veloso de Freitas Valor da Bolsa: 808,00 Previsão Orçamentária: 4.848,00 + 1.584,00 (auxílio transporte) - Remanejamento N° 2023 50195781 - Duração: 6 meses Jornada: 20 Horas - Doc. Mov. Verba: 202301103933 Processo: 23.1.113.43.8 - Aluno: 14604076 - Rafael Cunto Filho - Data de Cadastro: 06/04/2023 16:07"/>
    <s v="Sim"/>
    <n v="6432"/>
    <m/>
    <n v="6432"/>
    <n v="0"/>
    <n v="3"/>
    <x v="10"/>
    <x v="0"/>
  </r>
  <r>
    <x v="18"/>
    <d v="2023-03-08T00:00:00"/>
    <n v="16653"/>
    <s v="FMA"/>
    <s v="Empresa Brasileira de Correios e Telégrafos (ECT)"/>
    <s v="Envio de poster para a Universidade da Pensilvânia, Estados Unidos. (Nº.Objeto: RR230636476br)"/>
    <s v="Sim"/>
    <n v="23.8"/>
    <m/>
    <n v="23.8"/>
    <n v="0"/>
    <n v="3"/>
    <x v="10"/>
    <x v="0"/>
  </r>
  <r>
    <x v="18"/>
    <d v="2023-03-09T00:00:00"/>
    <n v="16674"/>
    <s v="ATA-VEICULO"/>
    <s v="Empresa Brasileira de Correios e Telégrafos (ECT)"/>
    <s v="Envio de uma CARTA REGISTRADA /AR (CR/AR) para Companhia de engenharia de Tráfego - CET R:Sumidouro.740 - Pinheiros - SP Cep: 05428-900 - (Nº. Objeto: BR597079305br)"/>
    <s v="Sim"/>
    <n v="16.71"/>
    <m/>
    <n v="16.71"/>
    <n v="0"/>
    <n v="3"/>
    <x v="10"/>
    <x v="0"/>
  </r>
  <r>
    <x v="18"/>
    <d v="2023-03-10T00:00:00"/>
    <n v="16679"/>
    <s v="DIR"/>
    <s v="Débitos Tesouraria"/>
    <s v="Ajustes de lançamentos referente as despesas realizadas no Grupo do Tesouro do processo de adiantamento nº : 23.1.50.43.6, mas lançados nos RI dos professores - GOs 16603, 16573, 16610 e 16627 - Contrapartida Diretoria - RI ADM GC 4049"/>
    <s v="Sim"/>
    <n v="1605.21"/>
    <m/>
    <n v="1605.21"/>
    <n v="0"/>
    <n v="3"/>
    <x v="10"/>
    <x v="0"/>
  </r>
  <r>
    <x v="18"/>
    <d v="2023-03-13T00:00:00"/>
    <n v="16681"/>
    <s v="ATA"/>
    <s v="RCS COM MÁQUINAS MAT E SERVIÇOS DE COPIAS LTDA ME"/>
    <s v="Pagamento de faixa de sinalização de segurança para BICICLETÁRIO."/>
    <s v="Sim"/>
    <n v="330"/>
    <m/>
    <n v="330"/>
    <n v="0"/>
    <n v="3"/>
    <x v="10"/>
    <x v="0"/>
  </r>
  <r>
    <x v="18"/>
    <d v="2023-03-14T00:00:00"/>
    <n v="16682"/>
    <s v="DIR"/>
    <s v="Fidelíssima Cafés Especiais"/>
    <s v="Compra de 10 pacotes em grãos de café para Diretoria"/>
    <s v="Sim"/>
    <n v="560"/>
    <m/>
    <n v="560"/>
    <n v="0"/>
    <n v="3"/>
    <x v="10"/>
    <x v="0"/>
  </r>
  <r>
    <x v="18"/>
    <d v="2023-03-16T00:00:00"/>
    <n v="16689"/>
    <s v="DIR"/>
    <s v="David Bärg Filho"/>
    <s v="Aquisição emergencial de teclado sem fio e cabo DISPLAYPORT para HDMI, para uso nas salas do Lab. Didático."/>
    <s v="Sim"/>
    <n v="725.3"/>
    <m/>
    <n v="725.3"/>
    <n v="0"/>
    <n v="3"/>
    <x v="10"/>
    <x v="0"/>
  </r>
  <r>
    <x v="18"/>
    <d v="2023-03-16T00:00:00"/>
    <n v="16693"/>
    <s v="DIR"/>
    <s v="IQ"/>
    <s v="Remanejamento 50144389 / 2023 referente à requisição de material 202300071663 ."/>
    <s v="Sim"/>
    <n v="2677.03"/>
    <m/>
    <n v="2677.03"/>
    <n v="0"/>
    <n v="3"/>
    <x v="10"/>
    <x v="0"/>
  </r>
  <r>
    <x v="18"/>
    <d v="2023-03-17T00:00:00"/>
    <n v="16690"/>
    <s v="DIR"/>
    <s v="Sedex 10"/>
    <s v="Documentos para FINEP - Rio Janeiro - (Nº.Objeto: OV342399825br)"/>
    <s v="Sim"/>
    <n v="24.72"/>
    <m/>
    <n v="24.72"/>
    <n v="0"/>
    <n v="3"/>
    <x v="10"/>
    <x v="0"/>
  </r>
  <r>
    <x v="18"/>
    <d v="2023-03-17T00:00:00"/>
    <n v="16697"/>
    <s v="AAA"/>
    <s v="Meru Viagens EIRELI"/>
    <s v="NE.01234485 - Contrato de Agenciamento de passagens aéreas - Exercício 2022 - Ref a Fatura 9382 de 05/09/2022 - Profs. Miguel Abbate e Leandro de Paula."/>
    <s v="Sim"/>
    <n v="3725"/>
    <m/>
    <n v="3725"/>
    <n v="0"/>
    <n v="3"/>
    <x v="10"/>
    <x v="0"/>
  </r>
  <r>
    <x v="18"/>
    <d v="2023-03-21T00:00:00"/>
    <n v="16701"/>
    <s v="DIR"/>
    <s v="Transposição interna"/>
    <s v="Transferência para o Grupo 057 - Remanejamento N° 2023 50155763 - Contrapartida RI Diretoria GC 4053 - Recibo Tesouraria 32/2023"/>
    <s v="Sim"/>
    <n v="7600"/>
    <m/>
    <n v="7600"/>
    <n v="0"/>
    <n v="3"/>
    <x v="10"/>
    <x v="0"/>
  </r>
  <r>
    <x v="18"/>
    <d v="2023-03-22T00:00:00"/>
    <n v="16705"/>
    <s v="AAA-CPG"/>
    <s v="Professor Visitante"/>
    <s v="Participação na Comissão Julgadora da Defesa de Doutorado Junto a Comissão de Pós - Graduação"/>
    <s v="Sim"/>
    <n v="1168"/>
    <m/>
    <n v="1168"/>
    <n v="0"/>
    <n v="3"/>
    <x v="10"/>
    <x v="0"/>
  </r>
  <r>
    <x v="18"/>
    <d v="2023-03-22T00:00:00"/>
    <n v="16706"/>
    <s v="AAA"/>
    <s v="Professor Visitante"/>
    <s v="Participação na Comissão Juçgadora do Concurso par Prof. Junto ao DEP de 03 a 05 de abril de 2023"/>
    <s v="Sim"/>
    <n v="4933.4399999999996"/>
    <m/>
    <n v="4933.4399999999996"/>
    <n v="0"/>
    <n v="3"/>
    <x v="10"/>
    <x v="0"/>
  </r>
  <r>
    <x v="18"/>
    <d v="2023-03-22T00:00:00"/>
    <n v="16707"/>
    <s v="AAA"/>
    <s v="Pró - Labore"/>
    <s v="Participação na Comissão Julgadora do Concurso par Prof. Junto ao DEP de 03 a 05 de abril de 2023"/>
    <s v="Sim"/>
    <n v="2785.71"/>
    <m/>
    <n v="2785.71"/>
    <n v="0"/>
    <n v="3"/>
    <x v="10"/>
    <x v="0"/>
  </r>
  <r>
    <x v="18"/>
    <d v="2023-03-27T00:00:00"/>
    <n v="16710"/>
    <s v="FEP"/>
    <s v="Marcelo Moreno Lucena"/>
    <s v="Reembolso referente à compra de telhas para a torre de refrigeração do Laboratório Microtron (Uso imediato)"/>
    <s v="Sim"/>
    <n v="1240"/>
    <m/>
    <n v="1240"/>
    <n v="0"/>
    <n v="3"/>
    <x v="10"/>
    <x v="0"/>
  </r>
  <r>
    <x v="18"/>
    <d v="2023-03-27T00:00:00"/>
    <n v="16720"/>
    <s v="AAA"/>
    <s v="IFSC"/>
    <s v="Rem. 50164207 - Pagto. de diárias para participar da Comissão Julgadora do Concurso para provimento de um Professor Doutor junto ao Depto. de Física Experimental, Ed. IF-47/22, a ser realizado no período de 03 a 05/04/2023-Prof. Adriano Defini Andricopulo-nº USP 4998918."/>
    <s v="Sim"/>
    <n v="1541.7"/>
    <m/>
    <n v="1541.7"/>
    <n v="0"/>
    <n v="3"/>
    <x v="10"/>
    <x v="0"/>
  </r>
  <r>
    <x v="18"/>
    <d v="2023-03-28T00:00:00"/>
    <n v="16713"/>
    <s v="AAA-CPG-I"/>
    <s v="ECT"/>
    <s v="Solicito envio de correspondência via SEDEX ao Prof. Rafael Matias de Moura da Universidade Estadual de Alagoas - UNEAL / CEP 57500-000. Trata-se de exemplar para qualificação de aluno do PIEC - (Nº.Objeto: OV342405591br)"/>
    <s v="Sim"/>
    <n v="73.61"/>
    <m/>
    <n v="73.61"/>
    <n v="0"/>
    <n v="3"/>
    <x v="10"/>
    <x v="0"/>
  </r>
  <r>
    <x v="18"/>
    <d v="2023-03-28T00:00:00"/>
    <n v="16714"/>
    <s v="DIR"/>
    <s v="Prof. Mikiya Muramatsu"/>
    <s v="Aquisição de material para ser utilizado no Oficina de Arte e Ciências"/>
    <s v="Sim"/>
    <n v="159.80000000000001"/>
    <m/>
    <n v="159.80000000000001"/>
    <n v="0"/>
    <n v="3"/>
    <x v="10"/>
    <x v="0"/>
  </r>
  <r>
    <x v="18"/>
    <d v="2023-03-29T00:00:00"/>
    <n v="16729"/>
    <s v="AAA"/>
    <s v="Irene Vicicato Lopes"/>
    <s v="Compra de biscoitos para uso em concursos de docentes, a serem realizados pela Assistência Acadêmica"/>
    <s v="Sim"/>
    <n v="119.47"/>
    <m/>
    <n v="119.47"/>
    <n v="0"/>
    <n v="3"/>
    <x v="10"/>
    <x v="0"/>
  </r>
  <r>
    <x v="18"/>
    <d v="2023-03-29T00:00:00"/>
    <n v="16733"/>
    <s v="DIR-CCEX"/>
    <s v="PRIP"/>
    <s v="Rem. 50171327 - Ref ao Ofício PRPI / 063 / 10032023 (SAS) - aquisição de 676 tickets categoria especial, retirados junto a Seção de tesouraria da PRIP, nos dias 30 de janeiro e 08 de fevereiro de 2.023..."/>
    <s v="Sim"/>
    <n v="6760"/>
    <m/>
    <n v="6760"/>
    <n v="0"/>
    <n v="3"/>
    <x v="10"/>
    <x v="0"/>
  </r>
  <r>
    <x v="18"/>
    <d v="2023-03-30T00:00:00"/>
    <n v="16738"/>
    <s v="AAA"/>
    <s v="Irene Vicicato Lopes"/>
    <s v="Compra de cápsulas de café a serem utilizados em concursos realizados pela Assistência Acadêmica"/>
    <s v="Sim"/>
    <n v="63.6"/>
    <m/>
    <n v="63.6"/>
    <n v="0"/>
    <n v="3"/>
    <x v="10"/>
    <x v="0"/>
  </r>
  <r>
    <x v="18"/>
    <d v="2023-03-31T00:00:00"/>
    <n v="16743"/>
    <s v="DIR"/>
    <s v="Ricardo Ichiwaki"/>
    <s v="Solicitação de reembolso a Ricardo Ichiwaki pela compra de insumos para os Laboratórios Didáticos"/>
    <s v="Sim"/>
    <n v="1068.27"/>
    <m/>
    <n v="1068.27"/>
    <n v="0"/>
    <n v="3"/>
    <x v="10"/>
    <x v="0"/>
  </r>
  <r>
    <x v="18"/>
    <d v="2023-03-31T00:00:00"/>
    <n v="16745"/>
    <s v="DIR"/>
    <s v="SP Elite Eventos e Turismo Eireli ME"/>
    <s v="Serviço de Buffet Requisições de Compra 151314, 151390, 151403 e 158971 - NE 1556229, 1556210, 1556318 e 1556342 - Processo: 23.1.120.43.4 Anulação da NE 1556210 de R$ 1800,00"/>
    <s v="Sim"/>
    <n v="4410"/>
    <m/>
    <n v="4410"/>
    <n v="0"/>
    <n v="3"/>
    <x v="10"/>
    <x v="0"/>
  </r>
  <r>
    <x v="18"/>
    <d v="2023-03-31T00:00:00"/>
    <n v="16747"/>
    <s v="FEP"/>
    <s v="Sol Comércio de Equipamentos e Serviços EIRELI"/>
    <s v="Aquisição de equipamentos de áudio e vídeo Rc 82789 Dc 43929 - Contrapartida GO 16750 e GC 4065"/>
    <s v="Sim"/>
    <n v="620"/>
    <m/>
    <n v="620"/>
    <n v="0"/>
    <n v="3"/>
    <x v="10"/>
    <x v="0"/>
  </r>
  <r>
    <x v="18"/>
    <d v="2023-03-31T00:00:00"/>
    <n v="16748"/>
    <s v="FNC"/>
    <s v="DKSA COMERCIAL LTDA"/>
    <s v="Aquisição de 1 refrigerador para o DFNC RC 120699 DC 52537"/>
    <s v="Sim"/>
    <n v="2352"/>
    <m/>
    <n v="2352"/>
    <n v="0"/>
    <n v="3"/>
    <x v="10"/>
    <x v="0"/>
  </r>
  <r>
    <x v="18"/>
    <d v="2023-04-03T00:00:00"/>
    <n v="16725"/>
    <s v="DIR-CCIF"/>
    <s v="EXCEL COM. E SERV. DE INF. LTDA"/>
    <s v="compra pen drive e adaptador, para uso emergencial, junto ao CCIFUSP."/>
    <s v="Sim"/>
    <n v="555"/>
    <m/>
    <n v="555"/>
    <n v="0"/>
    <n v="4"/>
    <x v="2"/>
    <x v="0"/>
  </r>
  <r>
    <x v="18"/>
    <d v="2023-04-03T00:00:00"/>
    <n v="16751"/>
    <s v="DIR"/>
    <s v="Reitoria - Estagiário"/>
    <s v="Solicitação: 521/2023 Setor: Diretoria Instituto de Física Solicitante: 3472142-1 Maria Luísa Pestilla Tippi Valor da Bolsa: 808,00 Previsão Orçamentária: 7.272,00 + 2.376,00 (auxílio transporte) Duração: 9 meses Jornada: 20 Horas Doc. Mov. Verba: 202301569959 Processo: 23.1.181.43.3 Aluno: 10376583 - Larissa Cunha da Silva Data de Cadastro: 19/05/2023 14:33 - Remanejamento N° 2023 50288844"/>
    <s v="Sim"/>
    <n v="9648"/>
    <m/>
    <n v="9648"/>
    <n v="0"/>
    <n v="4"/>
    <x v="2"/>
    <x v="0"/>
  </r>
  <r>
    <x v="18"/>
    <d v="2023-04-06T00:00:00"/>
    <n v="16756"/>
    <s v="ATO"/>
    <s v="Empresa Brasileira de Correios e Telégrafos (ECT)"/>
    <s v="Sedex com AR, para a Empresa Engemax, com sede em Presidente Prudente - SP - Trata-se de notificação referente a pendências em contrato de reforma no IFUSP. (OV342333546br)"/>
    <s v="Sim"/>
    <n v="23.68"/>
    <m/>
    <n v="23.68"/>
    <n v="0"/>
    <n v="4"/>
    <x v="2"/>
    <x v="0"/>
  </r>
  <r>
    <x v="18"/>
    <d v="2023-04-06T00:00:00"/>
    <n v="16760"/>
    <s v="DIR"/>
    <s v="Mauro Mathias (PF)"/>
    <s v="Gastos do psicólogo Mauro Mathias com consumíveis para o Workshop no IFUSP. Reembolso KALUNGA, NF 124979 de 03/04."/>
    <s v="Sim"/>
    <n v="81.599999999999994"/>
    <m/>
    <n v="81.599999999999994"/>
    <n v="0"/>
    <n v="4"/>
    <x v="2"/>
    <x v="0"/>
  </r>
  <r>
    <x v="18"/>
    <d v="2023-04-11T00:00:00"/>
    <n v="16762"/>
    <s v="AAA-CPG-I"/>
    <s v="Empresa Brasileira de Correios e Telégrafos (ECT)"/>
    <s v="Solicito envio de correspondência via sedex. Tratam-se de exemplares para bancas. Profa. Thaís Cyrino de Mello Forato (UNIFESP) CEP: 09913030 - (Nº.Objeto:OV263776184br) - Cleide Matheus Rizzatto (IFSP) CEP: 08673-010 - (Nº.Objeto:OV263776215br) - Sergio Henrique Bezerra de Sousa Leal (UFABC) CEP 09210-580 - (Nº.Objeto:OV263776140br)"/>
    <s v="Sim"/>
    <n v="29.33"/>
    <m/>
    <n v="29.33"/>
    <n v="0"/>
    <n v="4"/>
    <x v="2"/>
    <x v="0"/>
  </r>
  <r>
    <x v="18"/>
    <d v="2023-04-11T00:00:00"/>
    <n v="16772"/>
    <s v="DIR-CCIF"/>
    <s v="RTMAX Comunicação Visual Eirlli - ME"/>
    <s v="Solicitação do CCIFUSP de adesivos para identificação dos novos laptops."/>
    <s v="Sim"/>
    <n v="75"/>
    <m/>
    <n v="75"/>
    <n v="0"/>
    <n v="4"/>
    <x v="2"/>
    <x v="0"/>
  </r>
  <r>
    <x v="18"/>
    <d v="2023-04-12T00:00:00"/>
    <n v="16774"/>
    <s v="DIR"/>
    <s v="SP Elite Eventos e Turismo EIreli"/>
    <s v="Descrição: Serviço de Buffet Requisições de Compra 178522, 177860, 177917 - NE 1748802, 1749930, 1750122 - Processo: 23.1.120.43.4"/>
    <s v="Sim"/>
    <n v="3360"/>
    <m/>
    <n v="3360"/>
    <n v="0"/>
    <n v="4"/>
    <x v="2"/>
    <x v="0"/>
  </r>
  <r>
    <x v="18"/>
    <d v="2023-04-12T00:00:00"/>
    <n v="16775"/>
    <s v="DIR"/>
    <s v="Débitos Tesouraria"/>
    <s v="Ajustes de lançamentos referente as despesas realizadas no Grupo do Tesouro do processo de adiantamento nº : 23.1.82.43.5, mas lançados nos RI dos professores - GOs 16645, 16678, 16709, 16695 e 16741 - Contrapartida Diretoria - RI ADM GC 4075"/>
    <s v="Sim"/>
    <n v="7371.66"/>
    <m/>
    <n v="7371.66"/>
    <n v="0"/>
    <n v="4"/>
    <x v="2"/>
    <x v="0"/>
  </r>
  <r>
    <x v="18"/>
    <d v="2023-04-12T00:00:00"/>
    <n v="16777"/>
    <s v="FGE"/>
    <s v="Prof. Mikiya Muramatsu"/>
    <s v="Aquisição de material para ser utilizado no Projeto Orientação Técnica - &quot;Iniciação e Letramento Científico na Educação Báisca&quot; do Arte e Ciência."/>
    <s v="Sim"/>
    <n v="122"/>
    <m/>
    <n v="122"/>
    <n v="0"/>
    <n v="4"/>
    <x v="2"/>
    <x v="0"/>
  </r>
  <r>
    <x v="18"/>
    <d v="2023-04-12T00:00:00"/>
    <n v="16779"/>
    <s v="FMA"/>
    <s v="Supralimp Comércio Produtos Limpeza"/>
    <s v="Aquisição de papéis descartáveis Requisição de Compra109768 DC 45468 - NE 1756200 - Processo: 23.1.95.43.0"/>
    <s v="Sim"/>
    <n v="378"/>
    <m/>
    <n v="378"/>
    <n v="0"/>
    <n v="4"/>
    <x v="2"/>
    <x v="0"/>
  </r>
  <r>
    <x v="18"/>
    <d v="2023-04-12T00:00:00"/>
    <n v="16780"/>
    <s v="ATO-MP"/>
    <s v="Joalipa Comercial - ME"/>
    <s v="Aquisição de 1 nível de laser Requisição de Compra 109490 DC 474444 - 1759910 - Processo: 23.1.105.43.5"/>
    <s v="Sim"/>
    <n v="1039.49"/>
    <m/>
    <n v="1039.49"/>
    <n v="0"/>
    <n v="4"/>
    <x v="2"/>
    <x v="0"/>
  </r>
  <r>
    <x v="18"/>
    <d v="2023-04-17T00:00:00"/>
    <n v="16785"/>
    <s v="ATF-CONV"/>
    <s v="Jose Roberto dos Santos - 76157512849"/>
    <s v="Aquisição de serviço de chaveiro"/>
    <s v="Sim"/>
    <n v="30"/>
    <m/>
    <n v="30"/>
    <n v="0"/>
    <n v="4"/>
    <x v="2"/>
    <x v="0"/>
  </r>
  <r>
    <x v="18"/>
    <d v="2023-04-17T00:00:00"/>
    <n v="16786"/>
    <s v="FEP"/>
    <s v="Jose Roberto dos Santos - 76157512849"/>
    <s v="Aquisição de chaveiro"/>
    <s v="Sim"/>
    <n v="120"/>
    <m/>
    <n v="120"/>
    <n v="0"/>
    <n v="4"/>
    <x v="2"/>
    <x v="0"/>
  </r>
  <r>
    <x v="18"/>
    <d v="2023-04-17T00:00:00"/>
    <n v="16787"/>
    <s v="ATA"/>
    <s v="Jose Roberto dos Santos - 76157512849"/>
    <s v="Aquisição de serviço de chaveiro"/>
    <s v="Sim"/>
    <n v="50"/>
    <m/>
    <n v="50"/>
    <n v="0"/>
    <n v="4"/>
    <x v="2"/>
    <x v="0"/>
  </r>
  <r>
    <x v="18"/>
    <d v="2023-04-17T00:00:00"/>
    <n v="16788"/>
    <s v="DIR"/>
    <s v="Ricardo Ichiwaki"/>
    <s v="Solicitação de reembolso pela compra de insumos emergenciais aos experimentos dos cursos de Física Experimental dos Laboratórios Didáticos."/>
    <s v="Sim"/>
    <n v="1144.25"/>
    <m/>
    <n v="1144.25"/>
    <n v="0"/>
    <n v="4"/>
    <x v="2"/>
    <x v="0"/>
  </r>
  <r>
    <x v="18"/>
    <d v="2023-04-18T00:00:00"/>
    <n v="16792"/>
    <s v="DIR-CCEX"/>
    <s v="Auxilio Aluno"/>
    <s v="Ajuda de Custos a Colaboradores Eventuais Rafael Matsuda, Laura Borges, Bruna Ramos, Aline Santos no valor de 400,00"/>
    <s v="Sim"/>
    <n v="400"/>
    <m/>
    <n v="400"/>
    <n v="0"/>
    <n v="4"/>
    <x v="2"/>
    <x v="0"/>
  </r>
  <r>
    <x v="18"/>
    <d v="2023-04-18T00:00:00"/>
    <n v="16794"/>
    <s v="DIR"/>
    <s v="Prado Com. de Eletron. e Servs. de Instal. EIRELI"/>
    <s v="NE.01856591 / 01856648 - Ata Registro de Preços - Aquisição e serviço de instalação de aparelho de ar condicionado (Acervo Histórico do IF) - RC 151268 - DC 76886/2023. Proc. 22.1.441.43.4"/>
    <s v="Sim"/>
    <n v="10054"/>
    <m/>
    <n v="10054"/>
    <n v="0"/>
    <n v="4"/>
    <x v="2"/>
    <x v="0"/>
  </r>
  <r>
    <x v="18"/>
    <d v="2023-04-18T00:00:00"/>
    <n v="16796"/>
    <s v="ATA-SV"/>
    <s v="Prado Com. de Eletron. e Servs. de Instal. EIRELI"/>
    <s v="NE.01859337 / 01858063 - Ata Registro de Preços - Aquisição e serviço de instalação de aparelho de ar condicionado p/Sala da Vigilância Edif. Anexo 2 - RC 157860 - DC 76142/2023. Proc. 22.1.441.43.4"/>
    <s v="Sim"/>
    <n v="5058.51"/>
    <m/>
    <n v="5058.51"/>
    <n v="0"/>
    <n v="4"/>
    <x v="2"/>
    <x v="0"/>
  </r>
  <r>
    <x v="18"/>
    <d v="2023-04-20T00:00:00"/>
    <n v="16805"/>
    <s v="FGE"/>
    <s v="Prof. Mikiya Muramatsu"/>
    <s v="Aquisição de produtos alimentícios para ser ofertada no Curso de Capacitação de Professores nos dias 19/04, 26/04 de 2023, apresentado pelo Prof. Mikiya Muramatsu."/>
    <s v="Sim"/>
    <n v="132.44"/>
    <m/>
    <n v="132.44"/>
    <n v="0"/>
    <n v="4"/>
    <x v="2"/>
    <x v="0"/>
  </r>
  <r>
    <x v="18"/>
    <d v="2023-04-26T00:00:00"/>
    <n v="16814"/>
    <s v="AAA-CPG-I"/>
    <s v="Empresa Brasileira de Correios e Telégrafos (ECT)"/>
    <s v="Envio de correspondência SEDEX com AR para discente do PIEC Guilherme Henrique Inocêncio no CEP:13196-556. OF.CPGI PIEC nº A-019/23 - (Nº.Objeto: OV376662121br)"/>
    <s v="Sim"/>
    <n v="15.92"/>
    <m/>
    <n v="15.92"/>
    <n v="0"/>
    <n v="4"/>
    <x v="2"/>
    <x v="0"/>
  </r>
  <r>
    <x v="18"/>
    <d v="2023-04-27T00:00:00"/>
    <n v="16836"/>
    <s v="DIR"/>
    <s v="IME"/>
    <s v="Referente ao cálculo de rateio do pool de gráficas relativo ao mês de março de 2023 - Remanejamento N° 2023 50229767"/>
    <s v="Sim"/>
    <n v="4899.88"/>
    <m/>
    <n v="4899.88"/>
    <n v="0"/>
    <n v="4"/>
    <x v="2"/>
    <x v="0"/>
  </r>
  <r>
    <x v="18"/>
    <d v="2023-04-28T00:00:00"/>
    <n v="16820"/>
    <s v="DIR"/>
    <s v="Empresa Brasileira de Correios e Telégrafos (ECT)"/>
    <s v="Envio de 04 cartas registradas para a aluna Mariana de Amorim Delfin Cep:07174-412 - Rua G3,72 - Res. PQ. Cumbica - (Nº.Objeto: BR597084605 br) cep:07174-412 - Guarulhos, SP - R.Claudio R. Marques, 72 - (Nº.Objeto: BR597084591br) Cep:05458-001 - Alto de Pinheiros, SP (Nº.Objeto: BR597084588) Cep:27288-020 - Volta Redonda, RJ - (Nº.Objeto:BR597084614br )"/>
    <s v="Sim"/>
    <n v="63.64"/>
    <m/>
    <n v="63.64"/>
    <n v="0"/>
    <n v="4"/>
    <x v="2"/>
    <x v="0"/>
  </r>
  <r>
    <x v="18"/>
    <d v="2023-04-28T00:00:00"/>
    <n v="16838"/>
    <s v="ATA"/>
    <s v="Jose Roberto dos Santos"/>
    <s v="Troca de fechaduras, ajustes em portas e instalação de trincos nas portas 1048, 1052, 1054, 1064, 1072, 118, 119 e 120 da FGE."/>
    <s v="Sim"/>
    <n v="2540"/>
    <m/>
    <n v="2540"/>
    <n v="0"/>
    <n v="4"/>
    <x v="2"/>
    <x v="0"/>
  </r>
  <r>
    <x v="18"/>
    <d v="2023-04-28T00:00:00"/>
    <n v="16839"/>
    <s v="DIR"/>
    <s v="Ricardo Ichiwaki"/>
    <s v="Solicitação de reembolso pela compra de insumos emergenciais à preparação de experimentos dos Laboratórios Didáticos."/>
    <s v="Sim"/>
    <n v="1418.04"/>
    <m/>
    <n v="1418.04"/>
    <n v="0"/>
    <n v="4"/>
    <x v="2"/>
    <x v="0"/>
  </r>
  <r>
    <x v="18"/>
    <d v="2023-05-02T00:00:00"/>
    <n v="16841"/>
    <s v="DIR"/>
    <s v="Débitos Tesouraria"/>
    <s v="Ajustes de lançamentos referente as despesas realizadas no Grupo do Tesouro do processo de adiantamento nº : 23.1.103.43.2, mas lançados nos RI dos professores - GOs 16739, 16741, 16789 e 16783 - Contrapartida Diretoria - RI ADM GC 4048"/>
    <s v="Sim"/>
    <n v="3670.41"/>
    <m/>
    <n v="3670.41"/>
    <n v="0"/>
    <n v="5"/>
    <x v="3"/>
    <x v="0"/>
  </r>
  <r>
    <x v="18"/>
    <d v="2023-05-03T00:00:00"/>
    <n v="16808"/>
    <s v="ATO"/>
    <s v="Eduardo Ureshino"/>
    <s v="Compra de duas fechaduras para instalação no DFNC."/>
    <s v="Sim"/>
    <n v="272"/>
    <m/>
    <n v="272"/>
    <n v="0"/>
    <n v="5"/>
    <x v="3"/>
    <x v="0"/>
  </r>
  <r>
    <x v="18"/>
    <d v="2023-05-03T00:00:00"/>
    <n v="16846"/>
    <s v="DIR"/>
    <s v="Reitoria - Estagiário"/>
    <s v="Solicitação: 692/2023 Setor: Serviço de Graduação Solicitante: 2333180-1 Katia Cilene Beltran Souza Nobre Valor da Bolsa: 1.212,00 Previsão Orçamentária: 10.908,00 + 2.376,00 (auxílio transporte) Duração: 9 meses Jornada: 30 Horas Doc. Mov. Verba: 202302192549 Processo: 22.1.313.43.6 Aluno: 11324221 - Gabriela Pinheiro de Moraes Data de Cadastro: 10/05/2023 05:48 - Remanejamento N° 2023 50256365"/>
    <s v="Sim"/>
    <n v="13284"/>
    <m/>
    <n v="13284"/>
    <n v="0"/>
    <n v="5"/>
    <x v="3"/>
    <x v="0"/>
  </r>
  <r>
    <x v="18"/>
    <d v="2023-05-03T00:00:00"/>
    <n v="16848"/>
    <s v="DIR"/>
    <s v="SP Elite Eventos e Turismo Eireli ME"/>
    <s v="Serviços eventuais de Buffet. Requisições de Compra 213255, 213301 e 188560 - NE 2191135, 2191640 e 2191810 - Processo: 23.1.122.43.7"/>
    <s v="Sim"/>
    <n v="1680"/>
    <m/>
    <n v="1680"/>
    <n v="0"/>
    <n v="5"/>
    <x v="3"/>
    <x v="0"/>
  </r>
  <r>
    <x v="18"/>
    <d v="2023-05-04T00:00:00"/>
    <n v="16852"/>
    <s v="DIR"/>
    <s v="Diárias"/>
    <s v="Diária N° 202300012 - Antonio Carlos Hernandes - 3061449 Unidade - 43 - Instituto de Física Destino: Las Vegas/NV-Estados Unidos da América Convênio: 0 Saida Prevista: 24/04/2023 - 00:01 Término Prevista: 26/04/2023 - 23:59 Diárias Internacionais: 3"/>
    <s v="Sim"/>
    <n v="4821.22"/>
    <m/>
    <n v="4821.22"/>
    <n v="0"/>
    <n v="5"/>
    <x v="3"/>
    <x v="0"/>
  </r>
  <r>
    <x v="18"/>
    <d v="2023-05-05T00:00:00"/>
    <n v="16862"/>
    <s v="ATF-ALMOX"/>
    <s v="Maria Angela de Moraes - ME"/>
    <s v="NE.02259767 - Ata Registro de Preço - compra de garrafas d'águas com gás e sem gás - RC 128916 - DC 102003."/>
    <s v="Sim"/>
    <n v="1656.1"/>
    <m/>
    <n v="1656.1"/>
    <n v="0"/>
    <n v="5"/>
    <x v="3"/>
    <x v="0"/>
  </r>
  <r>
    <x v="18"/>
    <d v="2023-05-09T00:00:00"/>
    <n v="16869"/>
    <s v="DIR"/>
    <s v="EAR MIX Distribuidora Ltda"/>
    <s v="Serviços eventuais de Buffet (Colóquios do IF-CPq). Requisições de Compra 213328 e 213336 - NE 2350039 e 2350063/2023 - Processo: 23.1.122.43.7 Anexos:"/>
    <s v="Sim"/>
    <n v="1260"/>
    <m/>
    <n v="1260"/>
    <n v="0"/>
    <n v="5"/>
    <x v="3"/>
    <x v="0"/>
  </r>
  <r>
    <x v="18"/>
    <d v="2023-05-10T00:00:00"/>
    <n v="16877"/>
    <s v="DIR"/>
    <s v="Débitos Tesouraria"/>
    <s v="Ajustes de lançamentos referente as despesas realizadas no Grupo do Tesouro do processo de adiantamento nº : 23.1.125.43.6, mas lançados nos RI dos professores - GOs 16755, 16791, 16800 e 16830 - Contrapartida Diretoria - RI ADM GC 4093"/>
    <s v="Sim"/>
    <n v="2248.6999999999998"/>
    <m/>
    <n v="2248.6999999999998"/>
    <n v="0"/>
    <n v="5"/>
    <x v="3"/>
    <x v="0"/>
  </r>
  <r>
    <x v="18"/>
    <d v="2023-05-11T00:00:00"/>
    <n v="16884"/>
    <s v="ATA-LIMP"/>
    <s v="ALMOXARIFADO"/>
    <s v="Requisição de Almoxarifado"/>
    <s v="Sim"/>
    <n v="50581.4"/>
    <m/>
    <n v="50581.4"/>
    <n v="0"/>
    <n v="5"/>
    <x v="3"/>
    <x v="0"/>
  </r>
  <r>
    <x v="18"/>
    <d v="2023-05-11T00:00:00"/>
    <n v="16895"/>
    <s v="DIR"/>
    <s v="Honorários"/>
    <s v="Pró Labore ref a participação na comissão julgadora do concurso para provimento de um professor doutor junto ao DFNC - NE 2385339 e 2385355 - Processo 23.1.12.43.7 - Profa Mariela Fernanda e Prof. Luiz Felipe"/>
    <s v="Sim"/>
    <n v="1857.14"/>
    <m/>
    <n v="1857.14"/>
    <n v="0"/>
    <n v="5"/>
    <x v="3"/>
    <x v="0"/>
  </r>
  <r>
    <x v="18"/>
    <d v="2023-05-12T00:00:00"/>
    <n v="16902"/>
    <s v="DIR"/>
    <s v="ALMOXARIFADO"/>
    <s v="Requisição de Almoxarifado"/>
    <s v="Sim"/>
    <n v="2674.87"/>
    <m/>
    <n v="2674.87"/>
    <n v="0"/>
    <n v="5"/>
    <x v="3"/>
    <x v="0"/>
  </r>
  <r>
    <x v="18"/>
    <d v="2023-05-12T00:00:00"/>
    <n v="16907"/>
    <s v="ATA"/>
    <s v="ALMOXARIFADO"/>
    <s v="Requisição de Almoxarifado"/>
    <s v="Sim"/>
    <n v="202.9"/>
    <m/>
    <n v="202.9"/>
    <n v="0"/>
    <n v="5"/>
    <x v="3"/>
    <x v="0"/>
  </r>
  <r>
    <x v="18"/>
    <d v="2023-05-12T00:00:00"/>
    <n v="16908"/>
    <s v="ATA"/>
    <s v="ALMOXARIFADO"/>
    <s v="Requisição de Almoxarifado"/>
    <s v="Sim"/>
    <n v="202.9"/>
    <m/>
    <n v="202.9"/>
    <n v="0"/>
    <n v="5"/>
    <x v="3"/>
    <x v="0"/>
  </r>
  <r>
    <x v="18"/>
    <d v="2023-05-12T00:00:00"/>
    <n v="16910"/>
    <s v="ATF"/>
    <s v="ALMOXARIFADO"/>
    <s v="Requisição de Almoxarifado"/>
    <s v="Sim"/>
    <n v="8.52"/>
    <m/>
    <n v="8.52"/>
    <n v="0"/>
    <n v="5"/>
    <x v="3"/>
    <x v="0"/>
  </r>
  <r>
    <x v="18"/>
    <d v="2023-05-12T00:00:00"/>
    <n v="16905"/>
    <s v="DIR-SBI"/>
    <s v="ALMOXARIFADO"/>
    <s v="Requisição de Almoxarifado"/>
    <s v="Sim"/>
    <n v="504.92"/>
    <m/>
    <n v="504.92"/>
    <n v="0"/>
    <n v="5"/>
    <x v="3"/>
    <x v="0"/>
  </r>
  <r>
    <x v="18"/>
    <d v="2023-05-12T00:00:00"/>
    <n v="16906"/>
    <s v="AAA"/>
    <s v="ALMOXARIFADO"/>
    <s v="Requisição de Almoxarifado"/>
    <s v="Sim"/>
    <n v="197.32"/>
    <m/>
    <n v="197.32"/>
    <n v="0"/>
    <n v="5"/>
    <x v="3"/>
    <x v="0"/>
  </r>
  <r>
    <x v="18"/>
    <d v="2023-05-12T00:00:00"/>
    <n v="16909"/>
    <s v="ATA-SV"/>
    <s v="ALMOXARIFADO"/>
    <s v="Requisição de Almoxarifado"/>
    <s v="Sim"/>
    <n v="204.46"/>
    <m/>
    <n v="204.46"/>
    <n v="0"/>
    <n v="5"/>
    <x v="3"/>
    <x v="0"/>
  </r>
  <r>
    <x v="18"/>
    <d v="2023-05-12T00:00:00"/>
    <n v="16911"/>
    <s v="AAA-CPG"/>
    <s v="ALMOXARIFADO"/>
    <s v="Requisição de Almoxarifado"/>
    <s v="Sim"/>
    <n v="130.52000000000001"/>
    <m/>
    <n v="130.52000000000001"/>
    <n v="0"/>
    <n v="5"/>
    <x v="3"/>
    <x v="0"/>
  </r>
  <r>
    <x v="18"/>
    <d v="2023-05-12T00:00:00"/>
    <n v="16912"/>
    <s v="ATF-COMPRAS"/>
    <s v="ALMOXARIFADO"/>
    <s v="Requisição de Almoxarifado"/>
    <s v="Sim"/>
    <n v="290.20999999999998"/>
    <m/>
    <n v="290.20999999999998"/>
    <n v="0"/>
    <n v="5"/>
    <x v="3"/>
    <x v="0"/>
  </r>
  <r>
    <x v="18"/>
    <d v="2023-05-12T00:00:00"/>
    <n v="16914"/>
    <s v="ATO-MP"/>
    <s v="ALMOXARIFADO"/>
    <s v="Requisição de Almoxarifado"/>
    <s v="Sim"/>
    <n v="806.04"/>
    <m/>
    <n v="806.04"/>
    <n v="0"/>
    <n v="5"/>
    <x v="3"/>
    <x v="0"/>
  </r>
  <r>
    <x v="18"/>
    <d v="2023-05-23T00:00:00"/>
    <n v="16973"/>
    <s v="DIR"/>
    <s v="SP Elite Eventos e Turismo Eireli ME"/>
    <s v="Serviço de buffet para a reunião da congregação do IFUSP a ser realizada dia 25/05/2023 - Requisição 188579 - DC 120508/2023 - NE 2633413 e 2633421 - Complemento GO 16974"/>
    <s v="Sim"/>
    <n v="1046.8900000000001"/>
    <m/>
    <n v="1046.8900000000001"/>
    <n v="0"/>
    <n v="5"/>
    <x v="3"/>
    <x v="0"/>
  </r>
  <r>
    <x v="18"/>
    <d v="2023-05-24T00:00:00"/>
    <n v="16954"/>
    <s v="DIR"/>
    <s v="Empresa Brasileira de Correios e Telégrafos (ECT)"/>
    <s v="O2 CR/AR - Destinatário: Mariana de Amorim Delfino rua G3 nº72 - Cep 07174-412 GUARULHOS - (Nº.Objeto:BR597084778 BR ) o outro endereço Destinatário: Mariana de Amorim Delfino Rua Claudio Roberto Marques , 72 Cep 07174-412 - GUARULHOS - (Nº.Objeto: BR597084781 BR)"/>
    <s v="Sim"/>
    <n v="31.82"/>
    <m/>
    <n v="31.82"/>
    <n v="0"/>
    <n v="5"/>
    <x v="3"/>
    <x v="0"/>
  </r>
  <r>
    <x v="18"/>
    <d v="2023-05-30T00:00:00"/>
    <n v="16994"/>
    <s v="DIR"/>
    <s v="Reitoria - Estagiário"/>
    <s v="Solicitação: 811/2023 Setor: Serviço Técnico de Comunicação, Pesquisa e Cultura e Extensão Solicitante: 3472142-1 Maria Luísa Pestilla Tippi Valor da Bolsa: 1.320,00 Previsão Orçamentária: 15.840,00 + 3.168,00 (auxílio transporte) Remanejamento N° 2023 50415544 - Duração: 12 meses Jornada: 30 Horas Doc. Mov. Verba: 202302710248 Processo: 23.1.00304.43.8 Aluno: 10693701 - Aghata Achilles de Oliveira Data de Cadastro: 21/07/2023 16:24"/>
    <s v="Sim"/>
    <n v="19008"/>
    <m/>
    <n v="19008"/>
    <n v="0"/>
    <n v="5"/>
    <x v="3"/>
    <x v="0"/>
  </r>
  <r>
    <x v="18"/>
    <d v="2023-05-31T00:00:00"/>
    <n v="16961"/>
    <s v="ATA-EXPEDIENTE"/>
    <s v="Empresa Brasileira de Correios e Telégrafos (ECT)"/>
    <s v="Envio de 2 correspondências simples: Hermirio de Moura Campos -Cep:06700-222 Renato Costa Neves - cep:13210-705"/>
    <s v="Sim"/>
    <n v="4.9000000000000004"/>
    <m/>
    <n v="4.9000000000000004"/>
    <n v="0"/>
    <n v="5"/>
    <x v="3"/>
    <x v="0"/>
  </r>
  <r>
    <x v="18"/>
    <d v="2023-05-31T00:00:00"/>
    <n v="16968"/>
    <s v="ATA-EXPEDIENTE"/>
    <s v="Empresa Brasileira de Correios e Telégrafos (ECT)"/>
    <s v="envio de correspondência simples para Aparecido Antonio Francisco - cep:05583-070"/>
    <s v="Sim"/>
    <n v="2.4500000000000002"/>
    <m/>
    <n v="2.4500000000000002"/>
    <n v="0"/>
    <n v="5"/>
    <x v="3"/>
    <x v="0"/>
  </r>
  <r>
    <x v="18"/>
    <d v="2023-05-31T00:00:00"/>
    <n v="16986"/>
    <s v="DIR"/>
    <s v="Empresa Brasileira de Correios e Telégrafos (ECT)"/>
    <s v="Envio de Correspondência com aviso de recebimento para o endereço: Rua G3, Nº 72 - CEP 07174-412 – Guarulhos/SP – Brasil - (Nº.Objeto: BR597084795br)"/>
    <s v="Sim"/>
    <n v="18.2"/>
    <m/>
    <n v="18.2"/>
    <n v="0"/>
    <n v="5"/>
    <x v="3"/>
    <x v="0"/>
  </r>
  <r>
    <x v="18"/>
    <d v="2023-05-31T00:00:00"/>
    <n v="16987"/>
    <s v="DIR"/>
    <s v="Empresa Brasileira de Correios e Telégrafos (ECT)"/>
    <s v="Envio de correspondência com aviso de recebimento para o endereço: Rua Cláudio Roberto Marques, Nº 72 CEP 07174-412 – Guarulhos/SP – Brasil - (Nº.Objeto: BR597107275br)"/>
    <s v="Sim"/>
    <n v="18.2"/>
    <m/>
    <n v="18.2"/>
    <n v="0"/>
    <n v="5"/>
    <x v="3"/>
    <x v="0"/>
  </r>
  <r>
    <x v="18"/>
    <d v="2023-05-31T00:00:00"/>
    <n v="16988"/>
    <s v="DIR"/>
    <s v="Empresa Brasileira de Correios e Telégrafos (ECT)"/>
    <s v="Envio de correspondência com aviso de recebimento para o endereço: Av. Diogenes Ribeiro de Lima, Nº 2001 CEP 05458-001 – Guarulhos/SP – Brasil - (Nº.Objeto: BR597084804br)"/>
    <s v="Sim"/>
    <n v="18.2"/>
    <m/>
    <n v="18.2"/>
    <n v="0"/>
    <n v="5"/>
    <x v="3"/>
    <x v="0"/>
  </r>
  <r>
    <x v="18"/>
    <d v="2023-05-31T00:00:00"/>
    <n v="16989"/>
    <s v="DIR"/>
    <s v="Empresa Brasileira de Correios e Telégrafos (ECT)"/>
    <s v="Envio de correspondência com aviso de recebimento para o endereço: Rua João Rodrigues da Silva, S/Nº - Bloco 115D - Apto 203 CEP 27288-020 – Volta Redonda/RJ - Brasil - (Nº.Objeto: BR597107261br)"/>
    <s v="Sim"/>
    <n v="18.2"/>
    <m/>
    <n v="18.2"/>
    <n v="0"/>
    <n v="5"/>
    <x v="3"/>
    <x v="0"/>
  </r>
  <r>
    <x v="18"/>
    <d v="2023-06-01T00:00:00"/>
    <n v="16999"/>
    <s v="DIR-CPESQ"/>
    <s v="SP Elite Eventos e Turismo EIRELI - ME"/>
    <s v="NE.02756604 - Ata Registro de Preço - Serviços de buffett - Colóquio no Audit. Abrahão de Moraes, dia 01/06/2023 - RC 270712 - DC 127936."/>
    <s v="Sim"/>
    <n v="840"/>
    <m/>
    <n v="840"/>
    <n v="0"/>
    <n v="6"/>
    <x v="4"/>
    <x v="0"/>
  </r>
  <r>
    <x v="18"/>
    <d v="2023-06-01T00:00:00"/>
    <n v="17000"/>
    <s v="DIR-CPESQ"/>
    <s v="SP Elite Eventos e Turismo EIRELI - ME"/>
    <s v="NE.02756655 - Ata Registro de Preço - Serviços de buffett - Colóquio no Audit. Abrahão de Moraes, dia 15/06/2023 - RC 271433 - DC 128010."/>
    <s v="Sim"/>
    <n v="840"/>
    <m/>
    <n v="840"/>
    <n v="0"/>
    <n v="6"/>
    <x v="4"/>
    <x v="0"/>
  </r>
  <r>
    <x v="18"/>
    <d v="2023-06-02T00:00:00"/>
    <n v="16995"/>
    <s v="DIR-SBI"/>
    <s v="Empresa Brasileira de Correios e Telégrafos (ECT)"/>
    <s v="Envio de empréstimo do livro: Via Sedex UFABC - Universidade Federal do ABC - Santo André Bairro Santa Terezinha - SP Cep: 09210-580 - (Nº.Objeto: OV34232576-5br)"/>
    <s v="Sim"/>
    <n v="12.84"/>
    <m/>
    <n v="12.84"/>
    <n v="0"/>
    <n v="6"/>
    <x v="4"/>
    <x v="0"/>
  </r>
  <r>
    <x v="18"/>
    <d v="2023-06-06T00:00:00"/>
    <n v="17025"/>
    <s v="AAA-CONC"/>
    <s v="Meru Viagens EIRELI"/>
    <s v="Fatura 11851 - Compra de passagem aérea para professores que participarão de comissões julgador de concursos para Prof. Dr. junto ao DFMT - RC 5105 - Profs. Antonio G. Souza (CE/SP/CE), Eduardo C. Montenegro (RJ/SP/RJ), Rodrigo B. Capaz (RJ/SP/RJ)."/>
    <s v="Sim"/>
    <n v="5501.6"/>
    <m/>
    <n v="5501.6"/>
    <n v="0"/>
    <n v="6"/>
    <x v="4"/>
    <x v="0"/>
  </r>
  <r>
    <x v="18"/>
    <d v="2023-06-06T00:00:00"/>
    <n v="17026"/>
    <s v="AAA-CONC"/>
    <s v="Meru Viagens EIRELI"/>
    <s v="Fatura 13114 - Compra de passagem aérea para professores que participarão de comissões julgador de concursos para Prof. Dr. junto ao DFEP - RC 140878 - Profas. Dora Izzo (RJ/SP/RJ), Maria S. S. Pereira (AL/SP/AL), Lucimara S. Roman (PR/SP/PR) - RC 132174 - Prof. Glauco S. F. silva (RJ/SP/RJ)."/>
    <s v="Sim"/>
    <n v="10757.76"/>
    <m/>
    <n v="10757.76"/>
    <n v="0"/>
    <n v="6"/>
    <x v="4"/>
    <x v="0"/>
  </r>
  <r>
    <x v="18"/>
    <d v="2023-06-12T00:00:00"/>
    <n v="17034"/>
    <s v="DIR"/>
    <s v="IME"/>
    <s v="Referente ao cálculo de rateio do pool de gráficas relativo aos meses de Fevereiro e Abril de 2023 - Remanejamentos N° 2023 50321663 e N° 2023 50321680."/>
    <s v="Sim"/>
    <n v="4018.38"/>
    <m/>
    <n v="4018.38"/>
    <n v="0"/>
    <n v="6"/>
    <x v="4"/>
    <x v="0"/>
  </r>
  <r>
    <x v="18"/>
    <d v="2023-06-14T00:00:00"/>
    <n v="17051"/>
    <s v="FNC"/>
    <s v="Paulo Henrique Santos Junior"/>
    <s v="NE.02992839 - compra de caixas de arquivos mortos p/ acervo histórico do IFUSP - RC 142269 - DC 113200."/>
    <s v="Sim"/>
    <n v="3320"/>
    <m/>
    <n v="3320"/>
    <n v="0"/>
    <n v="6"/>
    <x v="4"/>
    <x v="0"/>
  </r>
  <r>
    <x v="18"/>
    <d v="2023-06-15T00:00:00"/>
    <n v="17056"/>
    <s v="FNC"/>
    <s v="Leonilda Dias da Silva Móveis - ME"/>
    <s v="NE.03480394 - Pregão - aquisições de armários de aço p/ o Acervo Histórico do IFUSP - RC 144571 - DC 113960 - Alterado o valor de R$ 30.907,24."/>
    <s v="Sim"/>
    <n v="12499.9"/>
    <m/>
    <n v="12499.9"/>
    <n v="0"/>
    <n v="6"/>
    <x v="4"/>
    <x v="0"/>
  </r>
  <r>
    <x v="18"/>
    <d v="2023-06-16T00:00:00"/>
    <n v="17064"/>
    <s v="ATF-COMPRAS"/>
    <s v="NP Tecnologia e Gestao de Dados Ltda."/>
    <s v="NE.03032979 - aquisição de assinatura de jornais, periódicos e clipagem (assinatura anual do sistema Banco de Preços) - RC 287062 - DC 134975."/>
    <s v="Sim"/>
    <n v="10865"/>
    <m/>
    <n v="10865"/>
    <n v="0"/>
    <n v="6"/>
    <x v="4"/>
    <x v="0"/>
  </r>
  <r>
    <x v="18"/>
    <d v="2023-06-19T00:00:00"/>
    <n v="17073"/>
    <s v="DIR-CPESQ"/>
    <s v="SP Elite Eventos e Turismo Eireli ME"/>
    <s v="NE.03049065 - Ata de Registro de Preços - Serviços de buffet - Colóquio no Auditório Abrahão de Moraes, Dia 22/06/2023 - RC 271468 - DC 140584. Proc. 23.1.120.43.4"/>
    <s v="Sim"/>
    <n v="840"/>
    <m/>
    <n v="840"/>
    <n v="0"/>
    <n v="6"/>
    <x v="4"/>
    <x v="0"/>
  </r>
  <r>
    <x v="18"/>
    <d v="2023-06-19T00:00:00"/>
    <n v="17072"/>
    <s v="DIR"/>
    <s v="E.a.de O.Ferreira - Me"/>
    <s v="Aquisição de Persianas RC 105525 DC 138091 NE 3049022"/>
    <s v="Sim"/>
    <n v="8099.61"/>
    <m/>
    <n v="8099.61"/>
    <n v="0"/>
    <n v="6"/>
    <x v="4"/>
    <x v="0"/>
  </r>
  <r>
    <x v="18"/>
    <d v="2023-06-19T00:00:00"/>
    <n v="17074"/>
    <s v="AAA"/>
    <s v="SP Elite Eventos e Turismo Eireli ME"/>
    <s v="NE.03049090 - Ata de Registro de Preços - Serviços de buffett para Reunião do CTA do IFUSP, Dia 22/06/2023 - RC 188595 - DC 140681. Proc. 23.1.120.43.4"/>
    <s v="Sim"/>
    <n v="420"/>
    <m/>
    <n v="420"/>
    <n v="0"/>
    <n v="6"/>
    <x v="4"/>
    <x v="0"/>
  </r>
  <r>
    <x v="18"/>
    <d v="2023-06-20T00:00:00"/>
    <n v="17076"/>
    <s v="AAA-CONC"/>
    <s v="IFSC"/>
    <s v="Referente à 3 diárias completas com pernoite, ao Prof. Cleber Renato Mendonça (IFSC/USP), nº USP 486013 que participará da Comissão Julgadora do Concurso para provimento de um Professor Doutor junto ao Departamento de Física Experimental, Ed. IF-02/23, a ser realizado no período de 10 a 12 de julho de 2023. Remanejamento N° 2023 50339481."/>
    <s v="Sim"/>
    <n v="1541.7"/>
    <m/>
    <n v="1541.7"/>
    <n v="0"/>
    <n v="6"/>
    <x v="4"/>
    <x v="0"/>
  </r>
  <r>
    <x v="18"/>
    <d v="2023-06-21T00:00:00"/>
    <n v="17060"/>
    <s v="SBI"/>
    <s v="Empresa Brasileira de Correios e Telégrafos (ECT)"/>
    <s v="Doação de material bibliográfico (livros): 03 pacotes para a PUC Minas - Av: Dom José Gaspar, 500 - prédio 26 - biblioteca - Coração Eucarístico - Belo Horizonte - MG CEP 30535-901; (Nº.Objeto:QC249543250br), (Nº.Objeto: QC249543263br) , (Nº.Objeto: QC249543277br) 01 pacote para UFESP - Rua Carvalho de Mendonça, 144 - Vila Belmiro - Santos - CEP 11070-100; (Nº.Objeto: OV376930945br) 01 pacote para UFRGS - Instituto de Física - Av: Bento Gonçalves, 9500 prédio 43135 - térreo 15051 - Campus do Vale - bairro Agronomia - Porto Alegre - RS - CEP 91501-970 (Nº.Objeto: QC249543285br)"/>
    <s v="Sim"/>
    <n v="119.09"/>
    <m/>
    <n v="119.09"/>
    <n v="0"/>
    <n v="6"/>
    <x v="4"/>
    <x v="0"/>
  </r>
  <r>
    <x v="18"/>
    <d v="2023-06-21T00:00:00"/>
    <n v="17078"/>
    <s v="ATA-COPA"/>
    <s v="Samuel de Oliveira Mota"/>
    <s v="Solicito o reembolso de R$216,00 referente a compra de 02 GLP de 13kg junto a distribuidora RELUZ para uso nas copas do IFUSP."/>
    <s v="Sim"/>
    <n v="216"/>
    <m/>
    <n v="216"/>
    <n v="0"/>
    <n v="6"/>
    <x v="4"/>
    <x v="0"/>
  </r>
  <r>
    <x v="18"/>
    <d v="2023-06-22T00:00:00"/>
    <n v="17084"/>
    <s v="DIR"/>
    <s v="Ricardo Ichiwaki"/>
    <s v="Solicitação de reembolso pela compra de insumos emergenciais à preparação de experimentos para os cursos de Física Experimental dos Laboratórios Didáticos."/>
    <s v="Sim"/>
    <n v="1238.9100000000001"/>
    <m/>
    <n v="1238.9100000000001"/>
    <n v="0"/>
    <n v="6"/>
    <x v="4"/>
    <x v="0"/>
  </r>
  <r>
    <x v="18"/>
    <d v="2023-06-23T00:00:00"/>
    <n v="17093"/>
    <s v="DIR-CPESQ"/>
    <s v="SP Elite Eventos e Turismo Eireli ME"/>
    <s v="NE.03253290 - Ata de Registro de Preços - Serviços de buffett - Colóquio no Auditório Abrahão de Moraes, Dia 29/06/2023 - RC 271476 - DC 140606. Proc. 23.1.120.43.4"/>
    <s v="Sim"/>
    <n v="840"/>
    <m/>
    <n v="840"/>
    <n v="0"/>
    <n v="6"/>
    <x v="4"/>
    <x v="0"/>
  </r>
  <r>
    <x v="18"/>
    <d v="2023-06-23T00:00:00"/>
    <n v="17094"/>
    <s v="AAA"/>
    <s v="SP Elite Eventos e Turismo Eireli ME"/>
    <s v="NE.03253312 - Ata de Registro de Preços - Serviços de buffett - Congregação do IFUSP, Dia 29/06/2023 - RC 188617 - DC 143125. Proc. 23.1.120.43.4"/>
    <s v="Sim"/>
    <n v="1155"/>
    <m/>
    <n v="1155"/>
    <n v="0"/>
    <n v="6"/>
    <x v="4"/>
    <x v="0"/>
  </r>
  <r>
    <x v="18"/>
    <d v="2023-06-26T00:00:00"/>
    <n v="17099"/>
    <s v="AAA-CONC"/>
    <s v="Meru Viagens EIRELI"/>
    <s v="Fatura 14551 - Compra de passagem aérea para professores que participarão de comissões julgador de concursos para Prof. Dr. junto ao DFGE - RC 264690 - Prof. José R. Medeiros (RN/SP/RN) - RC 268335 - Profs. Hiroshi Nunokawa (RJ/SP/RJ) e Miriani G. Pastoriza (RS/SP/RS)."/>
    <s v="Sim"/>
    <n v="8379.75"/>
    <m/>
    <n v="8379.75"/>
    <n v="0"/>
    <n v="6"/>
    <x v="4"/>
    <x v="0"/>
  </r>
  <r>
    <x v="18"/>
    <d v="2023-06-27T00:00:00"/>
    <n v="17102"/>
    <s v="DIR"/>
    <s v="PUSP-C"/>
    <s v="Referente a compra de sabonete liquido para IFUSP - REMANEJAMENTO 50352747 / 2023"/>
    <s v="Sim"/>
    <n v="4680"/>
    <m/>
    <n v="4680"/>
    <n v="0"/>
    <n v="6"/>
    <x v="4"/>
    <x v="0"/>
  </r>
  <r>
    <x v="18"/>
    <d v="2023-06-29T00:00:00"/>
    <n v="17106"/>
    <s v="FMA"/>
    <s v="Antonio Aparecido de Souza ME"/>
    <s v="Aquisição de serviço de chaveiro"/>
    <s v="Sim"/>
    <n v="233.5"/>
    <m/>
    <n v="233.5"/>
    <n v="0"/>
    <n v="6"/>
    <x v="4"/>
    <x v="0"/>
  </r>
  <r>
    <x v="18"/>
    <d v="2023-06-29T00:00:00"/>
    <n v="17107"/>
    <s v="FGE"/>
    <s v="Antonio Aparecido de Souza ME"/>
    <s v="Aquisição de serviço de chaveiro"/>
    <s v="Sim"/>
    <n v="23"/>
    <m/>
    <n v="23"/>
    <n v="0"/>
    <n v="6"/>
    <x v="4"/>
    <x v="0"/>
  </r>
  <r>
    <x v="18"/>
    <d v="2023-06-29T00:00:00"/>
    <n v="17110"/>
    <s v="ATF"/>
    <s v="PRODESP - CNPJ 62.577.929/0001-35"/>
    <s v="renovação de certificado digital para o servidor Cristovan Novaes dos Santos - 2470127"/>
    <s v="Sim"/>
    <n v="167.26"/>
    <m/>
    <n v="167.26"/>
    <n v="0"/>
    <n v="6"/>
    <x v="4"/>
    <x v="0"/>
  </r>
  <r>
    <x v="18"/>
    <d v="2023-06-30T00:00:00"/>
    <n v="17112"/>
    <s v="AAA"/>
    <s v="Irene Vicicato Lopes"/>
    <s v="Compra de cápsulas de café para utilização em concursos de docentes, realizados pelo IFIUSP/Assistência Acadêmica"/>
    <s v="Sim"/>
    <n v="255.94"/>
    <m/>
    <n v="255.94"/>
    <n v="0"/>
    <n v="6"/>
    <x v="4"/>
    <x v="0"/>
  </r>
  <r>
    <x v="18"/>
    <d v="2023-06-30T00:00:00"/>
    <n v="17113"/>
    <s v="DIR"/>
    <s v="Maria Luisa Pestilla Tippi (Reembolso)"/>
    <s v="Banner do Laboratório de Demonstrações"/>
    <s v="Sim"/>
    <n v="295"/>
    <m/>
    <n v="295"/>
    <n v="0"/>
    <n v="6"/>
    <x v="4"/>
    <x v="0"/>
  </r>
  <r>
    <x v="18"/>
    <d v="2023-06-30T00:00:00"/>
    <n v="17124"/>
    <s v="DIR"/>
    <s v="Ricardo Ichiwaki"/>
    <s v="Solicitação de reembolso pela compra de insumos essenciais aos experimentos dos Laboratórios Didáticos."/>
    <s v="Sim"/>
    <n v="751.29"/>
    <m/>
    <n v="751.29"/>
    <n v="0"/>
    <n v="6"/>
    <x v="4"/>
    <x v="0"/>
  </r>
  <r>
    <x v="18"/>
    <d v="2023-06-30T00:00:00"/>
    <n v="17121"/>
    <s v="DIR"/>
    <s v="IME"/>
    <s v="Referente ao cálculo de rateio do pool de gráficas relativo ao mês de maio de 2023 - Remanejamento N° 2023 50369461."/>
    <s v="Sim"/>
    <n v="1247.71"/>
    <m/>
    <n v="1247.71"/>
    <n v="0"/>
    <n v="6"/>
    <x v="4"/>
    <x v="0"/>
  </r>
  <r>
    <x v="18"/>
    <d v="2023-06-30T00:00:00"/>
    <n v="17123"/>
    <s v="DIR"/>
    <s v="Reitoria - Estagiário"/>
    <s v="Complementação de recurso para estágio do aluno Emanuelle Vieira Santos. Referente à solicitação 821/2022 Complementação de recurso para estágio do aluno Lucas Vazquez Valente. Referente à solicitação 1054/2022 Complementação de recurso para estágio do aluno Esther Souto Santana. Referente à solicitação 1141/2022 Complementação de recurso para estágio do aluno Laura Fragoso Goncalves da Conceição. Referente à solicitação 1553/2022 Complementação de recurso para estágio do aluno Gustavo Prado da Rocha. Referente à solicitação 17/2023 Complementação de recurso para estágio do aluno Raissa Dias de Carvalho. Referente à solicitação 249/2023 Complementação de recurso para estágio do aluno Victoria Mayumi Freitas Suguimoto. Referente à solicitação 365/2023 Complementação de recurso para estágio do aluno Rafael Cunto Filho. Referente à solicitação 370/2023 Complementação de recurso para estágio do aluno Larissa Cunha da Silva. Referente à solicitação 521/2023 Complementação de recurso para estágio do aluno Leonardo Duarte Curralo. Referente à solicitação 691/2023 Complementação de recurso para estágio do aluno Gabriela Pinheiro de Moraes. Referente à solicitação 692/2023 Complementação de recurso para estágio do aluno Renan Azevedo de Carvalho Silva. Referente à solicitação 723/2023 Remanejamentos 50359865, 50359903, 50359920, 50359946, 50361320, 50361460, 50361509, 50361703, 50361762, 50361983, 50362009 e 50362041."/>
    <s v="Sim"/>
    <n v="7279.2"/>
    <m/>
    <n v="7279.2"/>
    <n v="0"/>
    <n v="6"/>
    <x v="4"/>
    <x v="0"/>
  </r>
  <r>
    <x v="18"/>
    <d v="2023-07-04T00:00:00"/>
    <n v="17136"/>
    <s v="DIR"/>
    <s v="Reitoria - Estagiário"/>
    <s v="Solicitação 625/2023 - Complementação de recurso para estágio do aluno Gabrielly Inacio de Araujo."/>
    <s v="Sim"/>
    <n v="1296"/>
    <m/>
    <n v="1296"/>
    <n v="0"/>
    <n v="7"/>
    <x v="11"/>
    <x v="0"/>
  </r>
  <r>
    <x v="18"/>
    <d v="2023-07-05T00:00:00"/>
    <n v="17138"/>
    <s v="ATA"/>
    <s v="Transposicao Interna"/>
    <s v="REMANEJAMENTO 50379360 / 2023 - Ref. ao serviço de instalação de escadas marinheiros com guarda-corpo, conforme DC 145799 - fale conosco 244506 - Contrapartida GO 17137 / GC 4135."/>
    <s v="Sim"/>
    <n v="60046.16"/>
    <m/>
    <n v="60046.16"/>
    <n v="0"/>
    <n v="7"/>
    <x v="11"/>
    <x v="0"/>
  </r>
  <r>
    <x v="18"/>
    <d v="2023-07-06T00:00:00"/>
    <n v="17143"/>
    <s v="FGE"/>
    <s v="Mikiya Muramatsu"/>
    <s v="Compra de materiais de consumo para oficinas no Evento USP-Escola, julho 17 a 22 de julho de 2023 e nas escolas parceiras do Projeto Arte e Ciência."/>
    <s v="Sim"/>
    <n v="184.37"/>
    <m/>
    <n v="184.37"/>
    <n v="0"/>
    <n v="7"/>
    <x v="11"/>
    <x v="0"/>
  </r>
  <r>
    <x v="18"/>
    <d v="2023-07-06T00:00:00"/>
    <n v="17146"/>
    <s v="DIR"/>
    <s v="Reserva"/>
    <s v="Cancelado - Reserva 3437294 - Pregão - aquisição de desumidificador de ar p/ ser usado no Acervo da História do IF - RC 142234 - DC 108656 - Cancelado o valor de R$ 7.030,33..."/>
    <s v="Sim"/>
    <n v="0"/>
    <m/>
    <n v="0"/>
    <n v="0"/>
    <n v="7"/>
    <x v="11"/>
    <x v="0"/>
  </r>
  <r>
    <x v="18"/>
    <d v="2023-07-10T00:00:00"/>
    <n v="17156"/>
    <s v="DIR"/>
    <s v="Manoela Brito Cavalcante"/>
    <s v="Reembolso referente a compra de apagadores e limpador para quadro branco, para uso nas salas de aula do IF."/>
    <s v="Sim"/>
    <n v="196.8"/>
    <m/>
    <n v="196.8"/>
    <n v="0"/>
    <n v="7"/>
    <x v="11"/>
    <x v="0"/>
  </r>
  <r>
    <x v="18"/>
    <d v="2023-07-12T00:00:00"/>
    <n v="17162"/>
    <s v="DIR"/>
    <s v="Ricardo Ichiwaki"/>
    <s v="Solicitação de reembolso pela compra de insumos emergenciais aos experimentos dos Laboratórios Digitais."/>
    <s v="Sim"/>
    <n v="1843.3"/>
    <m/>
    <n v="1843.3"/>
    <n v="0"/>
    <n v="7"/>
    <x v="11"/>
    <x v="0"/>
  </r>
  <r>
    <x v="18"/>
    <d v="2023-07-13T00:00:00"/>
    <n v="17168"/>
    <s v="FGE"/>
    <s v="Mikiya Muramatsu"/>
    <s v="Compra de jogos temáticos para uso nas atividades do Arte e Ciência"/>
    <s v="Sim"/>
    <n v="124"/>
    <m/>
    <n v="124"/>
    <n v="0"/>
    <n v="7"/>
    <x v="11"/>
    <x v="0"/>
  </r>
  <r>
    <x v="18"/>
    <d v="2023-07-13T00:00:00"/>
    <n v="17173"/>
    <s v="AAA"/>
    <s v="Reitoria - Estagiário"/>
    <s v="Solicitação: 1039/2023 Setor: Seção de Apoio Acadêmico Solicitante: 8471456-1 Fabio Hideki Sakuguti Valor da Bolsa: 1.320,00 Previsão Orçamentária: 15.840,00 + 3.168,00 (auxílio transporte) Duração: 12 meses Jornada: 30 Horas Doc. Mov. Verba: 202303577134 Processo: 22.1.00448.43.9 Aluno: 10877007 - Emanuelle Vieira Santos Data de Cadastro: 28/09/2023 09:31 Remanejamento N° 2023 50558345"/>
    <s v="Sim"/>
    <n v="19008"/>
    <m/>
    <n v="19008"/>
    <n v="0"/>
    <n v="7"/>
    <x v="11"/>
    <x v="0"/>
  </r>
  <r>
    <x v="18"/>
    <d v="2023-07-13T00:00:00"/>
    <n v="17170"/>
    <s v="DIR"/>
    <s v="IME"/>
    <s v="Remanejamento N° 2023 50398380 Referente ao cálculo de rateio do pool de gráficas relativo ao mês de junho de 2023"/>
    <s v="Sim"/>
    <n v="2903.81"/>
    <m/>
    <n v="2903.81"/>
    <n v="0"/>
    <n v="7"/>
    <x v="11"/>
    <x v="0"/>
  </r>
  <r>
    <x v="18"/>
    <d v="2023-07-14T00:00:00"/>
    <n v="17175"/>
    <s v="DIR"/>
    <s v="Débitos Tesouraria"/>
    <s v="Ajustes de lançamentos referente as despesas realizadas no Grupo do Tesouro do processo de adiantamento nº : 23.1.323.43.2, mas lançados nos RI dos professores - GOs 17059, 17105, 17114, 17130 e 17164 - Contrapartida Diretoria - RI ADM GC 4143"/>
    <s v="Sim"/>
    <n v="5448.16"/>
    <m/>
    <n v="5448.16"/>
    <n v="0"/>
    <n v="7"/>
    <x v="11"/>
    <x v="0"/>
  </r>
  <r>
    <x v="18"/>
    <d v="2023-07-17T00:00:00"/>
    <n v="17178"/>
    <s v="AAA-CONC"/>
    <s v="Meru Viagens EIRELI"/>
    <s v="Fatura 14852 / 14853 / 14933 - Compra de passagem aérea para professores que participarão de comissões julgador de concursos para Prof. Dr. junto aos DFEP e DFMT - RC 314493 - Profs. Nadja K. Bernardes (PE/SP/PE) e Nelson R. F. Braga (RJ/SP/RJ) - RC 301626 - Prof. Jorge A. Z. Iglesias (Santiago/SP/Santiago) - RC 297548 - Profa. Carmen A. Nunez (Buenos Aires/SP/Buenos Aires)."/>
    <s v="Sim"/>
    <n v="17132.29"/>
    <m/>
    <n v="17132.29"/>
    <n v="0"/>
    <n v="7"/>
    <x v="11"/>
    <x v="0"/>
  </r>
  <r>
    <x v="18"/>
    <d v="2023-07-18T00:00:00"/>
    <n v="17179"/>
    <s v="DIR"/>
    <s v="Ricardo Ichiwaki"/>
    <s v="Compra de insumos emergenciais à preparação de experimentos para os Laboratórios Didáticos."/>
    <s v="Sim"/>
    <n v="653.35"/>
    <m/>
    <n v="653.35"/>
    <n v="0"/>
    <n v="7"/>
    <x v="11"/>
    <x v="0"/>
  </r>
  <r>
    <x v="18"/>
    <d v="2023-07-18T00:00:00"/>
    <n v="17180"/>
    <s v="DIR"/>
    <s v="José Roberto Santos"/>
    <s v="Confecção de cópias da chave da sala 2028 - EP, sala que será temporariamente usada pelos servidores da biblioteca."/>
    <s v="Sim"/>
    <n v="40"/>
    <m/>
    <n v="40"/>
    <n v="0"/>
    <n v="7"/>
    <x v="11"/>
    <x v="0"/>
  </r>
  <r>
    <x v="18"/>
    <d v="2023-07-18T00:00:00"/>
    <n v="17181"/>
    <s v="DIR"/>
    <s v="Manoela Brito Cavalcante"/>
    <s v="Reembolso da compra de pilhas para uso nos controles de equipamentos das salas de aula e auditórios do IFUSP."/>
    <s v="Sim"/>
    <n v="435.3"/>
    <m/>
    <n v="435.3"/>
    <n v="0"/>
    <n v="7"/>
    <x v="11"/>
    <x v="0"/>
  </r>
  <r>
    <x v="18"/>
    <d v="2023-07-19T00:00:00"/>
    <n v="17183"/>
    <s v="ATA"/>
    <s v="J. T. Industria e Comércio de Cafés Ltda"/>
    <s v="Aquisição de Material de consumo (café) RC 3068650 DC 155328 NE 3639261"/>
    <s v="Sim"/>
    <n v="1800"/>
    <m/>
    <n v="1800"/>
    <n v="0"/>
    <n v="7"/>
    <x v="11"/>
    <x v="0"/>
  </r>
  <r>
    <x v="18"/>
    <d v="2023-07-19T00:00:00"/>
    <n v="17184"/>
    <s v="ATA"/>
    <s v="Nutricionale Comércio de Alimentos Ltda"/>
    <s v="Aquisição de material de consumo ( açúcar) RC 306865 DC 155328 NE 3639288"/>
    <s v="Sim"/>
    <n v="424.8"/>
    <m/>
    <n v="424.8"/>
    <n v="0"/>
    <n v="7"/>
    <x v="11"/>
    <x v="0"/>
  </r>
  <r>
    <x v="18"/>
    <d v="2023-07-21T00:00:00"/>
    <n v="17193"/>
    <s v="DIR"/>
    <s v="Imensa Viagens e Turismo Ltda"/>
    <s v="Aquisição de passagem aérea para professor que participará de comissão julgadora de concurso para prof. Doutor junto ao Depto Física Geral do IFUSP - Processo: 23.1.380.43.6 - NE 3814128/2023 - Professor Ítalo Marcos Nunes de Oliveira UFAL e Prof Marco Antonio Chaer Nascimento UFRG"/>
    <s v="Sim"/>
    <n v="4418"/>
    <m/>
    <n v="4418"/>
    <n v="0"/>
    <n v="7"/>
    <x v="11"/>
    <x v="0"/>
  </r>
  <r>
    <x v="18"/>
    <d v="2023-07-21T00:00:00"/>
    <n v="17194"/>
    <s v="DIR"/>
    <s v="Iontof GmbH"/>
    <s v="Serviço de revisão de equipamento importado Quotation Nº 24623:88694-M - Processo: 23.1.378.43.1 NE 3814292/2023"/>
    <s v="Sim"/>
    <n v="3100.23"/>
    <m/>
    <n v="3100.23"/>
    <n v="0"/>
    <n v="7"/>
    <x v="11"/>
    <x v="0"/>
  </r>
  <r>
    <x v="18"/>
    <d v="2023-07-21T00:00:00"/>
    <n v="17187"/>
    <s v="ATA-LIMP"/>
    <s v="Ewerton Luís Damasceno da Silva"/>
    <s v="Aquisição de alcool etílico para limpeza RC 306890 DC 155310 NE 3799099"/>
    <s v="Sim"/>
    <n v="588"/>
    <m/>
    <n v="588"/>
    <n v="0"/>
    <n v="7"/>
    <x v="11"/>
    <x v="0"/>
  </r>
  <r>
    <x v="18"/>
    <d v="2023-07-25T00:00:00"/>
    <n v="17197"/>
    <s v="DIR"/>
    <s v="Reitoria - Estagiário"/>
    <s v="Solicitação: 1076/2023 Setor: Diretoria Instituto de Física Solicitante: 3560046-1 Andre Machado Rodrigues Valor da Bolsa: 1.320,00 Previsão Orçamentária: 15.840,00 + 3.168,00 (auxílio transporte) Duração: 12 meses Jornada: 30 Horas Remanejamento 50535760 / 2023 de recurso para estágio do aluno Luiza Teixeira Sodré de Carvalho"/>
    <s v="Sim"/>
    <n v="19008"/>
    <m/>
    <n v="19008"/>
    <n v="0"/>
    <n v="7"/>
    <x v="11"/>
    <x v="0"/>
  </r>
  <r>
    <x v="18"/>
    <d v="2023-07-26T00:00:00"/>
    <n v="17148"/>
    <s v="SBI"/>
    <s v="Empresa Brasileira de Correios e Telégrafos (ECT)"/>
    <s v="Encaminhar 13 pacotes via PAC UNIVERSIDADE CATÓLICA DE SANTOS - UNISANTOS - CEP.: 11015-002 - (Nº.Objeto:OV597532604br) UNIVERSIDADE CATÓLICA DE SANTOS - UNISANTOS - CEP.: 11015-002 - (Nº.Objeto:OV597532839br) UNIVERSIDADE FEDERAL DO PARÁ - BIBLIOTECA DO INSTITUTO DE TECNOLOGIA - CEP.: 66075-110 - (Nº.Objeto:QC405687777br) UNIVERSIDADE FEDERAL DE RORAIMA - CAMPUS DO PARICARANA - CEP: 69310-000 - (Nº.Objeto:QC405687834br) INSTITUTO FEDERAL DE EDUCAÇÃO, CIÊNCIA E TECNOLOGIA DE SÃO PAULO - CAMPUS SÃO JOSÉ DO RIO PRETO - CEP.: 15030-070 - (Nº.Objeto:QC405687750br) UNIVERSIDADE FEDERAL DO RIO GRANDE DO SUL - INSTITUTO DE FÍSICA - CAMPUS DO VALE - CP.: 15051 - CEP.: 91501-970 - (Nº.Objeto:QC405687729br) UNIVERSIDADE FEDERAL DO RIO GRANDE DO SUL - INSTITUTO DE FÍSICA - CAMPUS DO VALE - CP.: 15051 - CEP.: 91501-970 - (Nº.Objeto:QC405687732br) UNIVERSIDADE FEDERAL DO RIO GRANDE DO SUL - INSTITUTO DE FÍSICA - CAMPUS DO VALE - CP.: 15051 - CEP.: 91501-970 - (Nº.Objeto:QC405687817br) UNIVERSIDADE FEDERAL DO RIO GRANDE DO SUL - INSTITUTO DE FÍSICA - CAMPUS DO VALE - CP.: 15051 - CEP.: 91501-970 - (Nº.Objeto:QC405687825br) UNIVERSIDADE FEDERAL DO MATO GROSSO - BIBLIOTECA CENTRAL - CEP.: 78.0060-900 - (Nº.Objeto:QC405687746br) UNIVERSIDADE FEDERAL DO MATO GROSSO - BIBLIOTECA CENTRAL - CEP.: 78.0060-900 - (Nº.Objeto:QC405687763br) UNIVERSIDADE FEDERAL DO MATO GROSSO - BIBLIOTECA CENTRAL - CEP.: 78.0060-900 - (Nº.Objeto:QC405687785br) UNIVERSIDADE FEDERAL DO MATO GROSSO - BIBLIOTECA CENTRAL - CEP.: 78.0060-900 - (Nº.Objeto:QC405687794br)"/>
    <s v="Sim"/>
    <n v="334.55"/>
    <m/>
    <n v="334.55"/>
    <n v="0"/>
    <n v="7"/>
    <x v="11"/>
    <x v="0"/>
  </r>
  <r>
    <x v="18"/>
    <d v="2023-07-26T00:00:00"/>
    <n v="17204"/>
    <s v="DIR"/>
    <s v="MERU VIAGENS EIRELI"/>
    <s v="Aquisição de passagem aérea nacional para professor que participará de comissão Julgadora de Concurso para professor doutro ao depto de física experimental do IFUSP. FATURA 15319 - Requisição de Compra 314493 e 332807 - Processo: 23.1.400.43.7"/>
    <s v="Sim"/>
    <n v="8390.7199999999993"/>
    <m/>
    <n v="8390.7199999999993"/>
    <n v="0"/>
    <n v="7"/>
    <x v="11"/>
    <x v="0"/>
  </r>
  <r>
    <x v="18"/>
    <d v="2023-07-26T00:00:00"/>
    <n v="17205"/>
    <s v="DIR"/>
    <s v="MERU VIAGENS EIRELI"/>
    <s v="Aquisição de passagem aérea internacional para professor que participará de comissão Julgadora de Concurso para professor doutor junto ao depto de física dos materiais e mecânica a ser realizado dia 03 a 07 julho. FATURA 15318 - Requisição de Compra 96224 - Processo: 23.1.400.43.7 - O restante do valor foi pago com outra verba - GO 17206"/>
    <s v="Sim"/>
    <n v="5880.86"/>
    <m/>
    <n v="5880.86"/>
    <n v="0"/>
    <n v="7"/>
    <x v="11"/>
    <x v="0"/>
  </r>
  <r>
    <x v="18"/>
    <d v="2023-07-26T00:00:00"/>
    <n v="17203"/>
    <s v="ATF-ALMOX"/>
    <s v="Terrão Comércio e Representações Eireli"/>
    <s v="Aquisição de papel higiênico e toalhad e papel em bobina RC348533 DC 168535 NE 3840528"/>
    <s v="Sim"/>
    <n v="71230.399999999994"/>
    <m/>
    <n v="71230.399999999994"/>
    <n v="0"/>
    <n v="7"/>
    <x v="11"/>
    <x v="0"/>
  </r>
  <r>
    <x v="18"/>
    <d v="2023-07-27T00:00:00"/>
    <n v="17212"/>
    <s v="ATF-ALMOX"/>
    <s v="Slim Suprimentos Ltda."/>
    <s v="NE.03866845 / 03866853 - Ata Registro de Preço - compra de materiais de escritórios - RC 364644 - DC 171285."/>
    <s v="Sim"/>
    <n v="11304.1"/>
    <m/>
    <n v="11304.1"/>
    <n v="0"/>
    <n v="7"/>
    <x v="11"/>
    <x v="0"/>
  </r>
  <r>
    <x v="18"/>
    <d v="2023-07-28T00:00:00"/>
    <n v="17219"/>
    <s v="ATF-COMPRAS"/>
    <s v="JT Publicidaade Comunicação e Assessoria Ltda."/>
    <s v="Solicito a liberação de varba no valor de R$ 420,00 a favor da empresa JT Publicidade Comunicação e Assessoria Ltda., a solicitação se faz em caráter emergencial devido a publicação da Tomada de Preços 01/2023 ."/>
    <s v="Sim"/>
    <n v="420"/>
    <m/>
    <n v="420"/>
    <n v="0"/>
    <n v="7"/>
    <x v="11"/>
    <x v="0"/>
  </r>
  <r>
    <x v="18"/>
    <d v="2023-07-28T00:00:00"/>
    <n v="17221"/>
    <s v="DIR"/>
    <s v="SP Elite Eventos e Turismo Eireli ME"/>
    <s v="Solicitação de serviço de Buffet para XVII EPIEC - Encontro do Programa de Pós Graduação Inter unidades em Ensino de Ciências a ser realizado no IFUSP dia 02/08/2023. NE 3881763"/>
    <s v="Sim"/>
    <n v="2300"/>
    <m/>
    <n v="2300"/>
    <n v="0"/>
    <n v="7"/>
    <x v="11"/>
    <x v="0"/>
  </r>
  <r>
    <x v="18"/>
    <d v="2023-07-28T00:00:00"/>
    <n v="17222"/>
    <s v="DIR"/>
    <s v="SP Elite Eventos e Turismo Eireli ME"/>
    <s v="Serviço de Buffet para XVII EPIEC-Encontro do Programa de Pós-Graduação Interunidades em Ensino de Ciências, a ser realizado no IFUSP, dia 03/08/2023. NE 3882336"/>
    <s v="Sim"/>
    <n v="2300"/>
    <m/>
    <n v="2300"/>
    <n v="0"/>
    <n v="7"/>
    <x v="11"/>
    <x v="0"/>
  </r>
  <r>
    <x v="18"/>
    <d v="2023-07-28T00:00:00"/>
    <n v="17223"/>
    <s v="DIR"/>
    <s v="SP Elite Eventos e Turismo Eireli ME"/>
    <s v="Serviço de Buffet para XVII EPIEC-Encontro do Programa de Pós-Graduação Interunidades em Ensino de Ciências, a ser realizado no IFUSP, dia 04/08/2023."/>
    <s v="Sim"/>
    <n v="2300"/>
    <m/>
    <n v="2300"/>
    <n v="0"/>
    <n v="7"/>
    <x v="11"/>
    <x v="0"/>
  </r>
  <r>
    <x v="18"/>
    <d v="2023-07-31T00:00:00"/>
    <n v="17227"/>
    <s v="DIR-CCIF"/>
    <s v="Sol Com. de Equiptos. e Servs. de Instal. de Ar Co"/>
    <s v="NE.03903155 - compra de controle remoto p/ ar condicionado - RC 208251 - DC 171625."/>
    <s v="Sim"/>
    <n v="160"/>
    <m/>
    <n v="160"/>
    <n v="0"/>
    <n v="7"/>
    <x v="11"/>
    <x v="0"/>
  </r>
  <r>
    <x v="18"/>
    <d v="2023-08-01T00:00:00"/>
    <n v="17233"/>
    <s v="DIR-CPESQ"/>
    <s v="SP Elite Eventos e Turismo EIreli"/>
    <s v="Serviço de Buffet para Colóquios a serem realizados no IFUSP nos dias dias 10/08 e 17/08/2023 NE 3914416 e 3914483"/>
    <s v="Sim"/>
    <n v="1680"/>
    <m/>
    <n v="1680"/>
    <n v="0"/>
    <n v="8"/>
    <x v="5"/>
    <x v="0"/>
  </r>
  <r>
    <x v="18"/>
    <d v="2023-08-02T00:00:00"/>
    <n v="17243"/>
    <s v="DIR"/>
    <s v="MERU VIAGENS EIRELI"/>
    <s v="Compra de passagens aéreas nacionais (FATURA 13530) para professores que participarão de comissão julgadora de concurso para prof. doutor junto ao Depto FNC - Processo: 23.1.400.43.7 - Requisição: 208766"/>
    <s v="Sim"/>
    <n v="4457.8599999999997"/>
    <m/>
    <n v="4457.8599999999997"/>
    <n v="0"/>
    <n v="8"/>
    <x v="5"/>
    <x v="0"/>
  </r>
  <r>
    <x v="18"/>
    <d v="2023-08-02T00:00:00"/>
    <n v="17244"/>
    <s v="DIR"/>
    <s v="MERU VIAGENS EIRELI"/>
    <s v="FATURA 13530 - Compra de passagens aéreas nacionais para professores que participarão de comissão julgadora de concurso para prof. doutor junto ao Depto FNC - Processo: 23.1.400.43.7 - Requisição: 208766"/>
    <s v="Sim"/>
    <n v="4457.8599999999997"/>
    <m/>
    <n v="4457.8599999999997"/>
    <n v="0"/>
    <n v="8"/>
    <x v="5"/>
    <x v="0"/>
  </r>
  <r>
    <x v="18"/>
    <d v="2023-08-02T00:00:00"/>
    <n v="17245"/>
    <s v="DIR"/>
    <s v="MERU VIAGENS EIRELI"/>
    <s v="FATURA 13530 - Compra de passagens aéreas nacionais para professores que participarão de comissão julgadora de concurso para prof. doutor junto ao Depto FNC - Processo: 23.1.400.43.7 - Requisição: 208766 e 200633"/>
    <s v="Sim"/>
    <n v="4457.8599999999997"/>
    <m/>
    <n v="4457.8599999999997"/>
    <n v="0"/>
    <n v="8"/>
    <x v="5"/>
    <x v="0"/>
  </r>
  <r>
    <x v="18"/>
    <d v="2023-08-02T00:00:00"/>
    <n v="17246"/>
    <s v="DIR"/>
    <s v="MERU VIAGENS EIRELI"/>
    <s v="FATURA 14135 - Compra de passagem aérea nacional para Professores Erica Macedo e Miriam Gandelman - Processo: 23.1.400.43.7"/>
    <s v="Sim"/>
    <n v="1052.92"/>
    <m/>
    <n v="1052.92"/>
    <n v="0"/>
    <n v="8"/>
    <x v="5"/>
    <x v="0"/>
  </r>
  <r>
    <x v="18"/>
    <d v="2023-08-02T00:00:00"/>
    <n v="17247"/>
    <s v="DIR"/>
    <s v="MERU VIAGENS EIRELI"/>
    <s v="FATURA 13529 - Compra de passagens aérea internacional Profa Mariela Fernanda del Grosso - Processo: 23.1.400.43.7"/>
    <s v="Sim"/>
    <n v="2963.68"/>
    <m/>
    <n v="2963.68"/>
    <n v="0"/>
    <n v="8"/>
    <x v="5"/>
    <x v="0"/>
  </r>
  <r>
    <x v="18"/>
    <d v="2023-08-03T00:00:00"/>
    <n v="17250"/>
    <s v="DIR"/>
    <s v="Fidelíssima Cafés Especiais"/>
    <s v="Compra de 10 pacotes de café em grãos para Diretoria"/>
    <s v="Sim"/>
    <n v="560"/>
    <m/>
    <n v="560"/>
    <n v="0"/>
    <n v="8"/>
    <x v="5"/>
    <x v="0"/>
  </r>
  <r>
    <x v="18"/>
    <d v="2023-08-03T00:00:00"/>
    <n v="17251"/>
    <s v="DIR"/>
    <s v="Reitoria - Estagiário"/>
    <s v="Solicitação: 1128/2023 Setor: Setor de Suporte ao Usuário Solicitante: 5479786-1 Hercules Ramos Veloso de Freitas Valor da Bolsa: 1.320,00 Previsão Orçamentária: 7.920,00 + 1.584,00 (auxílio transporte) Duração: 6 meses Jornada: 30 Horas Doc. Mov. Verba: 202303939176 Processo: 23.1.00175.43.3 Aluno: 11544748 - Júlia de Moura Reinaldo Data de Cadastro: 06/09/2023 15:08 Remanejamento N° 2023 50558388"/>
    <s v="Sim"/>
    <n v="9504"/>
    <m/>
    <n v="9504"/>
    <n v="0"/>
    <n v="8"/>
    <x v="5"/>
    <x v="0"/>
  </r>
  <r>
    <x v="18"/>
    <d v="2023-08-04T00:00:00"/>
    <n v="17256"/>
    <s v="DIR"/>
    <s v="University of Guelph"/>
    <s v="Software/Licença para o LAMFI - GUPIX - DC 177410 / 2023 - NE 4036528/2023"/>
    <s v="Sim"/>
    <n v="13538.3"/>
    <m/>
    <n v="13538.3"/>
    <n v="0"/>
    <n v="8"/>
    <x v="5"/>
    <x v="0"/>
  </r>
  <r>
    <x v="18"/>
    <d v="2023-08-04T00:00:00"/>
    <n v="17257"/>
    <s v="DIR"/>
    <s v="Débitos Tesouraria"/>
    <s v="Ajustes de lançamentos referente as despesas realizadas no Grupo do Tesouro do processo de adiantamento nº : 23.1.345.43.6, mas lançados nos RI dos professores - GOs 17161, 17164, 17201, 17195, 17196, 17198 e 17211 - Contrapartida Diretoria - RI ADM GC 4158"/>
    <s v="Sim"/>
    <n v="3695.93"/>
    <m/>
    <n v="3695.93"/>
    <n v="0"/>
    <n v="8"/>
    <x v="5"/>
    <x v="0"/>
  </r>
  <r>
    <x v="18"/>
    <d v="2023-08-07T00:00:00"/>
    <n v="17258"/>
    <s v="AAA"/>
    <s v="Fabio Hideki Sakuguti"/>
    <s v="Compra de 07 mouse pads para uso imediato na Assistência Acadêmica, em Concursos e em Reuniões do IFUSP."/>
    <s v="Sim"/>
    <n v="63.82"/>
    <m/>
    <n v="63.82"/>
    <n v="0"/>
    <n v="8"/>
    <x v="5"/>
    <x v="0"/>
  </r>
  <r>
    <x v="18"/>
    <d v="2023-08-08T00:00:00"/>
    <n v="17261"/>
    <s v="DIR"/>
    <s v="Jose Roberto dos Santos - 76157512849"/>
    <s v="Aquisição de Serviço de produção de identificador (Confecção de carimbos) para diretoria"/>
    <s v="Sim"/>
    <n v="350"/>
    <m/>
    <n v="350"/>
    <n v="0"/>
    <n v="8"/>
    <x v="5"/>
    <x v="0"/>
  </r>
  <r>
    <x v="18"/>
    <d v="2023-08-08T00:00:00"/>
    <n v="17262"/>
    <s v="DIR"/>
    <s v="Transposição interna"/>
    <s v="Referente Assinatura de periódicos - Renovação da assinatura de periódicos American Journal of Physics - GO 17259 - Contrapartida GC 4161 - Remanejamento 50444145/2023"/>
    <s v="Sim"/>
    <n v="12178"/>
    <m/>
    <n v="12178"/>
    <n v="0"/>
    <n v="8"/>
    <x v="5"/>
    <x v="0"/>
  </r>
  <r>
    <x v="18"/>
    <d v="2023-08-10T00:00:00"/>
    <n v="17276"/>
    <s v="DIR-CPESQ"/>
    <s v="SP Elite Eventos e Turismo Eireli ME"/>
    <s v="Serviço de buffet no Colóquio da CPq- IF - Auditório Giuseppe Occhialini em 24/08/2023 (Auditório Norte) - RC 367724 - DC 180861 NE 4104213/2023 - Processo 23.1.344.43.0"/>
    <s v="Sim"/>
    <n v="840"/>
    <m/>
    <n v="840"/>
    <n v="0"/>
    <n v="8"/>
    <x v="5"/>
    <x v="0"/>
  </r>
  <r>
    <x v="18"/>
    <d v="2023-08-10T00:00:00"/>
    <n v="17275"/>
    <s v="AAA-CPG"/>
    <s v="SP Elite Eventos e Turismo Eireli ME"/>
    <s v="Serviço eventual de buffet para CPG. RC 381751 - DC 181981 - NE 04103870/2023 - Processo: 23.1.344.43.0"/>
    <s v="Sim"/>
    <n v="1680"/>
    <m/>
    <n v="1680"/>
    <n v="0"/>
    <n v="8"/>
    <x v="5"/>
    <x v="0"/>
  </r>
  <r>
    <x v="18"/>
    <d v="2023-08-10T00:00:00"/>
    <n v="17277"/>
    <s v="AAA"/>
    <s v="SP Elite Eventos e Turismo Eireli ME"/>
    <s v="Serviço de buffet para reunião da Congregação do IFUSP - RC 384440 - DC 182163 - NE 4104370/2023 - Processo 23.1.344.43.0"/>
    <s v="Sim"/>
    <n v="1155"/>
    <m/>
    <n v="1155"/>
    <n v="0"/>
    <n v="8"/>
    <x v="5"/>
    <x v="0"/>
  </r>
  <r>
    <x v="18"/>
    <d v="2023-08-10T00:00:00"/>
    <n v="17278"/>
    <s v="DIR-CPESQ"/>
    <s v="SP Elite Eventos e Turismo Eireli ME"/>
    <s v="Serviço de buffet para Colóquio da CPq- IF - Auditório Giuseppe Occhialini em 31/08/2023 (Auditório Norte) - RC 367732 - DC 182147 NE 4104515/2023 - Processo 23.1.344.43.0"/>
    <s v="Sim"/>
    <n v="840"/>
    <m/>
    <n v="840"/>
    <n v="0"/>
    <n v="8"/>
    <x v="5"/>
    <x v="0"/>
  </r>
  <r>
    <x v="18"/>
    <d v="2023-08-10T00:00:00"/>
    <n v="17280"/>
    <s v="DIR"/>
    <s v="Naty Flex Com. de Moveis p/ Escrit. EIRELI - ME"/>
    <s v="NE.04112313 - Ata Registro de Preço - aquisições de cadeiras giratórias p/ Seção de Compras e Seção de Alunos - RC 149611 / 393920 - DC 183275."/>
    <s v="Sim"/>
    <n v="4865"/>
    <m/>
    <n v="4865"/>
    <n v="0"/>
    <n v="8"/>
    <x v="5"/>
    <x v="0"/>
  </r>
  <r>
    <x v="18"/>
    <d v="2023-08-10T00:00:00"/>
    <n v="17283"/>
    <s v="ATF-ALMOX"/>
    <s v="Taina Sodre Machado"/>
    <s v="NE.s 04112364 / 04112372 / 04112380 / 04112399 / 04112402 / 04112410 / 04112429 - Ata Registro de Preço - compra de materiais de limpezas - RC 365233 - DC 181558."/>
    <s v="Sim"/>
    <n v="16565.8"/>
    <m/>
    <n v="16565.8"/>
    <n v="0"/>
    <n v="8"/>
    <x v="5"/>
    <x v="0"/>
  </r>
  <r>
    <x v="18"/>
    <d v="2023-08-11T00:00:00"/>
    <n v="17265"/>
    <s v="DIR"/>
    <s v="Empresa Brasileira de Correios e Telégrafos (ECT)"/>
    <s v="Envio de quatro correspondência com Aviso de Recebimento para os endereços: 1) Rua G3, Nº 72 CEP 07174-412 – Guarulhos/SP – Brasil - (Nº.Objeto: OV597551170br) 2)Rua Cláudio Roberto Marques, Nº 72 CEP 07174-412 – Guarulhos/SP – Brasil - (Nº.Objeto: OV597551299br) 3) Av. Diogenes Ribeiro de Lima, Nº 2001 CEP 05458-001 – São Paulo/SP – Brasil - (Nº.Objeto: OV597551308br) 4) Rua João Rodrigues da Silva, S/Nº - Bloco 115D - Apto 203 CEP 27288-020 – Volta Redonda/RJ - Brasil - (Nº.Objeto: OV597551285 )"/>
    <s v="Sim"/>
    <n v="88.07"/>
    <m/>
    <n v="88.07"/>
    <n v="0"/>
    <n v="8"/>
    <x v="5"/>
    <x v="0"/>
  </r>
  <r>
    <x v="18"/>
    <d v="2023-08-11T00:00:00"/>
    <n v="17289"/>
    <s v="FGE"/>
    <s v="Valdir Antônio Modesto"/>
    <s v="Impressão de cópias de dissertação sobre o impacto do projeto Arte e Ciências em Escolas Públicas, cópias em espiral e capa dura encadernada para CPGI do IFUSP."/>
    <s v="Sim"/>
    <n v="217"/>
    <m/>
    <n v="217"/>
    <n v="0"/>
    <n v="8"/>
    <x v="5"/>
    <x v="0"/>
  </r>
  <r>
    <x v="18"/>
    <d v="2023-08-11T00:00:00"/>
    <n v="17291"/>
    <s v="AAA"/>
    <s v="SP Elite Eventos e Turismo Eireli ME"/>
    <s v="Serviço de buffet para reunião do CTA do IFUSP - RC 188676 - DC 184247/2023 - NE 4122599/2023 - Processo 23.1.344.43.0"/>
    <s v="Sim"/>
    <n v="420"/>
    <m/>
    <n v="420"/>
    <n v="0"/>
    <n v="8"/>
    <x v="5"/>
    <x v="0"/>
  </r>
  <r>
    <x v="18"/>
    <d v="2023-08-14T00:00:00"/>
    <n v="17292"/>
    <s v="AAA-CPG-I"/>
    <s v="Antonio Aparecido de Souza ME"/>
    <s v="Aquisição de serviço de chaveiro para cópias de chaves"/>
    <s v="Sim"/>
    <n v="30"/>
    <m/>
    <n v="30"/>
    <n v="0"/>
    <n v="8"/>
    <x v="5"/>
    <x v="0"/>
  </r>
  <r>
    <x v="18"/>
    <d v="2023-08-14T00:00:00"/>
    <n v="17295"/>
    <s v="DIR"/>
    <s v="AIRPHOENIX SERVIÇOS INTERNACIONAIS LTDA"/>
    <s v="ANULADO FIM DO EXERCÍCIO Contrato de serviços despachante aduaneiro - Exercício 2023 - DC 58322 - RUSP."/>
    <s v="Sim"/>
    <n v="0"/>
    <m/>
    <n v="0"/>
    <n v="0"/>
    <n v="8"/>
    <x v="5"/>
    <x v="0"/>
  </r>
  <r>
    <x v="18"/>
    <d v="2023-08-14T00:00:00"/>
    <n v="17296"/>
    <s v="DIR-CCEX"/>
    <s v="Reitoria - Estagiário"/>
    <s v="Solicitação: 1179/2023 Setor: Setor de Diretoria Instituto de Física: 3472142-1 Maria Luísa Pesilla Tippi Valor da Bolsa: 1.320,00 Previsão Orçamentária: 15.840,00 + 3.168,00 (auxílio transporte) Duração: 12 meses Jornada: 30 Horas Doc. Mov. Verba: Processo: 22.1.00497.43.0 Aluno: 12688894 - Esther Souto Santana - Rem. 202304137189"/>
    <s v="Sim"/>
    <n v="19008"/>
    <m/>
    <n v="19008"/>
    <n v="0"/>
    <n v="8"/>
    <x v="5"/>
    <x v="0"/>
  </r>
  <r>
    <x v="18"/>
    <d v="2023-08-14T00:00:00"/>
    <n v="17297"/>
    <s v="ATO"/>
    <s v="Reserva - Estagiário"/>
    <s v="Solicitação: 1191/2023 Setor: Setor de Diretoria Instituto de Física: 5008157-1 Veronica Espinosa Pintos Lopes Valor da Bolsa: 880,00 Previsão Orçamentária: 5.280,00 + 1584,00 (auxílio transporte) Duração: 06 meses Jornada: 20 Horas Doc. Mov. Verba: Processo: 23.1.00080.43.2 Aluno: 11384952 - Raissa Dias de Carvalho - Rem. 202304139319."/>
    <s v="Sim"/>
    <n v="6864"/>
    <m/>
    <n v="6864"/>
    <n v="0"/>
    <n v="8"/>
    <x v="5"/>
    <x v="0"/>
  </r>
  <r>
    <x v="18"/>
    <d v="2023-08-15T00:00:00"/>
    <n v="17298"/>
    <s v="FMA"/>
    <s v="BQ Climatização LTDA."/>
    <s v="Serviço emergencial de conserto de dois aparelhos de ar condicionado da sala de servidores do Departamento de Física Matemática. Condicionador de ar Carrier 36000 BTUs, patrimônio 043.017.612 e Condicionador de ar Elgin 30.000BTUs, patrimônio 200.012.093."/>
    <s v="Sim"/>
    <n v="1900"/>
    <m/>
    <n v="1900"/>
    <n v="0"/>
    <n v="8"/>
    <x v="5"/>
    <x v="0"/>
  </r>
  <r>
    <x v="18"/>
    <d v="2023-08-15T00:00:00"/>
    <n v="17300"/>
    <s v="DIR"/>
    <s v="David Bärg Filho"/>
    <s v="Aquisição emergencial de Suporte para caixa de Som, canoplas para microfones, adaptadores HDMI, controle remoto para aulas hibridas e pilhas para os controles das salas de aula."/>
    <s v="Sim"/>
    <n v="998"/>
    <m/>
    <n v="998"/>
    <n v="0"/>
    <n v="8"/>
    <x v="5"/>
    <x v="0"/>
  </r>
  <r>
    <x v="18"/>
    <d v="2023-08-16T00:00:00"/>
    <n v="17302"/>
    <s v="AAA-CPG-I"/>
    <s v="Reserva - Estagiário"/>
    <s v="Solicitação: 1204/2023 Setor: Serviço de Apoio a Pós-Graduação Inrterunidades: 5019393-1 Thomas Alexandre Ferreira dos Santos - Valor da Bolsa: 1.320,00 Previsão Orçamentária: 15.840,00 + 3.168,00 (auxílio transporte) Duração: 12 meses Jornada: 30 Horas Doc. Mov. Verba: Aluno: Aguardando Indicação - Rem. 202304154903."/>
    <s v="Sim"/>
    <n v="19008"/>
    <m/>
    <n v="19008"/>
    <n v="0"/>
    <n v="8"/>
    <x v="5"/>
    <x v="0"/>
  </r>
  <r>
    <x v="18"/>
    <d v="2023-08-16T00:00:00"/>
    <n v="17307"/>
    <s v="DIR"/>
    <s v="Sueli Maria de Lima"/>
    <s v="Compra de 05 pacotes de 1 kilo de açucares, e 05 adoçantes zero cal, para reuniões da Diretoria, valor total da compra R$80,97 (oitenta reais e noventa e sete centavos)"/>
    <s v="Sim"/>
    <n v="80.97"/>
    <m/>
    <n v="80.97"/>
    <n v="0"/>
    <n v="8"/>
    <x v="5"/>
    <x v="0"/>
  </r>
  <r>
    <x v="18"/>
    <d v="2023-08-17T00:00:00"/>
    <n v="17311"/>
    <s v="DIR"/>
    <s v="iran mamedes de amorim"/>
    <s v="Despesas com autenticação de documentos da nova diretora - Prof. Kaline Rabelo Coutinho"/>
    <s v="Sim"/>
    <n v="35.75"/>
    <m/>
    <n v="35.75"/>
    <n v="0"/>
    <n v="8"/>
    <x v="5"/>
    <x v="0"/>
  </r>
  <r>
    <x v="18"/>
    <d v="2023-08-17T00:00:00"/>
    <n v="17309"/>
    <s v="ATF-ALMOX"/>
    <s v="Copiadora Encadernadora Universitária Ltda"/>
    <s v="Aquisição de cartões de estoque para almoxarifado. RC 351925 - DC 184417/2023 - NE 04168696/2023 - Proc. 23.1.429.43.5"/>
    <s v="Sim"/>
    <n v="1560"/>
    <m/>
    <n v="1560"/>
    <n v="0"/>
    <n v="8"/>
    <x v="5"/>
    <x v="0"/>
  </r>
  <r>
    <x v="18"/>
    <d v="2023-08-18T00:00:00"/>
    <n v="17319"/>
    <s v="DIR-SBI"/>
    <s v="Transposicao Interna"/>
    <s v="NE.04154873 - Pagamento de taxa de importação p/ serviço de assinatura de periódicos - DC 180233 - American Institute of Physics - Rem. 50461600 - Ajuste da GO 17318 / GC 4166."/>
    <s v="Sim"/>
    <n v="125.1"/>
    <m/>
    <n v="125.1"/>
    <n v="0"/>
    <n v="8"/>
    <x v="5"/>
    <x v="0"/>
  </r>
  <r>
    <x v="18"/>
    <d v="2023-08-21T00:00:00"/>
    <n v="17308"/>
    <s v="DIR"/>
    <s v="Empresa Brasileira de Correios e Telégrafos (ECT)"/>
    <s v="Enviar três correspondências com aviso de recebimento para: 1) Rua G3, Nº 72 - CEP 07174-412 – Guarulhos/SP – Brasil - (Nº.Objeto: OV617663257br) 2) Rua Cláudio Roberto Marques, Nº 72 - CEP 07174-412 – Guarulhos/SP – Brasil - (Nº.Objeto:OV617663380br) 3) Rua João Rodrigues da Silva, S/Nº - Bloco 115D - Apto 203 - CEP 27288-020 – Volta Redonda/RJ - Brasil - (Nº.Objeto:OV617663265br)"/>
    <s v="Sim"/>
    <n v="72.150000000000006"/>
    <m/>
    <n v="72.150000000000006"/>
    <n v="0"/>
    <n v="8"/>
    <x v="5"/>
    <x v="0"/>
  </r>
  <r>
    <x v="18"/>
    <d v="2023-08-21T00:00:00"/>
    <n v="17327"/>
    <s v="DIR-CCIF"/>
    <s v="Antonio Aparecido de Souza ME"/>
    <s v="Aquisição de serviço de chaveiro para confecção de carimbos"/>
    <s v="Sim"/>
    <n v="35"/>
    <m/>
    <n v="35"/>
    <n v="0"/>
    <n v="8"/>
    <x v="5"/>
    <x v="0"/>
  </r>
  <r>
    <x v="18"/>
    <d v="2023-08-24T00:00:00"/>
    <n v="17337"/>
    <s v="DIR"/>
    <s v="Ricardo Ichiwaki"/>
    <s v="Solicitação de reembolso pela compra emergencial de insumos para os Laboratórios Didáticos."/>
    <s v="Sim"/>
    <n v="969.06"/>
    <m/>
    <n v="969.06"/>
    <n v="0"/>
    <n v="8"/>
    <x v="5"/>
    <x v="0"/>
  </r>
  <r>
    <x v="18"/>
    <d v="2023-08-25T00:00:00"/>
    <n v="17342"/>
    <s v="ATO-MP"/>
    <s v="Transposicao Interna"/>
    <s v="Reserva 4419214 - Pregão - serviços de fornecimento e trocas de vidros trincados / quebrados do IFUSP - RC 374720 - DC 191650 - Rem. 50479321 - Ajuste da GO 17341 / GC 4169."/>
    <s v="Sim"/>
    <n v="7739.71"/>
    <m/>
    <n v="7739.71"/>
    <n v="0"/>
    <n v="8"/>
    <x v="5"/>
    <x v="0"/>
  </r>
  <r>
    <x v="18"/>
    <d v="2023-08-25T00:00:00"/>
    <n v="17343"/>
    <s v="ATO"/>
    <s v="FAU - USP"/>
    <s v="Rem. 50482349 - Colaboração com as despesas do SIPAT que será realizado em setembro/2023."/>
    <s v="Sim"/>
    <n v="2000"/>
    <m/>
    <n v="2000"/>
    <n v="0"/>
    <n v="8"/>
    <x v="5"/>
    <x v="0"/>
  </r>
  <r>
    <x v="18"/>
    <d v="2023-08-25T00:00:00"/>
    <n v="17344"/>
    <s v="DIR"/>
    <s v="PUSP - Capital"/>
    <s v="Rem. 50482365 - Medição do serviço de coleta, transporte, tratamento e destino final de lâmpadas fluorescentes inservíveis - OF. PUSP-C/DVGS/SVRN/053/09.08.2023..."/>
    <s v="Sim"/>
    <n v="1163.5999999999999"/>
    <m/>
    <n v="1163.5999999999999"/>
    <n v="0"/>
    <n v="8"/>
    <x v="5"/>
    <x v="0"/>
  </r>
  <r>
    <x v="18"/>
    <d v="2023-08-29T00:00:00"/>
    <n v="17326"/>
    <s v="FAP"/>
    <s v="Antonio Aparecido de Souza ME"/>
    <s v="Aquisição de serviço de chaveiro para confecção de carimbos diversos"/>
    <s v="Sim"/>
    <n v="40"/>
    <m/>
    <n v="40"/>
    <n v="0"/>
    <n v="8"/>
    <x v="5"/>
    <x v="0"/>
  </r>
  <r>
    <x v="18"/>
    <d v="2023-08-29T00:00:00"/>
    <n v="17353"/>
    <s v="ATA-COPA"/>
    <s v="Samuel de Oliveira Mota"/>
    <s v="Solicito o reembolso de R$200,00 referente a compra de 02 GLP de 13kg junto a distribuidora RELUZ para uso nas copas do IFUSP."/>
    <s v="Sim"/>
    <n v="200"/>
    <m/>
    <n v="200"/>
    <n v="0"/>
    <n v="8"/>
    <x v="5"/>
    <x v="0"/>
  </r>
  <r>
    <x v="18"/>
    <d v="2023-08-30T00:00:00"/>
    <n v="17357"/>
    <s v="DIR"/>
    <s v="Professor(a) Visitante"/>
    <s v="NE - 04470104/2023 - Ajuda de custo a Prof. Visitante para colaborar com grupos de pesquisa e ministrar colóquio."/>
    <s v="Sim"/>
    <n v="500"/>
    <m/>
    <n v="500"/>
    <n v="0"/>
    <n v="8"/>
    <x v="5"/>
    <x v="0"/>
  </r>
  <r>
    <x v="18"/>
    <d v="2023-08-31T00:00:00"/>
    <n v="17361"/>
    <s v="AAA"/>
    <s v="PRODESP"/>
    <s v="Renovação de Certificado Digital, junto à Imprensa Oficial do Estado, a favor da servidora Ana Lúcia Rodrigues do Nascimento da Assistência Acadêmica do IFUSP."/>
    <s v="Sim"/>
    <n v="167.26"/>
    <m/>
    <n v="167.26"/>
    <n v="0"/>
    <n v="8"/>
    <x v="5"/>
    <x v="0"/>
  </r>
  <r>
    <x v="18"/>
    <d v="2023-09-01T00:00:00"/>
    <n v="17371"/>
    <s v="DIR-CCIF"/>
    <s v="Wireless LAN Professionals"/>
    <s v="NE.04513482 - pagamento de inscrição para participação no evento &quot;WLPC - Wireless Lan Professional Conference&quot; 2023 em Praga - RC 431104 - DC 202377."/>
    <s v="Sim"/>
    <n v="13217.5"/>
    <m/>
    <n v="13217.5"/>
    <n v="0"/>
    <n v="9"/>
    <x v="6"/>
    <x v="0"/>
  </r>
  <r>
    <x v="18"/>
    <d v="2023-09-01T00:00:00"/>
    <n v="17364"/>
    <s v="DIR"/>
    <s v="Turismo Pavão Ltda"/>
    <s v="Aquisição de Serviço de Locação de Veículos Terrestres RC 434170 DC 202440 NE 4507687"/>
    <s v="Sim"/>
    <n v="7100"/>
    <m/>
    <n v="7100"/>
    <n v="0"/>
    <n v="9"/>
    <x v="6"/>
    <x v="0"/>
  </r>
  <r>
    <x v="18"/>
    <d v="2023-09-01T00:00:00"/>
    <n v="17372"/>
    <s v="DIR"/>
    <s v="Jackeline Didone Bonfim"/>
    <s v="Pagamento de diárias p/ participar como representante do IF no II Seminário sobre Políticas Linguísticas na USP, nos dias 4 e 5 de setembro de 2023, no campus de Ribeirão Preto. Programação disponível em https://sites.usp.br/polinguas/ii-seminario-sobre-politicas-linguisticas-na-usp.."/>
    <s v="Sim"/>
    <n v="770.85"/>
    <m/>
    <n v="770.85"/>
    <n v="0"/>
    <n v="9"/>
    <x v="6"/>
    <x v="0"/>
  </r>
  <r>
    <x v="18"/>
    <d v="2023-09-05T00:00:00"/>
    <n v="17373"/>
    <s v="AAA"/>
    <s v="Irene Vicicato Lopes"/>
    <s v="Compra de cápsulas de café para concursos de docentes, a serem realizados pela Assistência Acadêmica."/>
    <s v="Sim"/>
    <n v="98.28"/>
    <m/>
    <n v="98.28"/>
    <n v="0"/>
    <n v="9"/>
    <x v="6"/>
    <x v="0"/>
  </r>
  <r>
    <x v="18"/>
    <d v="2023-09-11T00:00:00"/>
    <n v="17369"/>
    <s v="AAA-CPG-I"/>
    <s v="Empresa Brasileira de Correios e Telégrafos (ECT)"/>
    <s v="Solicito envio de correspondência por (EMS com AR), para WES Global Documentation Centre/ PO box 2008 Stn Main/Newmarket, ON L3Y 0G5/Canada. WES Reference Number: 6156168 - (Nº.Objeto:EB038663070br)"/>
    <s v="Sim"/>
    <n v="150"/>
    <m/>
    <n v="150"/>
    <n v="0"/>
    <n v="9"/>
    <x v="6"/>
    <x v="0"/>
  </r>
  <r>
    <x v="18"/>
    <d v="2023-09-13T00:00:00"/>
    <n v="17383"/>
    <s v="DIR"/>
    <s v="SP Elite Eventos e Turismo Eireli ME"/>
    <s v="NE.04719609 - Ata de Registro de Preços - Serviços de buffet para Colóquio no IFUSP - Dia 14/09/2023 - RC 367740 - DC 207212. Proc. 23.1.344.43.0"/>
    <s v="Sim"/>
    <n v="840"/>
    <m/>
    <n v="840"/>
    <n v="0"/>
    <n v="9"/>
    <x v="6"/>
    <x v="0"/>
  </r>
  <r>
    <x v="18"/>
    <d v="2023-09-13T00:00:00"/>
    <n v="17384"/>
    <s v="DIR"/>
    <s v="SP Elite Eventos e Turismo Eireli ME"/>
    <s v="NE.04719986 - Ata de Registro de Preços - Serviços de buffet para Colóquio no IFUSP - Dia 21/09/2023 - RC 367759 - DC 207220 - Proc. 23.1.344.43.0"/>
    <s v="Sim"/>
    <n v="840"/>
    <m/>
    <n v="840"/>
    <n v="0"/>
    <n v="9"/>
    <x v="6"/>
    <x v="0"/>
  </r>
  <r>
    <x v="18"/>
    <d v="2023-09-13T00:00:00"/>
    <n v="17385"/>
    <s v="DIR"/>
    <s v="SP Elite Eventos e Turismo Eireli ME"/>
    <s v="NE.04720739 - Ata de Registro de Preços - Serviços de buffet para Colóquio no IFUSP - Dia 28/09/2023 - RC 367767 - DC 207239 Proc. 23.1.344.43.0"/>
    <s v="Sim"/>
    <n v="840"/>
    <m/>
    <n v="840"/>
    <n v="0"/>
    <n v="9"/>
    <x v="6"/>
    <x v="0"/>
  </r>
  <r>
    <x v="18"/>
    <d v="2023-09-13T00:00:00"/>
    <n v="17386"/>
    <s v="ATF-ALMOX"/>
    <s v="Maria Angela de Moraes - ME"/>
    <s v="NE.04728896 - Ata Registro de Preço - compra de garrafas de águas minerais - RC 423780 - DC 197918."/>
    <s v="Sim"/>
    <n v="636.79999999999995"/>
    <m/>
    <n v="636.79999999999995"/>
    <n v="0"/>
    <n v="9"/>
    <x v="6"/>
    <x v="0"/>
  </r>
  <r>
    <x v="18"/>
    <d v="2023-09-14T00:00:00"/>
    <n v="17382"/>
    <s v="FGE"/>
    <s v="Prof. Mikiya Muramatsu"/>
    <s v="Aquisição de Glossy Paper para uso imediato na preparação/organização de estudantes que participarão das atividades da Feira USP Profissão do dia 14 até 16 de setembro de 2023."/>
    <s v="Sim"/>
    <n v="59.8"/>
    <m/>
    <n v="59.8"/>
    <n v="0"/>
    <n v="9"/>
    <x v="6"/>
    <x v="0"/>
  </r>
  <r>
    <x v="18"/>
    <d v="2023-09-14T00:00:00"/>
    <n v="17387"/>
    <s v="DIR"/>
    <s v="Andréa Schlegel"/>
    <s v="Aquisição de crachás, e materiais diversos a ser utilizado na Feira USP e as Profissões 2023."/>
    <s v="Sim"/>
    <n v="116"/>
    <m/>
    <n v="116"/>
    <n v="0"/>
    <n v="9"/>
    <x v="6"/>
    <x v="0"/>
  </r>
  <r>
    <x v="18"/>
    <d v="2023-09-15T00:00:00"/>
    <n v="17393"/>
    <s v="DIR"/>
    <s v="Empresa Brasileira de Correios e Telégrafos (ECT)"/>
    <s v="Enviar correspondência Sedex com envio de recebimento para 3 endereços: 1) Rua G3, Nº 72 CEP 07174-412 – Guarulhos/SP – Brasil - (Nº.Objeto:OV617673988br) 2) Rua Cláudio Roberto Marques, Nº 72 CEP 07174-412 – Guarulhos/SP – Brasil - (Nº.Objeto:OV617673991br) 3) Rua João Rodrigues da Silva, S/Nº - Bloco 115D - Apto 203 CEP 27288-020 – Volta Redonda/RJ - Brasil - (Nº.Objeto:OV617674008br)"/>
    <s v="Sim"/>
    <n v="72.150000000000006"/>
    <m/>
    <n v="72.150000000000006"/>
    <n v="0"/>
    <n v="9"/>
    <x v="6"/>
    <x v="0"/>
  </r>
  <r>
    <x v="18"/>
    <d v="2023-09-15T00:00:00"/>
    <n v="17395"/>
    <s v="AAA"/>
    <s v="SP Elite Eventos e Turismo Eireli ME"/>
    <s v="Serviço de buffet para reunião do CTA do IFUSP - RC 194293 - DC 211511 - NE 4763187/2023 - Processo 23.1.344.43.0"/>
    <s v="Sim"/>
    <n v="420"/>
    <m/>
    <n v="420"/>
    <n v="0"/>
    <n v="9"/>
    <x v="6"/>
    <x v="0"/>
  </r>
  <r>
    <x v="18"/>
    <d v="2023-09-15T00:00:00"/>
    <n v="17396"/>
    <s v="AAA"/>
    <s v="SP Elite Eventos e Turismo Eireli ME"/>
    <s v="Serviço de buffet para reunião da Congregação do IFUSP - RC 194315 - DC 211520 - NE 4763225/2023 - Processo 23.1.344.43.0"/>
    <s v="Sim"/>
    <n v="1260"/>
    <m/>
    <n v="1260"/>
    <n v="0"/>
    <n v="9"/>
    <x v="6"/>
    <x v="0"/>
  </r>
  <r>
    <x v="18"/>
    <d v="2023-09-18T00:00:00"/>
    <n v="17360"/>
    <s v="ATF-COMPRAS"/>
    <s v="Empresa Brasileira de Correios e Telégrafos (ECT)"/>
    <s v="Reenvio de um documento carta registrada CR/AR Endereço: &quot;ATOM COMERCIO E SERVICOS&quot; - Rua Angelo Rizzi, 371 - Jardim Santa Carolina - Mogi das Cruzes - SP CEP 08770-050 - (Nº. Objeto: BR597109007br)"/>
    <s v="Sim"/>
    <n v="16.86"/>
    <m/>
    <n v="16.86"/>
    <n v="0"/>
    <n v="9"/>
    <x v="6"/>
    <x v="0"/>
  </r>
  <r>
    <x v="18"/>
    <d v="2023-09-18T00:00:00"/>
    <n v="17401"/>
    <s v="DIR-CCIF"/>
    <s v="Transposição interna"/>
    <s v="American Institute of Physics - Rem. 50461600 Referente NE.04154873 - Pagamento de taxa de importação p/ serviço de assinatura de periódicos - DC 180233 -"/>
    <s v="Sim"/>
    <n v="125.1"/>
    <m/>
    <n v="125.1"/>
    <n v="0"/>
    <n v="9"/>
    <x v="6"/>
    <x v="0"/>
  </r>
  <r>
    <x v="18"/>
    <d v="2023-09-19T00:00:00"/>
    <n v="17402"/>
    <s v="DIR"/>
    <s v="Jose Roberto dos Santos"/>
    <s v="Cópias de chaves e troca de fechadura da copa do Adma Jafet."/>
    <s v="Sim"/>
    <n v="340"/>
    <m/>
    <n v="340"/>
    <n v="0"/>
    <n v="9"/>
    <x v="6"/>
    <x v="0"/>
  </r>
  <r>
    <x v="18"/>
    <d v="2023-09-25T00:00:00"/>
    <n v="17410"/>
    <s v="DIR-LDID"/>
    <s v="Joalipa Comercial Ltda - ME"/>
    <s v="Aquisição de kit de roladanas para porta de móveis RC 358253 DC 206089 NE 4971936"/>
    <s v="Sim"/>
    <n v="1610"/>
    <m/>
    <n v="1610"/>
    <n v="0"/>
    <n v="9"/>
    <x v="6"/>
    <x v="0"/>
  </r>
  <r>
    <x v="18"/>
    <d v="2023-09-25T00:00:00"/>
    <n v="17411"/>
    <s v="DIR-LDID"/>
    <s v="Distribuidora e Importadora Lux Ltda"/>
    <s v="Aquisiçaõ de cola para madeira RC 358253 DC 206089 NE 4972126"/>
    <s v="Sim"/>
    <n v="415.8"/>
    <m/>
    <n v="415.8"/>
    <n v="0"/>
    <n v="9"/>
    <x v="6"/>
    <x v="0"/>
  </r>
  <r>
    <x v="18"/>
    <d v="2023-09-26T00:00:00"/>
    <n v="17422"/>
    <s v="DIR"/>
    <s v="SP Elite Eventos e Turismo Eireli ME"/>
    <s v="Serviço de buffet para evento no IFUSP (Auditório Adma Jafet) - RC 468695 - DC 218320 - NE 5043374/2023 - Processo 23.1.344.43.0 - N.E. Cancelada conf. solicitação juntada no processo. Nota de Anulação 05136844/2023 Valor R$ 2.520,00"/>
    <s v="Sim"/>
    <n v="0"/>
    <m/>
    <n v="0"/>
    <n v="0"/>
    <n v="9"/>
    <x v="6"/>
    <x v="0"/>
  </r>
  <r>
    <x v="18"/>
    <d v="2023-09-27T00:00:00"/>
    <n v="17429"/>
    <s v="DIR-LDID"/>
    <s v="Plast Golden Comercio de Embalagens e Ferramentas"/>
    <s v="NE.05059084 - compra de chapas de acrílicos p/ o Laboratório de Demonstrações - RC 358458 - DC 212844."/>
    <s v="Sim"/>
    <n v="3600"/>
    <m/>
    <n v="3600"/>
    <n v="0"/>
    <n v="9"/>
    <x v="6"/>
    <x v="0"/>
  </r>
  <r>
    <x v="18"/>
    <d v="2023-09-28T00:00:00"/>
    <n v="17433"/>
    <s v="DIR-LDID"/>
    <s v="Diamante Comércio de Tinta Ltda"/>
    <s v="Aquisição de verniz RC 358253 DC206089 NE 5068083"/>
    <s v="Sim"/>
    <n v="378"/>
    <m/>
    <n v="378"/>
    <n v="0"/>
    <n v="9"/>
    <x v="6"/>
    <x v="0"/>
  </r>
  <r>
    <x v="18"/>
    <d v="2023-09-28T00:00:00"/>
    <n v="17434"/>
    <s v="AAA"/>
    <s v="Meru Viagens EIRELI"/>
    <s v="Fatura 16169 - Compra de passagem aérea nacional para profs. Solange B. Fagan (RS/SP/RS) e Hélio Chacham (MG/SP/MG) - participação de Comissão Julgadora de concurso para prof. doutor junto ao Depto. FMT - RC 399367 / 401752."/>
    <s v="Sim"/>
    <n v="3404.85"/>
    <m/>
    <n v="3404.85"/>
    <n v="0"/>
    <n v="9"/>
    <x v="6"/>
    <x v="0"/>
  </r>
  <r>
    <x v="18"/>
    <d v="2023-10-02T00:00:00"/>
    <n v="17443"/>
    <s v="DIR"/>
    <s v="Ricardo Ichiwaki"/>
    <s v="Solicitação de reembolso pela compra emergencial de insumos para os Laboratórios Didáticos."/>
    <s v="Sim"/>
    <n v="966.3"/>
    <m/>
    <n v="966.3"/>
    <n v="0"/>
    <n v="10"/>
    <x v="7"/>
    <x v="0"/>
  </r>
  <r>
    <x v="18"/>
    <d v="2023-10-02T00:00:00"/>
    <n v="17445"/>
    <s v="DIR-CPESQ"/>
    <s v="SP Elite Eventos e Turismo Eireli ME"/>
    <s v="Serviço de buffet para colóquio da CPq do IFUSP - RC 367775 - DC 225512 - NE 5112490/2023 - Processo 23.1.344.43.0"/>
    <s v="Sim"/>
    <n v="840"/>
    <m/>
    <n v="840"/>
    <n v="0"/>
    <n v="10"/>
    <x v="7"/>
    <x v="0"/>
  </r>
  <r>
    <x v="18"/>
    <d v="2023-10-04T00:00:00"/>
    <n v="17447"/>
    <s v="ATF-ALMOX"/>
    <s v="ALMOXARIFADO"/>
    <s v="Requisição de Almoxarifado solicitado no Período de 12/05/2023 à 13/09/2023"/>
    <s v="Sim"/>
    <n v="43114.55"/>
    <m/>
    <n v="43114.55"/>
    <n v="0"/>
    <n v="10"/>
    <x v="7"/>
    <x v="0"/>
  </r>
  <r>
    <x v="18"/>
    <d v="2023-10-04T00:00:00"/>
    <n v="17451"/>
    <s v="DIR"/>
    <s v="Débitos Tesouraria"/>
    <s v="Ajustes de lançamentos referente as despesas realizadas no Grupo do Tesouro do processo de adiantamento nº : 23.1.425.43.0, mas lançados nos RI dos professores - GOs 17356, 17345, 17359, 17374, 17378 e 17377 - Contrapartida Diretoria - RI ADM GC 4186"/>
    <s v="Sim"/>
    <n v="3935.69"/>
    <m/>
    <n v="3935.69"/>
    <n v="0"/>
    <n v="10"/>
    <x v="7"/>
    <x v="0"/>
  </r>
  <r>
    <x v="18"/>
    <d v="2023-10-04T00:00:00"/>
    <n v="17452"/>
    <s v="DIR"/>
    <s v="Débitos Tesouraria"/>
    <s v="Ajustes de lançamentos referente as despesas realizadas no Grupo do Tesouro do processo de adiantamento nº : 23.1.405.43.9, mas lançados nos RI dos professores - GOs 17241, 17248, 17271, 17294, 17325 e 17333 - Contrapartida Diretoria - RI ADM GC 4187"/>
    <s v="Sim"/>
    <n v="4512.42"/>
    <m/>
    <n v="4512.42"/>
    <n v="0"/>
    <n v="10"/>
    <x v="7"/>
    <x v="0"/>
  </r>
  <r>
    <x v="18"/>
    <d v="2023-10-04T00:00:00"/>
    <n v="17453"/>
    <s v="FEP"/>
    <s v="SP Elite Eventos e Turismo Eireli ME"/>
    <s v="ANULADO - Serviço de buffet para evento Licenciatura em Física (Auditório Abraão de Moraes) - RC 477694 - DC 223749 - NE 05140590/2023 - Processo 23.1.344.43.0"/>
    <s v="Sim"/>
    <n v="0"/>
    <m/>
    <n v="0"/>
    <n v="0"/>
    <n v="10"/>
    <x v="7"/>
    <x v="0"/>
  </r>
  <r>
    <x v="18"/>
    <d v="2023-10-04T00:00:00"/>
    <n v="17448"/>
    <s v="ATA"/>
    <s v="ALMOXARIFADO"/>
    <s v="Requisição de Almoxarifado"/>
    <s v="Sim"/>
    <n v="639.41"/>
    <m/>
    <n v="639.41"/>
    <n v="0"/>
    <n v="10"/>
    <x v="7"/>
    <x v="0"/>
  </r>
  <r>
    <x v="18"/>
    <d v="2023-10-04T00:00:00"/>
    <n v="17454"/>
    <s v="FEP"/>
    <s v="SP Elite Eventos e Turismo Eireli ME"/>
    <s v="Serviço de buffet para evento Licenciatura em Física (Auditório Marcello Damy) - RC 477708 - DC 223765 - NE 05140736/2023 - Processo 23.1.344.43.0"/>
    <s v="Sim"/>
    <n v="4200"/>
    <m/>
    <n v="4200"/>
    <n v="0"/>
    <n v="10"/>
    <x v="7"/>
    <x v="0"/>
  </r>
  <r>
    <x v="18"/>
    <d v="2023-10-04T00:00:00"/>
    <n v="17455"/>
    <s v="FEP"/>
    <s v="SP Elite Eventos e Turismo Eireli ME"/>
    <s v="Serviço de buffet para evento Licenciatura em Física (Auditório Adma Jafet) - RC 477783 - DC 223773 - NE 05140833/2023 - Processo 23.1.344.43.0"/>
    <s v="Sim"/>
    <n v="4200"/>
    <m/>
    <n v="4200"/>
    <n v="0"/>
    <n v="10"/>
    <x v="7"/>
    <x v="0"/>
  </r>
  <r>
    <x v="18"/>
    <d v="2023-10-04T00:00:00"/>
    <n v="17456"/>
    <s v="FEP"/>
    <s v="SP Elite Eventos e Turismo Eireli ME"/>
    <s v="Serviço de buffet para evento Licenciatura em Física (Auditório Adma Jafet) - RC 477732 - DC 223781 - NE 05140868/2023 - Processo 23.1.344.43.0"/>
    <s v="Sim"/>
    <n v="4200"/>
    <m/>
    <n v="4200"/>
    <n v="0"/>
    <n v="10"/>
    <x v="7"/>
    <x v="0"/>
  </r>
  <r>
    <x v="18"/>
    <d v="2023-10-04T00:00:00"/>
    <n v="17457"/>
    <s v="FEP"/>
    <s v="SP Elite Eventos e Turismo Eireli ME"/>
    <s v="Serviço de buffet para evento Licenciatura em Física (Auditório Adma Jafet) - RC 477740 - DC 223803 - NE 05140949/2023 - Processo 23.1.344.43.0"/>
    <s v="Sim"/>
    <n v="4200"/>
    <m/>
    <n v="4200"/>
    <n v="0"/>
    <n v="10"/>
    <x v="7"/>
    <x v="0"/>
  </r>
  <r>
    <x v="18"/>
    <d v="2023-10-05T00:00:00"/>
    <n v="17458"/>
    <s v="DIR-CCIF"/>
    <s v="ALMOXARIFADO"/>
    <s v="Requisição de Almoxarifado"/>
    <s v="Sim"/>
    <n v="358.4"/>
    <m/>
    <n v="358.4"/>
    <n v="0"/>
    <n v="10"/>
    <x v="7"/>
    <x v="0"/>
  </r>
  <r>
    <x v="18"/>
    <d v="2023-10-05T00:00:00"/>
    <n v="17459"/>
    <s v="DIR-CCIF"/>
    <s v="ALMOXARIFADO"/>
    <s v="Requisição de Almoxarifado"/>
    <s v="Sim"/>
    <n v="358.4"/>
    <m/>
    <n v="358.4"/>
    <n v="0"/>
    <n v="10"/>
    <x v="7"/>
    <x v="0"/>
  </r>
  <r>
    <x v="18"/>
    <d v="2023-10-05T00:00:00"/>
    <n v="17467"/>
    <s v="ATF"/>
    <s v="ALMOXARIFADO"/>
    <s v="Requisição de Almoxarifado"/>
    <s v="Sim"/>
    <n v="588.32000000000005"/>
    <m/>
    <n v="588.32000000000005"/>
    <n v="0"/>
    <n v="10"/>
    <x v="7"/>
    <x v="0"/>
  </r>
  <r>
    <x v="18"/>
    <d v="2023-10-05T00:00:00"/>
    <n v="17469"/>
    <s v="ATO-MP"/>
    <s v="ALMOXARIFADO"/>
    <s v="Requisição de Almoxarifado"/>
    <s v="Sim"/>
    <n v="12566.64"/>
    <m/>
    <n v="12566.64"/>
    <n v="0"/>
    <n v="10"/>
    <x v="7"/>
    <x v="0"/>
  </r>
  <r>
    <x v="18"/>
    <d v="2023-10-05T00:00:00"/>
    <n v="17470"/>
    <s v="DIR-CCEX"/>
    <s v="ALMOXARIFADO"/>
    <s v="Requisição de Almoxarifado Período de abril à Agosto de 2023."/>
    <s v="Sim"/>
    <n v="151.86000000000001"/>
    <m/>
    <n v="151.86000000000001"/>
    <n v="0"/>
    <n v="10"/>
    <x v="7"/>
    <x v="0"/>
  </r>
  <r>
    <x v="18"/>
    <d v="2023-10-05T00:00:00"/>
    <n v="17472"/>
    <s v="DIR-LDID"/>
    <s v="ALMOXARIFADO"/>
    <s v="Requisição de Almoxarifado"/>
    <s v="Sim"/>
    <n v="1964.6"/>
    <m/>
    <n v="1964.6"/>
    <n v="0"/>
    <n v="10"/>
    <x v="7"/>
    <x v="0"/>
  </r>
  <r>
    <x v="18"/>
    <d v="2023-10-05T00:00:00"/>
    <n v="17473"/>
    <s v="DIR"/>
    <s v="Reitoria - Estagiário"/>
    <s v="Solicitação 1237/2023 - Remanejamento 50506744 / 2023 de recurso para estágio do aluno Táriky Meirelles Rocha."/>
    <s v="Sim"/>
    <n v="19008"/>
    <m/>
    <n v="19008"/>
    <n v="0"/>
    <n v="10"/>
    <x v="7"/>
    <x v="0"/>
  </r>
  <r>
    <x v="18"/>
    <d v="2023-10-05T00:00:00"/>
    <n v="17474"/>
    <s v="DIR"/>
    <s v="ALMOXARIFADO"/>
    <s v="Requisição de Almoxarifado ( uso Diretoria)"/>
    <s v="Sim"/>
    <n v="498.23"/>
    <m/>
    <n v="498.23"/>
    <n v="0"/>
    <n v="10"/>
    <x v="7"/>
    <x v="0"/>
  </r>
  <r>
    <x v="18"/>
    <d v="2023-10-09T00:00:00"/>
    <n v="17486"/>
    <s v="DIR"/>
    <s v="ALMOXARIFADO"/>
    <s v="Requisição de Almoxarifado Período de 28 de março à 04/10/2023"/>
    <s v="Sim"/>
    <n v="2946.15"/>
    <m/>
    <n v="2946.15"/>
    <n v="0"/>
    <n v="10"/>
    <x v="7"/>
    <x v="0"/>
  </r>
  <r>
    <x v="18"/>
    <d v="2023-10-11T00:00:00"/>
    <n v="17494"/>
    <s v="ATF-COMPRAS"/>
    <s v="Maria Aparecida Barboza Mota"/>
    <s v="Pagamento de 01 diária para o curso “Instrumentos Jurídicos da Legislação de Ciência Tecnologia e Inovação ( CT&amp; ) no Brasil” - dia 16/10/2023 - Campinas - SP."/>
    <s v="Sim"/>
    <n v="171.3"/>
    <m/>
    <n v="171.3"/>
    <n v="0"/>
    <n v="10"/>
    <x v="7"/>
    <x v="0"/>
  </r>
  <r>
    <x v="18"/>
    <d v="2023-10-16T00:00:00"/>
    <n v="17498"/>
    <s v="DIR-CPESQ"/>
    <s v="SP Elite Eventos e Turismo Eireli ME"/>
    <s v="Serviço de buffet para colóquio no Auditório Giuseppe Occhialini - RC 367791 - DC 228309 - NE 05355473/2023 - Processo 23.1.344.43.0 - NE Cancelada conf. e-mail de 19/10/2023 da CPqIF - Nota de Anulação 5877127/2023"/>
    <s v="Sim"/>
    <n v="0"/>
    <m/>
    <n v="0"/>
    <n v="0"/>
    <n v="10"/>
    <x v="7"/>
    <x v="0"/>
  </r>
  <r>
    <x v="18"/>
    <d v="2023-10-16T00:00:00"/>
    <n v="17500"/>
    <s v="DIR-CPESQ"/>
    <s v="SP Elite Eventos e Turismo Eireli ME"/>
    <s v="Serviço de buffet para colóquio no Auditório Giuseppe Occhialini - RC 367805 - DC 228317 - NE 05355562/2023 - Processo 23.1.344.43.0. NE Cancelada conf. e-mail de 17/10/2023 da CPqIF - Nota de Anulação 5876589/2023"/>
    <s v="Sim"/>
    <n v="0"/>
    <m/>
    <n v="0"/>
    <n v="0"/>
    <n v="10"/>
    <x v="7"/>
    <x v="0"/>
  </r>
  <r>
    <x v="18"/>
    <d v="2023-10-16T00:00:00"/>
    <n v="17507"/>
    <s v="DIR"/>
    <s v="Débitos Tesouraria"/>
    <s v="Ajustes de lançamentos referente as despesas realizadas no Grupo do Tesouro do processo de adiantamento nº : 23.1.477.43.0, mas lançados nos RI dos professores - GOs 17404, 17413, 17397, 17419 e 17439- Contrapartida Diretoria - RI ADM GC 4204"/>
    <s v="Sim"/>
    <n v="6693.03"/>
    <m/>
    <n v="6693.03"/>
    <n v="0"/>
    <n v="10"/>
    <x v="7"/>
    <x v="0"/>
  </r>
  <r>
    <x v="18"/>
    <d v="2023-10-16T00:00:00"/>
    <n v="17499"/>
    <s v="AAA"/>
    <s v="SP Elite Eventos e Turismo Eireli ME"/>
    <s v="Serviço de buffet para reunião do CTA do IFUSP - RC 194323 - DC 229690/2023 - NE 05355244/2023 - Processo 23.1.344.43.0"/>
    <s v="Sim"/>
    <n v="420"/>
    <m/>
    <n v="420"/>
    <n v="0"/>
    <n v="10"/>
    <x v="7"/>
    <x v="0"/>
  </r>
  <r>
    <x v="18"/>
    <d v="2023-10-16T00:00:00"/>
    <n v="17504"/>
    <s v="ATA-VEICULO"/>
    <s v="Claudionei Matias dos Santos"/>
    <s v="Pagamento de diária p/ Científica. Didática sim. em São José dos Campos - SP - dia 04/10/2023."/>
    <s v="Sim"/>
    <n v="171.3"/>
    <m/>
    <n v="171.3"/>
    <n v="0"/>
    <n v="10"/>
    <x v="7"/>
    <x v="0"/>
  </r>
  <r>
    <x v="18"/>
    <d v="2023-10-16T00:00:00"/>
    <n v="17508"/>
    <s v="DIR-CCIF"/>
    <s v="Meru Viagens EIRELI"/>
    <s v="Fatura 16416 - Compra de passagem aérea internacional para &quot;WLPC – Wireless Lan Professional Conference – 2023”, em Praga – República Tcheca - funcionário David Filho - de 23 a 29/10/2023."/>
    <s v="Sim"/>
    <n v="13582.61"/>
    <m/>
    <n v="13582.61"/>
    <n v="0"/>
    <n v="10"/>
    <x v="7"/>
    <x v="0"/>
  </r>
  <r>
    <x v="18"/>
    <d v="2023-10-16T00:00:00"/>
    <n v="17509"/>
    <s v="FAP"/>
    <s v="Meru Viagens EIRELI"/>
    <s v="Fatura 16822 - Compra de passagem aérea nacional para Profa. Luciana V. Rizzo - Manaus - AM - de 24 a 27/09/2023."/>
    <s v="Sim"/>
    <n v="4790.4399999999996"/>
    <m/>
    <n v="4790.4399999999996"/>
    <n v="0"/>
    <n v="10"/>
    <x v="7"/>
    <x v="0"/>
  </r>
  <r>
    <x v="18"/>
    <d v="2023-10-18T00:00:00"/>
    <n v="17415"/>
    <s v="ATO"/>
    <s v="Correios"/>
    <s v="Envio CR de ART ao endereço da Empresa Doctbusters Engenharia, Rua Cônego Valadão, 720 - Guarulhos/SP - Cep:07040-000 - que é pertinente ao serviço de limpeza de dutos do Edifício Oscar Sala, realizada no mês de agosto/2023.- (Nº.Objeto: Br 595318166br)"/>
    <s v="Sim"/>
    <n v="10.8"/>
    <m/>
    <n v="10.8"/>
    <n v="0"/>
    <n v="10"/>
    <x v="7"/>
    <x v="0"/>
  </r>
  <r>
    <x v="18"/>
    <d v="2023-10-18T00:00:00"/>
    <n v="17418"/>
    <s v="AAA-CPG"/>
    <s v="Empresa Brasileira de Correios e Telégrafos (ECT)"/>
    <s v="Sedex Internacional. (EMS) Envio de Histórico Escolar do ex-aluno Luis Alejandro Borbonet para a Univiversidade George Mason. A/C Jennifer E. Bazaz Gettys, Office: 1456, Exploratory Hall; College of Science; George Mason University; 10431 Rivanna River Way - EUA - (Nº.Objeto:EB157634754br)"/>
    <s v="Sim"/>
    <n v="150"/>
    <m/>
    <n v="150"/>
    <n v="0"/>
    <n v="10"/>
    <x v="7"/>
    <x v="0"/>
  </r>
  <r>
    <x v="18"/>
    <d v="2023-10-18T00:00:00"/>
    <n v="17503"/>
    <s v="FAP"/>
    <s v="Empresa Brasileira de Correios e Telégrafos (ECT)"/>
    <s v="Envio (Sedex) de filtros para amostragem de material particulado. Destinatário: Gilberto Fillmann, PhD - Universidade Federal do Rio Grande Instituto de Oceanografia Lab. de Microcontaminantes Orgânicos e Ecotoxicologia Aquática (CONECO) Av. Itália km 8 - Carreiros Rio Grande - RS - Brasil 96203-900 - (Nº.Objeto: OV446495286br)"/>
    <s v="Sim"/>
    <n v="32.299999999999997"/>
    <m/>
    <n v="32.299999999999997"/>
    <n v="0"/>
    <n v="10"/>
    <x v="7"/>
    <x v="0"/>
  </r>
  <r>
    <x v="18"/>
    <d v="2023-10-18T00:00:00"/>
    <n v="17505"/>
    <s v="FAP"/>
    <s v="Empresa Brasileira de Correios e Telégrafos (ECT)"/>
    <s v="Envio (Sedex) de material para manter a rede AERONET-IFUSP em funcionamento no Acre. Destinatário: Dr. Alejandro Fonseca Duarte Universidade Federal do Acre (UFAC) BR 364, Distrito Industrial. Rio Branco - AC. CEP: 69.920-900 - (Nº. Objeto: OV446495272br)"/>
    <s v="Sim"/>
    <n v="56.27"/>
    <m/>
    <n v="56.27"/>
    <n v="0"/>
    <n v="10"/>
    <x v="7"/>
    <x v="0"/>
  </r>
  <r>
    <x v="18"/>
    <d v="2023-10-18T00:00:00"/>
    <n v="17514"/>
    <s v="DIR"/>
    <s v="Reserva"/>
    <s v="Contratação do serviço de coleta de resíduos químicos - DC 227531"/>
    <s v="Sim"/>
    <n v="0"/>
    <m/>
    <n v="0"/>
    <n v="0"/>
    <n v="10"/>
    <x v="7"/>
    <x v="0"/>
  </r>
  <r>
    <x v="18"/>
    <d v="2023-10-18T00:00:00"/>
    <n v="17520"/>
    <s v="DIR-CPESQ"/>
    <s v="SP Elite Eventos e Turismo Eireli ME"/>
    <s v="Serviço de buffet para o evento SIICUSP no Auditório Abrahão de Moraes - RC 479301 - DC 239963/2023 - Processo 23.1.539.43.5"/>
    <s v="Sim"/>
    <n v="1050"/>
    <m/>
    <n v="1050"/>
    <n v="0"/>
    <n v="10"/>
    <x v="7"/>
    <x v="0"/>
  </r>
  <r>
    <x v="18"/>
    <d v="2023-10-18T00:00:00"/>
    <n v="17521"/>
    <s v="DIR-CPESQ"/>
    <s v="SP Elite Eventos e Turismo Eireli ME"/>
    <s v="Serviço de buffet para o evento SIICUSP 2023 no Auditório Abrahão de Moraes - RC 504420 - DC 240040/2023 - Processo 23.1.539.43.5"/>
    <s v="Sim"/>
    <n v="1050"/>
    <m/>
    <n v="1050"/>
    <n v="0"/>
    <n v="10"/>
    <x v="7"/>
    <x v="0"/>
  </r>
  <r>
    <x v="18"/>
    <d v="2023-10-18T00:00:00"/>
    <n v="17519"/>
    <s v="DIR-CPESQ"/>
    <s v="SP Elite Eventos e Turismo Eireli ME"/>
    <s v="Serviço de buffet para o evento SIICUSP 2023 no Auditório Abrahão de Moraes - RC 504462 - DC 240120 - NE 05427636/2023 - Processo 23.1.539.43.5"/>
    <s v="Sim"/>
    <n v="1050"/>
    <m/>
    <n v="1050"/>
    <n v="0"/>
    <n v="10"/>
    <x v="7"/>
    <x v="0"/>
  </r>
  <r>
    <x v="18"/>
    <d v="2023-10-18T00:00:00"/>
    <n v="17522"/>
    <s v="DIR-CPESQ"/>
    <s v="SP Elite Eventos e Turismo Eireli ME"/>
    <s v="Serviço de buffet para o evento SIICUSP 2023 no Auditório Abrahão de Moraes - RC 504438 - DC 240066/2023 - Processo 23.1.539.43.5"/>
    <s v="Sim"/>
    <n v="1050"/>
    <m/>
    <n v="1050"/>
    <n v="0"/>
    <n v="10"/>
    <x v="7"/>
    <x v="0"/>
  </r>
  <r>
    <x v="18"/>
    <d v="2023-10-18T00:00:00"/>
    <n v="17523"/>
    <s v="DIR-CPESQ"/>
    <s v="SP Elite Eventos e Turismo Eireli ME"/>
    <s v="Serviço de buffet para o evento SIICUSP 2023 no Auditório Abrahão de Moraes - RC 504446 - DC 240082/2023 - Processo 23.1.539.43.5"/>
    <s v="Sim"/>
    <n v="1050"/>
    <m/>
    <n v="1050"/>
    <n v="0"/>
    <n v="10"/>
    <x v="7"/>
    <x v="0"/>
  </r>
  <r>
    <x v="18"/>
    <d v="2023-10-18T00:00:00"/>
    <n v="17524"/>
    <s v="DIR-CPESQ"/>
    <s v="SP Elite Eventos e Turismo Eireli ME"/>
    <s v="Serviço de buffet para o evento SIICUSP 2023 no Auditório Abrahão de Moraes - RC 504454 - DC 240104/2023 - Processo 23.1.539.43.5"/>
    <s v="Sim"/>
    <n v="1050"/>
    <m/>
    <n v="1050"/>
    <n v="0"/>
    <n v="10"/>
    <x v="7"/>
    <x v="0"/>
  </r>
  <r>
    <x v="18"/>
    <d v="2023-10-20T00:00:00"/>
    <n v="17512"/>
    <s v="AAA-CPG"/>
    <s v="Empresa Brasileira de Correios e Telégrafos (ECT)"/>
    <s v="Sedex internacional (EMS) para envio da ata da defesa de tese em dupla titulação (IFUSP - Universidade de Stuttgart) do aluno Rodolfo Reis Soldati, orientando do Prof. Dr. Gabriel Teixeira Landi, para assinatura por parte do orientador no documento físico, uma vez que no momento ele encontra-se nos Estados Unidos. Trata-se de exigência da Universidade de Stuttgart, para fins de expedição do diploma de doutorado em dupla titulação. ENDEREÇO: Gabriel Teixeira Landi 267 Oxford Street, Apartment 205 Rochester 14607, New York, USA - (Nº.Objeto:EB157634768br)"/>
    <s v="Sim"/>
    <n v="150"/>
    <m/>
    <n v="150"/>
    <n v="0"/>
    <n v="10"/>
    <x v="7"/>
    <x v="0"/>
  </r>
  <r>
    <x v="18"/>
    <d v="2023-10-23T00:00:00"/>
    <n v="17538"/>
    <s v="FAP"/>
    <s v="Meru Viagens EIRELI"/>
    <s v="Anulada - Fatura 16822 - Compra de passagem aérea nacional para Profa. Luciana V. Rizzo - de São Paulo para Manaus - AM - de 24 a 27/09/2023 - RC 410484 - em duplicidade.."/>
    <s v="Sim"/>
    <n v="0"/>
    <m/>
    <n v="0"/>
    <n v="0"/>
    <n v="10"/>
    <x v="7"/>
    <x v="0"/>
  </r>
  <r>
    <x v="18"/>
    <d v="2023-10-26T00:00:00"/>
    <n v="17479"/>
    <s v="FEP"/>
    <s v="Empresa Brasileira de Correios e Telégrafos (ECT)"/>
    <s v="Envio de três Sedex com aviso de recebimento para os endereços: 1) Rua G3, Nº 72 - CEP 07174-412 – Guarulhos/SP – Brasil - (Nº.Objeto:OV446496879br) 2) Rua Cláudio Roberto Marques, Nº 72 - CEP 07174-412 – Guarulhos/SP – Brasil - (Nº.Objeto:OV446496896br) 3) Rua João Rodrigues da Silva, S/Nº - Bloco 115D - Apto 203 - CEP 27288-020 – Volta Redonda/RJ - Brasil - (Nº.Objeto:OV446496882br)"/>
    <s v="Sim"/>
    <n v="72.150000000000006"/>
    <m/>
    <n v="72.150000000000006"/>
    <n v="0"/>
    <n v="10"/>
    <x v="7"/>
    <x v="0"/>
  </r>
  <r>
    <x v="18"/>
    <d v="2023-10-26T00:00:00"/>
    <n v="17547"/>
    <s v="ATA"/>
    <s v="SP Elite Eventos e Turismo Eireli ME"/>
    <s v="Serviço de buffet para o evento de acolhimento e integração no IFUSP - RC 511680 - DC 241470/2023 - NE 05679899 - R$ 525,00 - Processo 23.1.539.43.5 - NE anulada conf. solicitação em 30/10/2023. Nota de Anulação 5727982"/>
    <s v="Sim"/>
    <n v="0"/>
    <m/>
    <n v="0"/>
    <n v="0"/>
    <n v="10"/>
    <x v="7"/>
    <x v="0"/>
  </r>
  <r>
    <x v="18"/>
    <d v="2023-10-31T00:00:00"/>
    <n v="17564"/>
    <s v="DIR"/>
    <s v="SP Elite Eventos e Turismo Eireli ME"/>
    <s v="Serviço de lanche para o evento de acolhimento e integração com a equipe de limpeza do IFUSP EM 31/10/2023 no Edif. Principal - DC 255063 - NE 5741462/2022"/>
    <s v="Sim"/>
    <n v="575"/>
    <m/>
    <n v="575"/>
    <n v="0"/>
    <n v="10"/>
    <x v="7"/>
    <x v="0"/>
  </r>
  <r>
    <x v="18"/>
    <d v="2023-11-01T00:00:00"/>
    <n v="17576"/>
    <s v="DIR-CPESQ"/>
    <s v="SP Elite Eventos e Turismo Eireli ME"/>
    <s v="Serviço de buffet para Colóquio da CPq- IF - Auditório Abrahão de Moraes em 16/11/2023 - RC 367872 - DC 246323 NE 5773593/2023 - Processo 23.1.539.43.5 -NE Cancelada conf. e-mail de 13/11/2023 da CPqIF - Nota de Anulação 5989936/2023"/>
    <s v="Sim"/>
    <n v="0"/>
    <m/>
    <n v="0"/>
    <n v="0"/>
    <n v="11"/>
    <x v="8"/>
    <x v="0"/>
  </r>
  <r>
    <x v="18"/>
    <d v="2023-11-01T00:00:00"/>
    <n v="17577"/>
    <s v="DIR-CPESQ"/>
    <s v="SP Elite Eventos e Turismo Eireli ME"/>
    <s v="Serviço de buffet para Colóquio da CPq- IF - Auditório Abrahão de Moraes em 23/11/2023 - RC 367880 - DC 246340 - NE 5773828/2023 - Processo 23.1.539.43.5"/>
    <s v="Sim"/>
    <n v="840"/>
    <m/>
    <n v="840"/>
    <n v="0"/>
    <n v="11"/>
    <x v="8"/>
    <x v="0"/>
  </r>
  <r>
    <x v="18"/>
    <d v="2023-11-01T00:00:00"/>
    <n v="17571"/>
    <s v="DIR"/>
    <s v="IME"/>
    <s v="Referente ao cálculo de rateio do pool de gráficas relativo ao mês de setembro de 2023 - Remanejamento N° 2023 50623864"/>
    <s v="Sim"/>
    <n v="6969.61"/>
    <m/>
    <n v="6969.61"/>
    <n v="0"/>
    <n v="11"/>
    <x v="8"/>
    <x v="0"/>
  </r>
  <r>
    <x v="18"/>
    <d v="2023-11-01T00:00:00"/>
    <n v="17572"/>
    <s v="ATA-VEICULO"/>
    <s v="Rafael Medeiros da Silva"/>
    <s v="Pagamento de diária p/ Levar o professor José Luiz Lopes e equipamentos para USP Ribeirão Preto - dia 24/10/2023."/>
    <s v="Sim"/>
    <n v="171.3"/>
    <m/>
    <n v="171.3"/>
    <n v="0"/>
    <n v="11"/>
    <x v="8"/>
    <x v="0"/>
  </r>
  <r>
    <x v="18"/>
    <d v="2023-11-01T00:00:00"/>
    <n v="17573"/>
    <s v="DIR-CCIF"/>
    <s v="David Barg Filho"/>
    <s v="Pagamento de diárias p/ Participação no evento WLPC (Wireless Lan Professional Conference) - Praga - Republica Tchega - 25 a 26/10/2023."/>
    <s v="Sim"/>
    <n v="3419.58"/>
    <m/>
    <n v="3419.58"/>
    <n v="0"/>
    <n v="11"/>
    <x v="8"/>
    <x v="0"/>
  </r>
  <r>
    <x v="18"/>
    <d v="2023-11-01T00:00:00"/>
    <n v="17575"/>
    <s v="DIR-CPESQ"/>
    <s v="SP Elite Eventos e Turismo Eireli ME"/>
    <s v="Serviço de buffet para Colóquio da CPq- IF - Auditório Abrahão de Moraes em 09/11/2023 - RC 367864 - DC 246315 NE 5773283/2023 - Processo 23.1.539.43.5"/>
    <s v="Sim"/>
    <n v="840"/>
    <m/>
    <n v="840"/>
    <n v="0"/>
    <n v="11"/>
    <x v="8"/>
    <x v="0"/>
  </r>
  <r>
    <x v="18"/>
    <d v="2023-11-01T00:00:00"/>
    <n v="17578"/>
    <s v="DIR-CPESQ"/>
    <s v="SP Elite Eventos e Turismo Eireli ME"/>
    <s v="Serviço de buffet para Colóquio da CPq- IF - Auditório Abrahão de Moraes em 30/11/2023 - RC 367899 - DC 246358 - NE 5774000/2023 - Processo 23.1.539.43.5"/>
    <s v="Sim"/>
    <n v="840"/>
    <m/>
    <n v="840"/>
    <n v="0"/>
    <n v="11"/>
    <x v="8"/>
    <x v="0"/>
  </r>
  <r>
    <x v="18"/>
    <d v="2023-11-01T00:00:00"/>
    <n v="17579"/>
    <s v="DIR"/>
    <s v="SP Elite Eventos e Turismo Eireli ME"/>
    <s v="Serviço de buffet para evento da Diretoria do IFUSP em 22/11/2023 - RC 531575 - DC 255160 - NE 5774131/2023 - Processo 23.1.539.43.5"/>
    <s v="Sim"/>
    <n v="1610"/>
    <m/>
    <n v="1610"/>
    <n v="0"/>
    <n v="11"/>
    <x v="8"/>
    <x v="0"/>
  </r>
  <r>
    <x v="18"/>
    <d v="2023-11-09T00:00:00"/>
    <n v="17595"/>
    <s v="DIR"/>
    <s v="Reitoria - Estagiário"/>
    <s v="Unidade Solicitante: 43 - Instituto de Física Solicitação: 1643/2023 Setor: Serviço de Graduação Solicitante: 2333180-1 Katia Cilene Beltran Souza Nobre Valor da Bolsa: 1.320,00 Previsão Orçamentária: 1.320,00 + 264,00 (auxílio transporte) e Remanejamento N° 2023 50688761 Duração: 1 meses Jornada: 30 Horas Doc. Mov. Verba: 202305893793 Processo: 22.1.00323.43.1 Aluno: 11771210 - Leonardo Duarte Curralo Data de Cadastro: 29/11/2023 09:27"/>
    <s v="Sim"/>
    <n v="1584"/>
    <m/>
    <n v="1584"/>
    <n v="0"/>
    <n v="11"/>
    <x v="8"/>
    <x v="0"/>
  </r>
  <r>
    <x v="18"/>
    <d v="2023-11-09T00:00:00"/>
    <n v="17596"/>
    <s v="DIR"/>
    <s v="Reitoria - Estagiário"/>
    <s v="Solicitação: 1644/2023 Setor: Serviço de Graduação Solicitante: 2333180-1 Katia Cilene Beltran Souza Nobre Valor da Bolsa: 1.320,00 Previsão Orçamentária: 1.320,00 + 264,00 (auxílio transporte) Duração: 1 meses Jornada: 30 Horas Doc. Mov. Verba: Processo: Aluno: Data de Cadastro: 09/11/2023 11:25"/>
    <s v="Sim"/>
    <n v="1584"/>
    <m/>
    <n v="1584"/>
    <n v="0"/>
    <n v="11"/>
    <x v="8"/>
    <x v="0"/>
  </r>
  <r>
    <x v="18"/>
    <d v="2023-11-10T00:00:00"/>
    <n v="17605"/>
    <s v="AAA"/>
    <s v="SP Elite Eventos e Turismo Eireli ME"/>
    <s v="Serviço de buffet para reunião da Congregação do IFUSP em 30/11/2023 - RC 194404 - DC 262167/2023 - NE 05895125/2023 - Processo 23.1.539.43.5"/>
    <s v="Sim"/>
    <n v="1260"/>
    <m/>
    <n v="1260"/>
    <n v="0"/>
    <n v="11"/>
    <x v="8"/>
    <x v="0"/>
  </r>
  <r>
    <x v="18"/>
    <d v="2023-11-10T00:00:00"/>
    <n v="17607"/>
    <s v="AAA"/>
    <s v="SP Elite Eventos e Turismo Eireli ME"/>
    <s v="Serviço de buffet para reunião da Congregação do IFUSP em 14/12/2023 - RC 194412 - DC 262183/2023 - NE 05896172/2023 - Processo 23.1.539.43.5. Cancelado conf. solicitação e-mail de 04/12/2023 - Nota de Anulação: 06432463"/>
    <s v="Sim"/>
    <n v="0"/>
    <m/>
    <n v="0"/>
    <n v="0"/>
    <n v="11"/>
    <x v="8"/>
    <x v="0"/>
  </r>
  <r>
    <x v="18"/>
    <d v="2023-11-10T00:00:00"/>
    <n v="17603"/>
    <s v="ATA"/>
    <s v="SP Elite Eventos e Turismo Eireli ME"/>
    <s v="Serviço de buffet para o evento Acolhimento e Integração do IFUSP em 14/11/2023 - RC 542356 - DC 261730/2023 - NE 5894226/2023 - Processo 23.1.539.43.5"/>
    <s v="Sim"/>
    <n v="575"/>
    <m/>
    <n v="575"/>
    <n v="0"/>
    <n v="11"/>
    <x v="8"/>
    <x v="0"/>
  </r>
  <r>
    <x v="18"/>
    <d v="2023-11-10T00:00:00"/>
    <n v="17604"/>
    <s v="AAA"/>
    <s v="SP Elite Eventos e Turismo Eireli ME"/>
    <s v="Serviço de buffet para reunião do CTA do IFUSP em 23/11/2023 - RC 194382 - DC 262116/2023 - NE 05894595/2023 - Processo 23.1.539.43.5"/>
    <s v="Sim"/>
    <n v="420"/>
    <m/>
    <n v="420"/>
    <n v="0"/>
    <n v="11"/>
    <x v="8"/>
    <x v="0"/>
  </r>
  <r>
    <x v="18"/>
    <d v="2023-11-10T00:00:00"/>
    <n v="17618"/>
    <s v="ATA-GRAF"/>
    <s v="IME"/>
    <s v="Referente aos meses de julho (R$ 2.204,15) e agosto (R$ 1.971,13) referente aos pagamentos do pool de gráficas - Remanejamento N° 2023 50648522."/>
    <s v="Sim"/>
    <n v="4175.28"/>
    <m/>
    <n v="4175.28"/>
    <n v="0"/>
    <n v="11"/>
    <x v="8"/>
    <x v="0"/>
  </r>
  <r>
    <x v="18"/>
    <d v="2023-11-13T00:00:00"/>
    <n v="17621"/>
    <s v="DIR"/>
    <s v="Diárias"/>
    <s v="Diária N° 202300059 - Maria Aparecida Barboza Mota - 3568573 Unidade - 43 - Instituto de Física - Destino: Campinas/SP-Brasil Convênio: 0 - Saida Prevista: 16/11/2023 - 06:30 Término Prevista: 16/11/2023 - 19:00 Diárias Nacionais: Completas: 0 - Simples: 1 - Finalidade da Diária: Encontro técnico - TCE_SP - Controle e Regime de nulidades"/>
    <s v="Sim"/>
    <n v="171.3"/>
    <m/>
    <n v="171.3"/>
    <n v="0"/>
    <n v="11"/>
    <x v="8"/>
    <x v="0"/>
  </r>
  <r>
    <x v="18"/>
    <d v="2023-11-17T00:00:00"/>
    <n v="17597"/>
    <s v="AAA-CPG-I"/>
    <s v="ECT"/>
    <s v="Envio de correspondência referente defesa de Tese de Kelma Cristina de Freitas aos Professores Natália Pirani Ghilardi Lopes - CEP:09606070; Ana Paula de Oliveira Corti - CEP: 01109010; Guadalupe Edilma Licona de Macedo - CEP:45206190; Luciane Fernandes de Goes Bazetti - CEP: 04269-001. OV373208574 br OV373208588 br OV373208591 br OV373208605 br"/>
    <s v="Sim"/>
    <n v="83.62"/>
    <m/>
    <n v="83.62"/>
    <n v="0"/>
    <n v="11"/>
    <x v="8"/>
    <x v="0"/>
  </r>
  <r>
    <x v="18"/>
    <d v="2023-11-22T00:00:00"/>
    <n v="17636"/>
    <s v="ATA-GRAF"/>
    <s v="IME"/>
    <s v="Referente ao cálculo de rateio do pool de gráficas relativo ao mês de outubro de 2023 Remanejamento N° 2023 50674205."/>
    <s v="Sim"/>
    <n v="2977.55"/>
    <m/>
    <n v="2977.55"/>
    <n v="0"/>
    <n v="11"/>
    <x v="8"/>
    <x v="0"/>
  </r>
  <r>
    <x v="18"/>
    <d v="2023-11-30T00:00:00"/>
    <n v="17665"/>
    <s v="DIR"/>
    <s v="Ricardo Ichiwaki"/>
    <s v="Solicitação de reembolso pela compra de insumos emergenciais aos Laboratórios Didáticos."/>
    <s v="Sim"/>
    <n v="996.95"/>
    <m/>
    <n v="996.95"/>
    <n v="0"/>
    <n v="11"/>
    <x v="8"/>
    <x v="0"/>
  </r>
  <r>
    <x v="18"/>
    <d v="2023-12-04T00:00:00"/>
    <n v="17676"/>
    <s v="AAA"/>
    <s v="Irene Vicicato Lopes"/>
    <s v="Compras de biscoitos e cápsulas de café, para utilização e processos seletivos e concursos de docentes, realizados pela Assistência Acadêmica."/>
    <s v="Sim"/>
    <n v="352.61"/>
    <m/>
    <n v="352.61"/>
    <n v="0"/>
    <n v="12"/>
    <x v="9"/>
    <x v="0"/>
  </r>
  <r>
    <x v="18"/>
    <d v="2023-12-04T00:00:00"/>
    <n v="17677"/>
    <s v="AAA"/>
    <s v="SP Elite Eventos e Turismo Eireli ME"/>
    <s v="Serviço de buffet para reunião do CTA do IFUSP em 07/12/2023 - RC 574797 - DC 283873/2023 - NE 06434865/2023 - Processo 23.1.539.43.5"/>
    <s v="Sim"/>
    <n v="460"/>
    <m/>
    <n v="460"/>
    <n v="0"/>
    <n v="12"/>
    <x v="9"/>
    <x v="0"/>
  </r>
  <r>
    <x v="18"/>
    <d v="2023-12-04T00:00:00"/>
    <n v="17678"/>
    <s v="AAA"/>
    <s v="SP Elite Eventos e Turismo Eireli ME"/>
    <s v="Serviço de buffet para reunião da Congregação do IFUSP em 14/12/2023 - RC 574835 - DC 283881/2023 - NE 06435039/2023 - Processo 23.1.539.43.5"/>
    <s v="Sim"/>
    <n v="1150"/>
    <m/>
    <n v="1150"/>
    <n v="0"/>
    <n v="12"/>
    <x v="9"/>
    <x v="0"/>
  </r>
  <r>
    <x v="18"/>
    <d v="2023-12-08T00:00:00"/>
    <n v="17696"/>
    <s v="DIR"/>
    <s v="Transposição interna"/>
    <s v="Transposição para grupo de informática para comprar licença de software - Remanejamentos 50713405 e 50713448 - GC 4227"/>
    <s v="Sim"/>
    <n v="6867.18"/>
    <m/>
    <n v="6867.18"/>
    <n v="0"/>
    <n v="12"/>
    <x v="9"/>
    <x v="0"/>
  </r>
  <r>
    <x v="18"/>
    <d v="2023-12-18T00:00:00"/>
    <n v="17719"/>
    <s v="DIR"/>
    <s v="Débitos Tesouraria"/>
    <s v="Ajustes de lançamentos referente as despesas realizadas no Grupo do Tesouro do processo de adiantamento nº : 23.1.566.43.2, mas lançados nos RI dos professores - GOs 17587, 17581, 17583, 17601, 17631, 17662, 17654 e 17667 - Contrapartida Diretoria - RI ADM GC 4228"/>
    <s v="Sim"/>
    <n v="2862.42"/>
    <m/>
    <n v="2862.42"/>
    <n v="0"/>
    <n v="12"/>
    <x v="9"/>
    <x v="0"/>
  </r>
  <r>
    <x v="18"/>
    <d v="2023-12-20T00:00:00"/>
    <n v="17895"/>
    <s v="AAA"/>
    <s v="Professor Visitante"/>
    <s v="Pagamento a Auxílio prof. visitante ref. a participações na comissão julgadora do concurso para provimento de um professor junto ao DFEP - Professores - Dora Izzo - Lucimara Stols - Maria Socorro Seixas Pereira"/>
    <s v="Sim"/>
    <n v="4933.4399999999996"/>
    <m/>
    <n v="4933.4399999999996"/>
    <n v="0"/>
    <n v="12"/>
    <x v="9"/>
    <x v="0"/>
  </r>
  <r>
    <x v="18"/>
    <d v="2023-12-20T00:00:00"/>
    <n v="17897"/>
    <s v="AAA"/>
    <s v="Professor Visitante"/>
    <s v="Pagamento a Auxílio prof. visitante ref. a participações na comissão julgadora do concurso para provimento de um professor junto ao DFGE - Professores - Miriani Griselda Pastoriza s José De Medeiros"/>
    <s v="Sim"/>
    <n v="3288.96"/>
    <m/>
    <n v="3288.96"/>
    <n v="0"/>
    <n v="12"/>
    <x v="9"/>
    <x v="0"/>
  </r>
  <r>
    <x v="18"/>
    <d v="2023-12-20T00:00:00"/>
    <n v="17904"/>
    <s v="AAA"/>
    <s v="Professor Visitante"/>
    <s v="Pagamento a Auxílio prof. visitante ref. a participações na comissão julgadora do concurso para provimento de um professor junto ao DFMT - Professores - Hélio Chacham, José Pedro Rino, Maurice de Koning e Solange Fagan"/>
    <s v="Sim"/>
    <n v="6577.92"/>
    <m/>
    <n v="6577.92"/>
    <n v="0"/>
    <n v="12"/>
    <x v="9"/>
    <x v="0"/>
  </r>
  <r>
    <x v="18"/>
    <d v="2023-12-20T00:00:00"/>
    <n v="17905"/>
    <s v="AAA"/>
    <s v="Pró - Labore"/>
    <s v="Pagamento referente a Pró - Labore ref. a participações na comissão julgadora do concurso para provimento de um professor junto ao DFGE - Professores - Miriani Pastoriza e José Renan de Medeiros"/>
    <s v="Sim"/>
    <n v="1857.14"/>
    <m/>
    <n v="1857.14"/>
    <n v="0"/>
    <n v="12"/>
    <x v="9"/>
    <x v="0"/>
  </r>
  <r>
    <x v="18"/>
    <d v="2023-12-20T00:00:00"/>
    <n v="17906"/>
    <s v="AAA"/>
    <s v="Pró - Labore"/>
    <s v="Pagamento referente a Pró - Labore ref. a participações na comissão julgadora do concurso para provimento de um professor junto ao DFAP - Professora - Sandra Helena Pulcinelli"/>
    <s v="Sim"/>
    <n v="928.57"/>
    <m/>
    <n v="928.57"/>
    <n v="0"/>
    <n v="12"/>
    <x v="9"/>
    <x v="0"/>
  </r>
  <r>
    <x v="18"/>
    <d v="2023-12-20T00:00:00"/>
    <n v="17913"/>
    <s v="FNC"/>
    <s v="Pró - Labore"/>
    <s v="Pagamento referente a Pró - Labore ref. a apresentação de seminário do Laboratório de Física Médica -Professor - Max da Silva Ferreira"/>
    <s v="Sim"/>
    <n v="1214.28"/>
    <m/>
    <n v="1214.28"/>
    <n v="0"/>
    <n v="12"/>
    <x v="9"/>
    <x v="0"/>
  </r>
  <r>
    <x v="18"/>
    <d v="2023-12-20T00:00:00"/>
    <n v="17914"/>
    <s v="AAA"/>
    <s v="Pró - Labore"/>
    <s v="Pagamento referente a Pró - Labore ref. a participações na comissão julgadora do concurso para provimento de um professor junto ao DFMT - Professores -Hélio Chacham, José Pedro Rino, Maurice de Koning e Solange Fagan"/>
    <s v="Sim"/>
    <n v="3714.28"/>
    <m/>
    <n v="3714.28"/>
    <n v="0"/>
    <n v="12"/>
    <x v="9"/>
    <x v="0"/>
  </r>
  <r>
    <x v="18"/>
    <d v="2023-12-20T00:00:00"/>
    <n v="17915"/>
    <s v="AAA"/>
    <s v="Pró - Labore"/>
    <s v="Pagamento referente a Pró - Labore ref. a participações na comissão julgadora do concurso para provimento de um professor junto ao DFMA - Professores - Carlos Henrique Monken e Marcos César de Oliveira"/>
    <s v="Sim"/>
    <n v="2428.56"/>
    <m/>
    <n v="2428.56"/>
    <n v="0"/>
    <n v="12"/>
    <x v="9"/>
    <x v="0"/>
  </r>
  <r>
    <x v="18"/>
    <d v="2023-12-20T00:00:00"/>
    <n v="17916"/>
    <s v="AAA"/>
    <s v="Pró - Labore"/>
    <s v="Pagamento referente a Pró - Labore ref. a participações na comissãoAvaliadora dos Relatórios de Acompanhamento das Atividades Docentes de 2018 a 2022 - Professores - Martha Simões Ribeiro, Nelson Studart e Tobias Frederico"/>
    <s v="Sim"/>
    <n v="3642.84"/>
    <m/>
    <n v="3642.84"/>
    <n v="0"/>
    <n v="12"/>
    <x v="9"/>
    <x v="0"/>
  </r>
  <r>
    <x v="19"/>
    <d v="2023-01-12T00:00:00"/>
    <n v="16482"/>
    <s v="DIR-CCIF"/>
    <s v="Reserva"/>
    <s v="Reserva 300514 ANULADO - serviço de informação com manutenção e criação em Drupal 7 - RC 554883 - DC 264176 / 2022."/>
    <s v="Sim"/>
    <n v="0"/>
    <m/>
    <n v="0"/>
    <n v="0"/>
    <n v="1"/>
    <x v="0"/>
    <x v="0"/>
  </r>
  <r>
    <x v="19"/>
    <d v="2023-01-30T00:00:00"/>
    <n v="16534"/>
    <s v="DIR-CCIF"/>
    <s v="A.C. de Almeida Informática e Tecnologia Ltda"/>
    <s v="NE 00454414 / 00454422/2023 - Compra de insumos de informática diversos - RC 25947 - DC 11725"/>
    <s v="Sim"/>
    <n v="36890"/>
    <m/>
    <n v="36890"/>
    <n v="0"/>
    <n v="1"/>
    <x v="0"/>
    <x v="0"/>
  </r>
  <r>
    <x v="19"/>
    <d v="2023-02-02T00:00:00"/>
    <n v="16541"/>
    <s v="DIR"/>
    <s v="Compacta Comércio e Serviços Ltda."/>
    <s v="NE 00590750/2023 - Ata de Registro de Preços - Compra de 01 microcomputador para o CEPA - RC 361785 - DC 14660/2023 - Proc. 22.1.466.43.7"/>
    <s v="Sim"/>
    <n v="9452"/>
    <m/>
    <n v="9452"/>
    <n v="0"/>
    <n v="2"/>
    <x v="1"/>
    <x v="0"/>
  </r>
  <r>
    <x v="19"/>
    <d v="2023-02-13T00:00:00"/>
    <n v="16586"/>
    <s v="DIR-CCIF"/>
    <s v="Wescley Teixeira Carvalho"/>
    <s v="NE.01421757 - Pregão - serviços de manutenção e criação de Drupal 7 - RC 45832 - DC 21658"/>
    <s v="Sim"/>
    <n v="5032.17"/>
    <m/>
    <n v="5032.17"/>
    <n v="0"/>
    <n v="2"/>
    <x v="1"/>
    <x v="0"/>
  </r>
  <r>
    <x v="19"/>
    <d v="2023-02-28T00:00:00"/>
    <n v="16632"/>
    <s v="FEP"/>
    <s v="A.C. De Almeida Informática e Tecnologia Ltda"/>
    <s v="Aquisição de insumos de informática RC 84080 DC 34091"/>
    <s v="Sim"/>
    <n v="944"/>
    <m/>
    <n v="944"/>
    <n v="0"/>
    <n v="2"/>
    <x v="1"/>
    <x v="0"/>
  </r>
  <r>
    <x v="19"/>
    <d v="2023-03-01T00:00:00"/>
    <n v="16635"/>
    <s v="DIR"/>
    <s v="Compacta Comercio e Servicos Ltda."/>
    <s v="NE.01021392 - Ata Registro de Preço - aquisições de microcomputadores para o Setor de Comunicação - RC 83378 - DC 34164."/>
    <s v="Sim"/>
    <n v="18904"/>
    <m/>
    <n v="18904"/>
    <n v="0"/>
    <n v="3"/>
    <x v="10"/>
    <x v="0"/>
  </r>
  <r>
    <x v="19"/>
    <d v="2023-03-08T00:00:00"/>
    <n v="16670"/>
    <s v="DIR"/>
    <s v="Compacta Comercio e Servicos Ltda."/>
    <s v="NE.01114510 - Ata Registro de Preço - aquisições de microcomputadores - RC 92997 - DC 35810."/>
    <s v="Sim"/>
    <n v="119616"/>
    <m/>
    <n v="119616"/>
    <n v="0"/>
    <n v="3"/>
    <x v="10"/>
    <x v="0"/>
  </r>
  <r>
    <x v="19"/>
    <d v="2023-03-09T00:00:00"/>
    <n v="16676"/>
    <s v="DIR"/>
    <s v="Seal Telecom Comércio de Telecomunicações Ltda"/>
    <s v="NE 1131180, 1131163 e 1131155 - Ata registro de preços - compra de caixa de som e receptor para microfone sem fio - RC 89996 DC 37910"/>
    <s v="Sim"/>
    <n v="128226.53"/>
    <m/>
    <n v="128226.53"/>
    <n v="0"/>
    <n v="3"/>
    <x v="10"/>
    <x v="0"/>
  </r>
  <r>
    <x v="19"/>
    <d v="2023-03-23T00:00:00"/>
    <n v="16711"/>
    <s v="FNC"/>
    <s v="S.T.I. - USP"/>
    <s v="Rem. 50158860 - Solicitação de Software STI n.os 82467 / 82468 / 82469 / 82493 - &quot;Windows 11 Pro Upgrade (64bit - Português)&quot; e &quot;Office Standard - 2021 LTSC (64 bits)&quot; - Ajuste da GO 16712 / GC 4057."/>
    <s v="Sim"/>
    <n v="1751.6"/>
    <m/>
    <n v="1751.6"/>
    <n v="0"/>
    <n v="3"/>
    <x v="10"/>
    <x v="0"/>
  </r>
  <r>
    <x v="19"/>
    <d v="2023-03-27T00:00:00"/>
    <n v="16723"/>
    <s v="FAP"/>
    <s v="A.C. de Almeida Informática e Tecnologia Ltda"/>
    <s v="NEE 01487006/2023 - Aquisição de fonte de alimentação p/computadores. (DFAP) - RC 116950/2023 - DC 45123/2023 - Proc. 23.1.48.43.1"/>
    <s v="Sim"/>
    <n v="459"/>
    <m/>
    <n v="459"/>
    <n v="0"/>
    <n v="3"/>
    <x v="10"/>
    <x v="0"/>
  </r>
  <r>
    <x v="19"/>
    <d v="2023-03-27T00:00:00"/>
    <n v="16724"/>
    <s v="FEP"/>
    <s v="A.C. de Almeida Informática e Tecnologia Ltda"/>
    <s v="NEE 01486425/2023 - Compra de câmera de video p/atividade híbrida (DFEP) - RC 137060/2023 - DC 56044/2023 - Proc. 23.1.48.43.1"/>
    <s v="Sim"/>
    <n v="400"/>
    <m/>
    <n v="400"/>
    <n v="0"/>
    <n v="3"/>
    <x v="10"/>
    <x v="0"/>
  </r>
  <r>
    <x v="19"/>
    <d v="2023-03-28T00:00:00"/>
    <n v="16726"/>
    <s v="FEP"/>
    <s v="Compacta Comércio e Serviços LTDA"/>
    <s v="Aquisição de microcomputadores RC 137125 DC 56036"/>
    <s v="Sim"/>
    <n v="27960"/>
    <m/>
    <n v="27960"/>
    <n v="0"/>
    <n v="3"/>
    <x v="10"/>
    <x v="0"/>
  </r>
  <r>
    <x v="19"/>
    <d v="2023-03-29T00:00:00"/>
    <n v="16730"/>
    <s v="DIR"/>
    <s v="STI"/>
    <s v="Solicitação 82798 - solicitante Ellen Binotto - Equipamento d25nf1p7f8jc - Software Office for Mac Standard - 2021 LTSC - Remanejamento N° 2023 50170827. Obs. Professor Antônio Figueredo Martins depositou da sua verba FAPESP para RI -Diretoria"/>
    <s v="Sim"/>
    <n v="445.44"/>
    <m/>
    <n v="445.44"/>
    <n v="0"/>
    <n v="3"/>
    <x v="10"/>
    <x v="0"/>
  </r>
  <r>
    <x v="19"/>
    <d v="2023-04-10T00:00:00"/>
    <n v="16770"/>
    <s v="DIR"/>
    <s v="STI"/>
    <s v="Referente as Solicitações nº 83335, 83336 e 83337 - Solicitante Hercules Ramos Veloso de Freitas - Software Office Pro Plus - 2021 LTSC (64 bits) - Remanejamento 2023 50195803."/>
    <s v="Sim"/>
    <n v="1733.61"/>
    <m/>
    <n v="1733.61"/>
    <n v="0"/>
    <n v="4"/>
    <x v="2"/>
    <x v="0"/>
  </r>
  <r>
    <x v="19"/>
    <d v="2023-04-19T00:00:00"/>
    <n v="16804"/>
    <s v="DIR"/>
    <s v="STI"/>
    <s v="Solicitações: nº 83335, 83336 e 83337 - Hercules Ramos Veloso de Freitas e Solicitação 83571 e Francisco Shibayama Cancio. Remanejamento N° 2023 50214948"/>
    <s v="Sim"/>
    <n v="2311.48"/>
    <m/>
    <n v="2311.48"/>
    <n v="0"/>
    <n v="4"/>
    <x v="2"/>
    <x v="0"/>
  </r>
  <r>
    <x v="19"/>
    <d v="2023-04-25T00:00:00"/>
    <n v="16819"/>
    <s v="DIR"/>
    <s v="STI"/>
    <s v="Solicitação Nº 83781 - Solicitante Juliana Maria Peçanha Sgubin - Software Office for Mac Standard - 2021 - Remanejamento N° 2023 50222908"/>
    <s v="Sim"/>
    <n v="445.44"/>
    <m/>
    <n v="445.44"/>
    <n v="0"/>
    <n v="4"/>
    <x v="2"/>
    <x v="0"/>
  </r>
  <r>
    <x v="19"/>
    <d v="2023-04-26T00:00:00"/>
    <n v="16827"/>
    <s v="DIR"/>
    <s v="Compacta Comercio e Servicos Ltda."/>
    <s v="NE.02092676 - Ata Registro de Preço - aquisições de notebooks p/ sala 3020 - Ala 2 - RC 136870 - DC 94000."/>
    <s v="Sim"/>
    <n v="113240"/>
    <m/>
    <n v="113240"/>
    <n v="0"/>
    <n v="4"/>
    <x v="2"/>
    <x v="0"/>
  </r>
  <r>
    <x v="19"/>
    <d v="2023-04-27T00:00:00"/>
    <n v="16835"/>
    <s v="DIR-CCIF"/>
    <s v="Wall ST Comercial Ltda."/>
    <s v="NE.02110925 - Ata Registro de Preço - compra de 65 adaptadores p/ rede sem fio (wireless) - RC 199546 - DC 93160."/>
    <s v="Sim"/>
    <n v="29737.5"/>
    <m/>
    <n v="29737.5"/>
    <n v="0"/>
    <n v="4"/>
    <x v="2"/>
    <x v="0"/>
  </r>
  <r>
    <x v="19"/>
    <d v="2023-05-02T00:00:00"/>
    <n v="16843"/>
    <s v="DIR-CCIF"/>
    <s v="Telcabos Telecomunicacoes e Inform. Ltda."/>
    <s v="NE.02161848 - aquisição de conversores de mídia p/ autonomia do sistema de som do auditório Abrahão de Moraes - RC 200293 - DC 95864."/>
    <s v="Sim"/>
    <n v="2859.82"/>
    <m/>
    <n v="2859.82"/>
    <n v="0"/>
    <n v="5"/>
    <x v="3"/>
    <x v="0"/>
  </r>
  <r>
    <x v="19"/>
    <d v="2023-05-03T00:00:00"/>
    <n v="16847"/>
    <s v="DIR-CCIF"/>
    <s v="Bela Beli Store Ltda."/>
    <s v="NE.02192417 - Ata Registro de Preço - aquisições de tablets 14,6&quot; - RC 218532 - DC 99916."/>
    <s v="Sim"/>
    <n v="35556"/>
    <m/>
    <n v="35556"/>
    <n v="0"/>
    <n v="5"/>
    <x v="3"/>
    <x v="0"/>
  </r>
  <r>
    <x v="19"/>
    <d v="2023-05-04T00:00:00"/>
    <n v="16854"/>
    <s v="FAP"/>
    <s v="A.C. de Almeida Informática e Tecnologia Ltda"/>
    <s v="NEE 2211284 - Ata Registro de Preços - Compra de webcam para DFAP - RC 202130 - DC 93012/2023 - Proc. 23.1.48.43.1"/>
    <s v="Sim"/>
    <n v="400"/>
    <m/>
    <n v="400"/>
    <n v="0"/>
    <n v="5"/>
    <x v="3"/>
    <x v="0"/>
  </r>
  <r>
    <x v="19"/>
    <d v="2023-05-05T00:00:00"/>
    <n v="16860"/>
    <s v="DIR-CCIF"/>
    <s v="Telcabos Telecomunicacoes e Inform. Ltda."/>
    <s v="NE.02259465 / 02259473 - Ata Registro de Preço - compra de materiais de informática (cabo par trançado, conector, caixa de sobrepor e patch panel) - RC 208030 - DC 98030."/>
    <s v="Sim"/>
    <n v="29415.82"/>
    <m/>
    <n v="29415.82"/>
    <n v="0"/>
    <n v="5"/>
    <x v="3"/>
    <x v="0"/>
  </r>
  <r>
    <x v="19"/>
    <d v="2023-05-05T00:00:00"/>
    <n v="16861"/>
    <s v="ATA"/>
    <s v="Queller Informatica &amp; Comercio Ltda - ME"/>
    <s v="NE.02259708 - aquisição de 02 impressoras térmicas p/ portarias do IFUSP - RC 155409 - DC 99479."/>
    <s v="Sim"/>
    <n v="1510"/>
    <m/>
    <n v="1510"/>
    <n v="0"/>
    <n v="5"/>
    <x v="3"/>
    <x v="0"/>
  </r>
  <r>
    <x v="19"/>
    <d v="2023-05-12T00:00:00"/>
    <n v="16921"/>
    <s v="FAP"/>
    <s v="A.C. de Almeida Informática e Tecnologia Ltda"/>
    <s v="NEE 02400613/2023 - Aquisição de materiais de informática diversos. RC 228350/2023 - DC 104936/2023 - Proc. 23.1.48.43.1"/>
    <s v="Sim"/>
    <n v="1127"/>
    <m/>
    <n v="1127"/>
    <n v="0"/>
    <n v="5"/>
    <x v="3"/>
    <x v="0"/>
  </r>
  <r>
    <x v="19"/>
    <d v="2023-05-15T00:00:00"/>
    <n v="16930"/>
    <s v="DIR"/>
    <s v="Ziva Tecnologia e Solucoes Ltda."/>
    <s v="NE.02425063 - Ata Registro de Preço - aquisições de câmeras de circuito fechado p/ o Auditório Abrahão de Moraes - RC 229151 - DC 107056."/>
    <s v="Sim"/>
    <n v="59623.98"/>
    <m/>
    <n v="59623.98"/>
    <n v="0"/>
    <n v="5"/>
    <x v="3"/>
    <x v="0"/>
  </r>
  <r>
    <x v="19"/>
    <d v="2023-05-15T00:00:00"/>
    <n v="16929"/>
    <s v="DIR"/>
    <s v="Ziva Tecnologia e Solucoes Ltda."/>
    <s v="NE.02424857 - Ata Registro de Preço - aquisições de câmeras de circuito fechado p/ vigilância - RC 229852 - DC 104677."/>
    <s v="Sim"/>
    <n v="99999.28"/>
    <m/>
    <n v="99999.28"/>
    <n v="0"/>
    <n v="5"/>
    <x v="3"/>
    <x v="0"/>
  </r>
  <r>
    <x v="19"/>
    <d v="2023-05-19T00:00:00"/>
    <n v="16958"/>
    <s v="DIR"/>
    <s v="Compacta Comercio e Servicos Ltda."/>
    <s v="NE.02486844 - Ata Registro de Preço - aquisição de 01 notebook - Aditamento da DC 94000 - RC 137222 - DC 103735."/>
    <s v="Sim"/>
    <n v="5960"/>
    <m/>
    <n v="5960"/>
    <n v="0"/>
    <n v="5"/>
    <x v="3"/>
    <x v="0"/>
  </r>
  <r>
    <x v="19"/>
    <d v="2023-06-16T00:00:00"/>
    <n v="17066"/>
    <s v="FMA"/>
    <s v="Prado Com. de Eletron. e Servs. de Instal. EIRELI"/>
    <s v="NE.03033410/ 03033401 - Ata Registro de Preços - Aquisição e serviço de instalação de aparelho de ar condicionado (DFMA) - RC 281749 - DC 132506/2023. Proc. 22.1.441.43.4"/>
    <s v="Sim"/>
    <n v="3864"/>
    <m/>
    <n v="3864"/>
    <n v="0"/>
    <n v="6"/>
    <x v="4"/>
    <x v="0"/>
  </r>
  <r>
    <x v="19"/>
    <d v="2023-06-19T00:00:00"/>
    <n v="17070"/>
    <s v="FNC"/>
    <s v="Compacta Comércio e Serviços Ltda."/>
    <s v="NEE 03032774/2023 - Ata Registrode Preços - Compra de monitor de video (DFNC) - RC 267100/2023 - DC 133766/2023 - Proc. 23.1.249.43.7"/>
    <s v="Sim"/>
    <n v="2580"/>
    <m/>
    <n v="2580"/>
    <n v="0"/>
    <n v="6"/>
    <x v="4"/>
    <x v="0"/>
  </r>
  <r>
    <x v="19"/>
    <d v="2023-06-19T00:00:00"/>
    <n v="17071"/>
    <s v="FAP"/>
    <s v="Compacta Comércio e Serviços Ltda."/>
    <s v="NEE 03032928/2023 - Ata Registro de Preços - Compra de 2 monitores de video (DFAP) - RC 284535/2023 - DC 133839/2023 - Proc. 23.1.249.43.7"/>
    <s v="Sim"/>
    <n v="5160"/>
    <m/>
    <n v="5160"/>
    <n v="0"/>
    <n v="6"/>
    <x v="4"/>
    <x v="0"/>
  </r>
  <r>
    <x v="19"/>
    <d v="2023-06-28T00:00:00"/>
    <n v="17104"/>
    <s v="DIR"/>
    <s v="ATOM Com. e Servs. Ltda. e A.C. de Almeida Inf."/>
    <s v="NE.03644613 / 03644621 - Pregão - Compra de equipamentos de informática (Impressoras e Tablets). RC 296851; 304021 e 305168/2023. DC - 146116/2023 Proc. 23.1.336.43.7 - Alterado o valor de R$ 11.283,00."/>
    <s v="Sim"/>
    <n v="6870"/>
    <m/>
    <n v="6870"/>
    <n v="0"/>
    <n v="6"/>
    <x v="4"/>
    <x v="0"/>
  </r>
  <r>
    <x v="19"/>
    <d v="2023-07-03T00:00:00"/>
    <n v="17133"/>
    <s v="DIR-CCIF"/>
    <s v="Planeta Mix Comercio e Serv. Empresariais Ltda."/>
    <s v="NE.03362812 / 03362820 - compra de pen drive, kit de ferramentas e apresentador wireless - RC 117132 - DC 144725."/>
    <s v="Sim"/>
    <n v="2020"/>
    <m/>
    <n v="2020"/>
    <n v="0"/>
    <n v="7"/>
    <x v="11"/>
    <x v="0"/>
  </r>
  <r>
    <x v="19"/>
    <d v="2023-07-05T00:00:00"/>
    <n v="17142"/>
    <s v="DIR-LDID"/>
    <s v="EAS Solucoes e Servicos EIRELI"/>
    <s v="NE.03395680 - Pregão - Aquisição de 02 TV'S 65 polegadas - RC 257163 - DC 130716"/>
    <s v="Sim"/>
    <n v="9850"/>
    <m/>
    <n v="9850"/>
    <n v="0"/>
    <n v="7"/>
    <x v="11"/>
    <x v="0"/>
  </r>
  <r>
    <x v="19"/>
    <d v="2023-07-21T00:00:00"/>
    <n v="17191"/>
    <s v="DIR"/>
    <s v="STI - USP"/>
    <s v="Rem. 50414904 - aquisição de 01 notebook da marca Lenovo e14 - Ajuste da GO 17192 / GC 4145..."/>
    <s v="Sim"/>
    <n v="5770"/>
    <m/>
    <n v="5770"/>
    <n v="0"/>
    <n v="7"/>
    <x v="11"/>
    <x v="0"/>
  </r>
  <r>
    <x v="19"/>
    <d v="2023-07-21T00:00:00"/>
    <n v="17190"/>
    <s v="ATF-ALMOX"/>
    <s v="Fenix Comercio Utensilios Ltda."/>
    <s v="NE.03813539 - compra de cartuchos de toner p/ impressora - RC 323514 - DC 160844."/>
    <s v="Sim"/>
    <n v="422.4"/>
    <m/>
    <n v="422.4"/>
    <n v="0"/>
    <n v="7"/>
    <x v="11"/>
    <x v="0"/>
  </r>
  <r>
    <x v="19"/>
    <d v="2023-07-27T00:00:00"/>
    <n v="17213"/>
    <s v="DIR"/>
    <s v="Naty Flex Com. de Moveis p/ Escrit. EIRELI - ME"/>
    <s v="NE.03866977 - aquisição de armário de aço p/ guardar notebook no cursos de Licenciatura p/ Profa. Cristina Leite - RC 284330 - DC 166885."/>
    <s v="Sim"/>
    <n v="4990"/>
    <m/>
    <n v="4990"/>
    <n v="0"/>
    <n v="7"/>
    <x v="11"/>
    <x v="0"/>
  </r>
  <r>
    <x v="19"/>
    <d v="2023-08-01T00:00:00"/>
    <n v="17230"/>
    <s v="FMT"/>
    <s v="Seattle Tecnologia e Com. de Prod. Eletr. - EIRELI"/>
    <s v="04611085 - Pregão - aquisição de monitor de vídeo de 43&quot; - RC 338635 - DC 171030 - Ajustado na GO 17231 / GC 4153 - Ajustado o valor de R$ 3.604,25."/>
    <s v="Sim"/>
    <n v="3220"/>
    <m/>
    <n v="3220"/>
    <n v="0"/>
    <n v="8"/>
    <x v="5"/>
    <x v="0"/>
  </r>
  <r>
    <x v="19"/>
    <d v="2023-08-01T00:00:00"/>
    <n v="17239"/>
    <s v="FGE"/>
    <s v="A.C. de Almeida Informatica e Tecnologia Ltda."/>
    <s v="NE.03915765 - Ata Registro de Preço - compra de disco rígido, fonte de alimentação e mouse - RC 311036 - DC 169264 - Ajuste na GO 17240 / GC 4157."/>
    <s v="Sim"/>
    <n v="3597"/>
    <m/>
    <n v="3597"/>
    <n v="0"/>
    <n v="8"/>
    <x v="5"/>
    <x v="0"/>
  </r>
  <r>
    <x v="19"/>
    <d v="2023-08-08T00:00:00"/>
    <n v="17264"/>
    <s v="DIR"/>
    <s v="STI"/>
    <s v="Referente ao Ofício STI 0108/2023 - Aquisição de 36 (trinta e seis) notebooks Remanejamento N° 2023 50446920"/>
    <s v="Sim"/>
    <n v="207720"/>
    <m/>
    <n v="207720"/>
    <n v="0"/>
    <n v="8"/>
    <x v="5"/>
    <x v="0"/>
  </r>
  <r>
    <x v="19"/>
    <d v="2023-08-24T00:00:00"/>
    <n v="17338"/>
    <s v="FMT"/>
    <s v="S.T.I. - USP"/>
    <s v="Rem. 50477280 - Solicitação de Software STI n.o 86704 - Windows 11 Pro Upgrade (64bit - Português) - fale conosco 246746 - Ajustado na GO 17339 / GC 4168."/>
    <s v="Sim"/>
    <n v="430.36"/>
    <m/>
    <n v="430.36"/>
    <n v="0"/>
    <n v="8"/>
    <x v="5"/>
    <x v="0"/>
  </r>
  <r>
    <x v="19"/>
    <d v="2023-09-27T00:00:00"/>
    <n v="17425"/>
    <s v="ATA"/>
    <s v="A.C. de Almeida Informatica e Tecnologia Ltda."/>
    <s v="NE.05058835 / 05058843 - Ata Registro de Preço - aquisições de pen drive, mouse e teclado - RC 460350 - DC 213573."/>
    <s v="Sim"/>
    <n v="167"/>
    <m/>
    <n v="167"/>
    <n v="0"/>
    <n v="9"/>
    <x v="6"/>
    <x v="0"/>
  </r>
  <r>
    <x v="19"/>
    <d v="2023-10-06T00:00:00"/>
    <n v="17483"/>
    <s v="DIR"/>
    <s v="Ajuste"/>
    <s v="Ajuste"/>
    <s v="Sim"/>
    <n v="1770.09"/>
    <m/>
    <n v="1770.09"/>
    <n v="0"/>
    <n v="10"/>
    <x v="7"/>
    <x v="0"/>
  </r>
  <r>
    <x v="19"/>
    <d v="2023-10-11T00:00:00"/>
    <n v="17496"/>
    <s v="DIR"/>
    <s v="Art Integra Ltda"/>
    <s v="Aquisição de 04 projetores de multimídia p/ auditórios do Edifício Principal - RC 470797 - DC 221487.- NE 6023490/2023 - Processo: 23.1.530.43.8"/>
    <s v="Sim"/>
    <n v="120000"/>
    <m/>
    <n v="120000"/>
    <n v="0"/>
    <n v="10"/>
    <x v="7"/>
    <x v="0"/>
  </r>
  <r>
    <x v="19"/>
    <d v="2023-10-19T00:00:00"/>
    <n v="17529"/>
    <s v="DIR-CCIF"/>
    <s v="Support Comercial e Serviços Ltda - Me"/>
    <s v="Aquisição de fita para rotulador RC 460600 DC 225199 NE 5440721"/>
    <s v="Sim"/>
    <n v="699"/>
    <m/>
    <n v="699"/>
    <n v="0"/>
    <n v="10"/>
    <x v="7"/>
    <x v="0"/>
  </r>
  <r>
    <x v="19"/>
    <d v="2023-10-20T00:00:00"/>
    <n v="17532"/>
    <s v="DIR"/>
    <s v="Transposição interna"/>
    <s v="Referente Aquisição de memória RAM de 16GB RC 399120 DC 218699 NE 5441019 - Contrapartida GO 17531 e GC 4206"/>
    <s v="Sim"/>
    <n v="420"/>
    <m/>
    <n v="420"/>
    <n v="0"/>
    <n v="10"/>
    <x v="7"/>
    <x v="0"/>
  </r>
  <r>
    <x v="19"/>
    <d v="2023-10-20T00:00:00"/>
    <n v="17534"/>
    <s v="DIR"/>
    <s v="Transposição interna"/>
    <s v="Aquisição de memória RAM de 8GB RC 399120 DC 218699 NE 5440934 - Contrapartida GO 17530 e GC 4207"/>
    <s v="Sim"/>
    <n v="126.6"/>
    <m/>
    <n v="126.6"/>
    <n v="0"/>
    <n v="10"/>
    <x v="7"/>
    <x v="0"/>
  </r>
  <r>
    <x v="19"/>
    <d v="2023-10-30T00:00:00"/>
    <n v="17560"/>
    <s v="DIR-CCIF"/>
    <s v="A.C. de Almeida Informática e Tecnologia Ltda"/>
    <s v="NEE 05722930 e 5722948/2023 - Aquisição de insumos de informática diversos. RC 503016/2023 - DC 243391/2023 - Proc. 23.1.48.43.1"/>
    <s v="Sim"/>
    <n v="7933"/>
    <m/>
    <n v="7933"/>
    <n v="0"/>
    <n v="10"/>
    <x v="7"/>
    <x v="0"/>
  </r>
  <r>
    <x v="19"/>
    <d v="2023-11-24T00:00:00"/>
    <n v="17647"/>
    <s v="DIR-CCIF"/>
    <s v="Sistécnica Informática e Serviços Eireli"/>
    <s v="NE.06297752 - compra de cabos HDMI p/ uso nos Auditórios e salas de aulas - RC 511833 - DC 265344."/>
    <s v="Sim"/>
    <n v="1060"/>
    <m/>
    <n v="1060"/>
    <n v="0"/>
    <n v="11"/>
    <x v="8"/>
    <x v="0"/>
  </r>
  <r>
    <x v="19"/>
    <d v="2023-11-24T00:00:00"/>
    <n v="17648"/>
    <s v="DIR"/>
    <s v="FO"/>
    <s v="Remanejamento N° 2023 50681520 Referente aquisição 2 aparelhos de ar condicionado de 36.000 btus através da Ata de Registro de Preços da Faculdade de Odontologia"/>
    <s v="Sim"/>
    <n v="13400"/>
    <m/>
    <n v="13400"/>
    <n v="0"/>
    <n v="11"/>
    <x v="8"/>
    <x v="0"/>
  </r>
  <r>
    <x v="19"/>
    <d v="2023-12-07T00:00:00"/>
    <n v="17687"/>
    <s v="DIR-CCIF"/>
    <s v="Ziva Tecnologia e Soluções Ltda"/>
    <s v="Licenças de software - NE 6525232/2023 - Processo: 23.1.596.43.9"/>
    <s v="Sim"/>
    <n v="8810"/>
    <m/>
    <n v="8810"/>
    <n v="0"/>
    <n v="12"/>
    <x v="9"/>
    <x v="0"/>
  </r>
  <r>
    <x v="19"/>
    <d v="2023-12-07T00:00:00"/>
    <n v="17688"/>
    <s v="DIR"/>
    <s v="Seal Telecom Comércio e Serviços de Telecomunicaçã"/>
    <s v="Licença de software - NE 6524899/2023"/>
    <s v="Sim"/>
    <n v="12250"/>
    <m/>
    <n v="12250"/>
    <n v="0"/>
    <n v="12"/>
    <x v="9"/>
    <x v="0"/>
  </r>
  <r>
    <x v="20"/>
    <d v="2023-03-22T00:00:00"/>
    <n v="16708"/>
    <s v="DIR"/>
    <s v="União Forte Contra Incêndio Ltda"/>
    <s v="Prestação de serviço de recarga de extintores - 1º Termo de Aditivo do Contrato"/>
    <s v="Sim"/>
    <n v="14932.74"/>
    <m/>
    <n v="14932.74"/>
    <n v="0"/>
    <n v="3"/>
    <x v="10"/>
    <x v="0"/>
  </r>
  <r>
    <x v="20"/>
    <d v="2023-05-25T00:00:00"/>
    <n v="16982"/>
    <s v="ATA-SV"/>
    <s v="Hudson Roberto Magalhaes - ME"/>
    <s v="NE.02659862 - compra de baterias p/ sistema de monitoramento por alarme das portarias do IF - RC 219504 - DC 108516."/>
    <s v="Sim"/>
    <n v="354"/>
    <m/>
    <n v="354"/>
    <n v="0"/>
    <n v="5"/>
    <x v="3"/>
    <x v="0"/>
  </r>
  <r>
    <x v="20"/>
    <d v="2023-06-05T00:00:00"/>
    <n v="17020"/>
    <s v="FEP"/>
    <s v="Joalipa Comercial Ltda - ME"/>
    <s v="NE.02796592 - compra de fechadura eletrônica para Laboratório de Eletrônica, sala 1046 - Ed. Principal - RC 173008 - DC 118813 - Ajustado na GO 17021 / GC 4109."/>
    <s v="Sim"/>
    <n v="1059"/>
    <m/>
    <n v="1059"/>
    <n v="0"/>
    <n v="6"/>
    <x v="4"/>
    <x v="0"/>
  </r>
  <r>
    <x v="20"/>
    <d v="2023-06-27T00:00:00"/>
    <n v="17100"/>
    <s v="ATO-MP"/>
    <s v="Projeta Civil Engenharia Ltda."/>
    <s v="NE.05058320 - Tomada de Preço - abertura de corredor (rota de fuga) - corredor impar do Edif. Principal Ala I - térreo - RC 265727 - DC 146361."/>
    <s v="Sim"/>
    <n v="97447.26"/>
    <m/>
    <n v="97447.26"/>
    <n v="0"/>
    <n v="6"/>
    <x v="4"/>
    <x v="0"/>
  </r>
  <r>
    <x v="20"/>
    <d v="2023-07-05T00:00:00"/>
    <n v="17137"/>
    <s v="ATA"/>
    <s v="Amanda Colantonio Cultura Arte e Eventos e Serviço"/>
    <s v="NE.03839309 - Pregão - serviço de instalação de escadas marinheiros com guarda-corpo - RC 270763 - DC 145799 - Alteração do valor de R$ 60.046,16."/>
    <s v="Sim"/>
    <n v="45949.919999999998"/>
    <m/>
    <n v="45949.919999999998"/>
    <n v="0"/>
    <n v="7"/>
    <x v="11"/>
    <x v="0"/>
  </r>
  <r>
    <x v="20"/>
    <d v="2023-08-28T00:00:00"/>
    <n v="17347"/>
    <s v="ATA-SV"/>
    <s v="CRH Equipamentos de SegurançaLtda - EPP"/>
    <s v="Aquisição de equipamentos para segurança RC 286520 - Reserva 4444480 DC 176821 - Proc. 23.1.412.43.5"/>
    <s v="Sim"/>
    <n v="825"/>
    <m/>
    <n v="825"/>
    <n v="0"/>
    <n v="8"/>
    <x v="5"/>
    <x v="0"/>
  </r>
  <r>
    <x v="20"/>
    <d v="2023-09-14T00:00:00"/>
    <n v="17391"/>
    <s v="ATO-MP"/>
    <s v="Reserva"/>
    <s v="Reserva 4746657 ANULADA - Pregão FRACASSADO - fornecimento de iluminação de emergência - Edifícios Principal - RC 386427 - DC 208960."/>
    <s v="Sim"/>
    <n v="0"/>
    <m/>
    <n v="0"/>
    <n v="0"/>
    <n v="9"/>
    <x v="6"/>
    <x v="0"/>
  </r>
  <r>
    <x v="21"/>
    <d v="2023-03-08T00:00:00"/>
    <n v="16671"/>
    <s v="AAA-CPG-I"/>
    <s v="Wescley Teixeira Carvalho"/>
    <s v="Empenho 1114579 - Compra direta - Serviço de apoio operacional em informática - RC 72953 DC 39034"/>
    <s v="Sim"/>
    <n v="2500"/>
    <m/>
    <n v="2500"/>
    <n v="0"/>
    <n v="3"/>
    <x v="10"/>
    <x v="1"/>
  </r>
  <r>
    <x v="22"/>
    <m/>
    <n v="17710"/>
    <s v="FGE"/>
    <s v="SOL COMERCIO DE EQUIPAMENTOS E SERVIÇOS EIRELI"/>
    <s v="Aquisição de pincéis para quadro branco"/>
    <s v="Sim"/>
    <n v="300"/>
    <m/>
    <n v="300"/>
    <n v="0"/>
    <n v="1"/>
    <x v="0"/>
    <x v="3"/>
  </r>
  <r>
    <x v="22"/>
    <d v="2023-01-12T00:00:00"/>
    <n v="16483"/>
    <s v="FGE"/>
    <s v="LAMS Comercial e Representacoes Ltda."/>
    <s v="NE.00302410 - Pregão - aquisição de equipamentos de estabilização e proteção de energia, bateria de chumbo ácida - RC 527215 / 551868 - DC 266950/2022."/>
    <s v="Sim"/>
    <n v="1400"/>
    <m/>
    <n v="1400"/>
    <n v="0"/>
    <n v="1"/>
    <x v="0"/>
    <x v="3"/>
  </r>
  <r>
    <x v="22"/>
    <d v="2023-02-08T00:00:00"/>
    <n v="16566"/>
    <s v="FGE"/>
    <s v="Usina Ind Com Imp Prod de Informatica Ltda"/>
    <s v="Compra de componentes de eletrônica para o Laboratório de Eletrônica do DFGE. Peças especificas"/>
    <s v="Sim"/>
    <n v="1081.71"/>
    <m/>
    <n v="1081.71"/>
    <n v="0"/>
    <n v="2"/>
    <x v="1"/>
    <x v="3"/>
  </r>
  <r>
    <x v="22"/>
    <d v="2023-02-13T00:00:00"/>
    <n v="16585"/>
    <s v="FGE"/>
    <s v="WINPACK COMERCIO DE EMBALAGENS E PAPELARIA LTDA"/>
    <s v="Aquisição de Giz Liquido Branco 05.545, para uso no Departamento de Fisica Geral, material para ser utilizado na sala de seminarios e reunioes"/>
    <s v="Sim"/>
    <n v="149.4"/>
    <m/>
    <n v="149.4"/>
    <n v="0"/>
    <n v="2"/>
    <x v="1"/>
    <x v="3"/>
  </r>
  <r>
    <x v="22"/>
    <d v="2023-02-23T00:00:00"/>
    <n v="16593"/>
    <s v="FGE"/>
    <s v="correios"/>
    <s v="Sedex com aviso de recebimento do prof. Élcio Abdalla para Parnaíba - PB - PROF AMILCAR QUEIROZ CEP :58434-500 - (Nº.Objeto: OV189235055br)"/>
    <s v="Sim"/>
    <n v="69.23"/>
    <m/>
    <n v="69.23"/>
    <n v="0"/>
    <n v="2"/>
    <x v="1"/>
    <x v="3"/>
  </r>
  <r>
    <x v="22"/>
    <d v="2023-02-23T00:00:00"/>
    <n v="16615"/>
    <s v="FGE"/>
    <s v="Prado Comércio de Eletrônicos e Serviços"/>
    <s v="Aquisição e instalação de ar condicionado RC 78145 DC 29942"/>
    <s v="Sim"/>
    <n v="6164"/>
    <m/>
    <n v="6164"/>
    <n v="0"/>
    <n v="2"/>
    <x v="1"/>
    <x v="3"/>
  </r>
  <r>
    <x v="22"/>
    <d v="2023-03-16T00:00:00"/>
    <n v="16692"/>
    <s v="FGE"/>
    <s v="Joalipa Comercial Ltda - ME"/>
    <s v="NE 1263400 - Compra direta - compra de projetor de multimídia - RC 29934 DC 25360"/>
    <s v="Sim"/>
    <n v="2246.0500000000002"/>
    <m/>
    <n v="2246.0500000000002"/>
    <n v="0"/>
    <n v="3"/>
    <x v="10"/>
    <x v="3"/>
  </r>
  <r>
    <x v="22"/>
    <d v="2023-04-26T00:00:00"/>
    <n v="16821"/>
    <s v="FGE"/>
    <s v="José Valdir Spadacini"/>
    <s v="Aquisição de produtos alimentícios para as Reuniões do Departamento de Física Geral, realizadas mensalmente com a presença dos membros do departamento."/>
    <s v="Sim"/>
    <n v="80.08"/>
    <m/>
    <n v="80.08"/>
    <n v="0"/>
    <n v="4"/>
    <x v="2"/>
    <x v="3"/>
  </r>
  <r>
    <x v="22"/>
    <d v="2023-05-12T00:00:00"/>
    <n v="16903"/>
    <s v="FGE"/>
    <s v="José Valdir Spadacini"/>
    <s v="Aquisição de componentes eletrônicos para o Departamento de Física Geral."/>
    <s v="Sim"/>
    <n v="190.5"/>
    <m/>
    <n v="190.5"/>
    <n v="0"/>
    <n v="5"/>
    <x v="3"/>
    <x v="3"/>
  </r>
  <r>
    <x v="22"/>
    <d v="2023-05-12T00:00:00"/>
    <n v="16904"/>
    <s v="FGE"/>
    <s v="ALMOXARIFADO"/>
    <s v="Requisição de Almoxarifado"/>
    <s v="Sim"/>
    <n v="712.82"/>
    <m/>
    <n v="712.82"/>
    <n v="0"/>
    <n v="5"/>
    <x v="3"/>
    <x v="3"/>
  </r>
  <r>
    <x v="22"/>
    <d v="2023-06-05T00:00:00"/>
    <n v="17021"/>
    <s v="FGE"/>
    <s v="Transposicao Interna"/>
    <s v="NE.02796592 - compra de fechadura eletrônica para Laboratório de Eletrônica, sala 1046 - Ed. Principal - RC 173008 - DC 118813 - Empresa Joalipa Comercial Ltda - ME."/>
    <s v="Sim"/>
    <n v="1059"/>
    <m/>
    <n v="1059"/>
    <n v="0"/>
    <n v="6"/>
    <x v="4"/>
    <x v="3"/>
  </r>
  <r>
    <x v="22"/>
    <d v="2023-06-19T00:00:00"/>
    <n v="17055"/>
    <s v="FGE"/>
    <s v="Empresa Brasileira de Correios e Telégrafos (ECT)"/>
    <s v="Sedex do Evandro para Universidade de Brasília A/C de Gabriel Muniz CEP 70910-900 - (Nº.Objeto: OV597519639br)"/>
    <s v="Sim"/>
    <n v="24.72"/>
    <m/>
    <n v="24.72"/>
    <n v="0"/>
    <n v="6"/>
    <x v="4"/>
    <x v="3"/>
  </r>
  <r>
    <x v="22"/>
    <d v="2023-08-01T00:00:00"/>
    <n v="17240"/>
    <s v="FGE"/>
    <s v="Transposicao Interna"/>
    <s v="NE.03915765 - Ata Registro de Preço - compra de disco rígido, fonte de alimentação e mouse - RC 311036 - DC 169264 - A.C. de Almeida Informática e Tecnologia Ltda."/>
    <s v="Sim"/>
    <n v="3597"/>
    <m/>
    <n v="3597"/>
    <n v="0"/>
    <n v="8"/>
    <x v="5"/>
    <x v="3"/>
  </r>
  <r>
    <x v="22"/>
    <d v="2023-08-22T00:00:00"/>
    <n v="17321"/>
    <s v="FGE"/>
    <s v="José Valdir Spadacini"/>
    <s v="Reembolso de um suporte para TV, que será utilizado no DFGE para transmissão dos eventos do Departamento."/>
    <s v="Sim"/>
    <n v="49.99"/>
    <m/>
    <n v="49.99"/>
    <n v="0"/>
    <n v="8"/>
    <x v="5"/>
    <x v="3"/>
  </r>
  <r>
    <x v="22"/>
    <d v="2023-08-24T00:00:00"/>
    <n v="17324"/>
    <s v="FGE"/>
    <s v="Empresa Brasileira de Correios e Telégrafos (ECT)"/>
    <s v="Prioritário a pedido do Prof. Élcio para China Zhang Yin - Diretor Yangzhrou University 88 University Ave (S) Yangzhou Jiangsu - (Nº.Objeto:RR026647242br)"/>
    <s v="Sim"/>
    <n v="17.7"/>
    <m/>
    <n v="17.7"/>
    <n v="0"/>
    <n v="8"/>
    <x v="5"/>
    <x v="3"/>
  </r>
  <r>
    <x v="22"/>
    <d v="2023-09-01T00:00:00"/>
    <n v="17365"/>
    <s v="FGE"/>
    <s v="VERA BILZA DUARTE ALENCAR"/>
    <s v="Aquisição de garrafas térmicas RC 360894 DC 181132 NE 4513679"/>
    <s v="Sim"/>
    <n v="395"/>
    <m/>
    <n v="395"/>
    <n v="0"/>
    <n v="9"/>
    <x v="6"/>
    <x v="3"/>
  </r>
  <r>
    <x v="22"/>
    <d v="2023-09-11T00:00:00"/>
    <n v="17380"/>
    <s v="FGE"/>
    <s v="Oficial Web Comercial Ltda."/>
    <s v="NE.04611476 - compra de claviculário tipo armário - RC 372485 - DC 181507."/>
    <s v="Sim"/>
    <n v="465.3"/>
    <m/>
    <n v="465.3"/>
    <n v="0"/>
    <n v="9"/>
    <x v="6"/>
    <x v="3"/>
  </r>
  <r>
    <x v="22"/>
    <d v="2023-09-20T00:00:00"/>
    <n v="17406"/>
    <s v="FGE"/>
    <s v="Empresa Brasileira de Correios e Telégrafos (ECT)"/>
    <s v="Sedex para o Prof. Gabriel S.Vignoli Muniz, a pedido do Sr.Evandro Brasilia/DF - cep: 71050-131 (Nº.Objeto:OV617678092br)"/>
    <s v="Sim"/>
    <n v="24.72"/>
    <m/>
    <n v="24.72"/>
    <n v="0"/>
    <n v="9"/>
    <x v="6"/>
    <x v="3"/>
  </r>
  <r>
    <x v="22"/>
    <d v="2023-10-05T00:00:00"/>
    <n v="17466"/>
    <s v="FGE"/>
    <s v="ALMOXARIFADO"/>
    <s v="Requisição de Almoxarifado"/>
    <s v="Sim"/>
    <n v="748.8"/>
    <m/>
    <n v="748.8"/>
    <n v="0"/>
    <n v="10"/>
    <x v="7"/>
    <x v="3"/>
  </r>
  <r>
    <x v="22"/>
    <d v="2023-11-10T00:00:00"/>
    <n v="17606"/>
    <s v="FGE"/>
    <s v="SP Elite Eventos e Turismo Eireli ME"/>
    <s v="Serviço de buffet para o Workshop do DFGE nos dias 05 e 06/12/2023 - RC 533870 - DC 260334/2023 - NE 05895710/2023 - Processo 23.1.539.43.5"/>
    <s v="Sim"/>
    <n v="2300"/>
    <m/>
    <n v="2300"/>
    <n v="0"/>
    <n v="11"/>
    <x v="8"/>
    <x v="3"/>
  </r>
  <r>
    <x v="22"/>
    <d v="2023-12-22T00:00:00"/>
    <n v="17819"/>
    <s v="FGE"/>
    <s v="FIM DO EXERCÍCIO"/>
    <s v="Recolhimento fim de exercício 2023"/>
    <s v="Sim"/>
    <n v="5432.89"/>
    <m/>
    <n v="5432.89"/>
    <n v="0"/>
    <n v="12"/>
    <x v="9"/>
    <x v="3"/>
  </r>
  <r>
    <x v="23"/>
    <d v="2023-01-20T00:00:00"/>
    <n v="16499"/>
    <s v="FEP"/>
    <s v="Prado Com. de Eletron. e Servs. de Instal. EIRELI"/>
    <s v="NE.00383452 / 00383460 - Ata Registro de Preço - aquisição e serviço de instalação de aparelho de ar condicionador p/ Lab. LQMEC - RC 620630 - DC 5733."/>
    <s v="Sim"/>
    <n v="10054"/>
    <m/>
    <n v="10054"/>
    <n v="0"/>
    <n v="1"/>
    <x v="0"/>
    <x v="3"/>
  </r>
  <r>
    <x v="23"/>
    <d v="2023-02-03T00:00:00"/>
    <n v="16540"/>
    <s v="FEP"/>
    <s v="Empresa Brasileira de Correios e Telégrafos (ECT)"/>
    <s v="A pedido do prof. Antônio Figueiredo, segue caixa, via SEDEX, R. Pioneira Victalina Delfante de Castanha, 715 cep87060-666 para prof. Danilo Degan Luders, Maringá, Paraná - (Nº.Objeto: OV263719315br)"/>
    <s v="Sim"/>
    <n v="24.72"/>
    <m/>
    <n v="24.72"/>
    <n v="0"/>
    <n v="2"/>
    <x v="1"/>
    <x v="3"/>
  </r>
  <r>
    <x v="23"/>
    <d v="2023-04-26T00:00:00"/>
    <n v="16812"/>
    <s v="FEP"/>
    <s v="Empresa Brasileira de Correios e Telégrafos (ECT)"/>
    <s v="Envio deo Relatório científico do Profº. Antonio Martins Figueiredo Neto via Sedex para FAPESP - Endereço: R. Pio XI, 1500 - Alto da Lapa, São Paulo - SP, 05468-901 - (Nº.Objeto: OV376662135br)"/>
    <s v="Sim"/>
    <n v="9.5500000000000007"/>
    <m/>
    <n v="9.5500000000000007"/>
    <n v="0"/>
    <n v="4"/>
    <x v="2"/>
    <x v="3"/>
  </r>
  <r>
    <x v="23"/>
    <d v="2023-04-27T00:00:00"/>
    <n v="16832"/>
    <s v="FEP"/>
    <s v="Reserva"/>
    <s v="Reserva 2109480 - Pregão - aquisição de televisor de 85&quot; para sala de seminários do Ed. Basilio Jafet - RC 125585 - DC 56559 - (sendo 50% FAP e 50% FEP do valor de R$ 12.164,29). Anulação da Reserva nº 2625356/2023 - Motivo: Pregão Fracassado. Proc. 23.1.109.43.0"/>
    <s v="Sim"/>
    <n v="0"/>
    <m/>
    <n v="0"/>
    <n v="0"/>
    <n v="4"/>
    <x v="2"/>
    <x v="3"/>
  </r>
  <r>
    <x v="23"/>
    <d v="2023-05-11T00:00:00"/>
    <n v="16892"/>
    <s v="FEP"/>
    <s v="ALMOXARIFADO"/>
    <s v="Requisição de Almoxarifado"/>
    <s v="Sim"/>
    <n v="1543.34"/>
    <m/>
    <n v="1543.34"/>
    <n v="0"/>
    <n v="5"/>
    <x v="3"/>
    <x v="3"/>
  </r>
  <r>
    <x v="23"/>
    <d v="2023-05-15T00:00:00"/>
    <n v="16923"/>
    <s v="FEP"/>
    <s v="Jose Roberto dos Santos - 76157512849"/>
    <s v="Aquisição de serviço de chaveiro"/>
    <s v="Sim"/>
    <n v="30"/>
    <m/>
    <n v="30"/>
    <n v="0"/>
    <n v="5"/>
    <x v="3"/>
    <x v="3"/>
  </r>
  <r>
    <x v="23"/>
    <d v="2023-05-16T00:00:00"/>
    <n v="16935"/>
    <s v="FEP"/>
    <s v="Transposição interna"/>
    <s v="Referente a aquisição e instalação de aparelho de ar condicionado (DFEP). RC 212283 - DC 98170/2023 - NEs 2425098 e 245080 - Contrapartida GO 16932 e GC 4098"/>
    <s v="Sim"/>
    <n v="4864"/>
    <m/>
    <n v="4864"/>
    <n v="0"/>
    <n v="5"/>
    <x v="3"/>
    <x v="3"/>
  </r>
  <r>
    <x v="23"/>
    <d v="2023-07-05T00:00:00"/>
    <n v="17140"/>
    <s v="FEP"/>
    <s v="Transposição interna"/>
    <s v="Referente a Recuperação de piso de 20 mts da sala 203 - Raspagem de taco e aplicação de Synteko tipo cascolar - Processo:23.1.291.43.3 - NE 3341262/2023 - Despesa GO 17139 - Contrapartida GC 4136"/>
    <s v="Sim"/>
    <n v="2400"/>
    <m/>
    <n v="2400"/>
    <n v="0"/>
    <n v="7"/>
    <x v="11"/>
    <x v="3"/>
  </r>
  <r>
    <x v="23"/>
    <d v="2023-07-26T00:00:00"/>
    <n v="17185"/>
    <s v="FEP"/>
    <s v="Empresa Brasileira de Correios e Telégrafos (ECT)"/>
    <s v="Envio de Sedex para a Fapesp Rua Pio XI, 1500 - Alto da Lapa São Paulo - SP - Brasil CEP: 05468-901 - (Nº.Objeto: OV597539854br)"/>
    <s v="Sim"/>
    <n v="9.5500000000000007"/>
    <m/>
    <n v="9.5500000000000007"/>
    <n v="0"/>
    <n v="7"/>
    <x v="11"/>
    <x v="3"/>
  </r>
  <r>
    <x v="23"/>
    <d v="2023-08-24T00:00:00"/>
    <n v="17330"/>
    <s v="FEP"/>
    <s v="Empresa Brasileira de Correios e Telégrafos (ECT)"/>
    <s v="Envio documentação à via Sedex - FAPESP, R. Pio XI, 1500 - Alto da Lapa - CEP 05468-901 - São Paulo/SP - a pedido do prof. Antônio Figueiredo - (Nº.Objeto:OV617665641br)"/>
    <s v="Sim"/>
    <n v="9.5500000000000007"/>
    <m/>
    <n v="9.5500000000000007"/>
    <n v="0"/>
    <n v="8"/>
    <x v="5"/>
    <x v="3"/>
  </r>
  <r>
    <x v="23"/>
    <d v="2023-08-29T00:00:00"/>
    <n v="17350"/>
    <s v="FEP"/>
    <s v="Queller Informática &amp; Comércio Ltda"/>
    <s v="Compra em caráter emergencial, de cabos e espelhos para instalação imediata de projetores em 3 salas de seminários compartilhadas entre FAP/FEP."/>
    <s v="Sim"/>
    <n v="667.5"/>
    <m/>
    <n v="667.5"/>
    <n v="0"/>
    <n v="8"/>
    <x v="5"/>
    <x v="3"/>
  </r>
  <r>
    <x v="23"/>
    <d v="2023-09-01T00:00:00"/>
    <n v="17370"/>
    <s v="FEP"/>
    <s v="Persianas Veda Luz Ltda - Me"/>
    <s v="Aquisição de persianas e serviços de manutenção RC's 35929/201451 DC 169248 NE4513032/4513040"/>
    <s v="Sim"/>
    <n v="2042.6"/>
    <m/>
    <n v="2042.6"/>
    <n v="0"/>
    <n v="9"/>
    <x v="6"/>
    <x v="3"/>
  </r>
  <r>
    <x v="23"/>
    <d v="2023-10-05T00:00:00"/>
    <n v="17463"/>
    <s v="FEP"/>
    <s v="ALMOXARIFADO"/>
    <s v="Requisição de Almoxarifado , requisição retiradas no almoxarifado no Período de 12/05/2023 à 01/09/2023."/>
    <s v="Sim"/>
    <n v="2009.74"/>
    <m/>
    <n v="2009.74"/>
    <n v="0"/>
    <n v="10"/>
    <x v="7"/>
    <x v="3"/>
  </r>
  <r>
    <x v="23"/>
    <d v="2023-12-06T00:00:00"/>
    <n v="17684"/>
    <s v="FEP"/>
    <s v="Queller Informática e Comércio Ltda"/>
    <s v="Pagamento da DANFE 1977, referente compra, em caráter emergencial, de 2 placas de vídeo para aplicação imediata nos computadores de duas secretarias da FEP."/>
    <s v="Sim"/>
    <n v="510"/>
    <m/>
    <n v="510"/>
    <n v="0"/>
    <n v="12"/>
    <x v="9"/>
    <x v="3"/>
  </r>
  <r>
    <x v="23"/>
    <d v="2023-12-22T00:00:00"/>
    <n v="17818"/>
    <s v="DIR"/>
    <s v="FIM DO EXERCÍCIO"/>
    <s v="Recolhimento fim de exercício 2023"/>
    <s v="Sim"/>
    <n v="26949.78"/>
    <m/>
    <n v="26949.78"/>
    <n v="0"/>
    <n v="12"/>
    <x v="9"/>
    <x v="3"/>
  </r>
  <r>
    <x v="24"/>
    <d v="2023-02-02T00:00:00"/>
    <n v="16542"/>
    <s v="ATA-VEICULO"/>
    <s v="Rafael Medeiros da Silva"/>
    <s v="Referente ao curso de TRANSPORTE COLETIVO DE PASSAGEIROS obrigatório pela Universidade de São Paulo"/>
    <s v="Sim"/>
    <n v="190"/>
    <m/>
    <n v="190"/>
    <n v="0"/>
    <n v="2"/>
    <x v="1"/>
    <x v="0"/>
  </r>
  <r>
    <x v="24"/>
    <d v="2023-02-03T00:00:00"/>
    <n v="16552"/>
    <s v="FMA"/>
    <s v="Renato Antonio de Aquino - MEI CNPJ 38.373.696/000"/>
    <s v="Pagamento de curso de inglês para a funcionária Cecília Cristina Blanco Novello, pelo período de fevereiro a junho de 2023."/>
    <s v="Sim"/>
    <n v="2550"/>
    <m/>
    <n v="2550"/>
    <n v="0"/>
    <n v="2"/>
    <x v="1"/>
    <x v="0"/>
  </r>
  <r>
    <x v="24"/>
    <d v="2023-03-27T00:00:00"/>
    <n v="16718"/>
    <s v="CARH"/>
    <s v="Serviço Nacional de Aprendizagem Nacional Senai"/>
    <s v="Curso: Instalação de Sistemas para Microgeração Fotovoltaica Conectados a Rede, para o funcionário Anizete Silva Santos"/>
    <s v="Sim"/>
    <n v="1350"/>
    <m/>
    <n v="1350"/>
    <n v="0"/>
    <n v="3"/>
    <x v="10"/>
    <x v="0"/>
  </r>
  <r>
    <x v="24"/>
    <d v="2023-03-28T00:00:00"/>
    <n v="16719"/>
    <s v="CARH"/>
    <s v="Cel-Lep Ensino de Idiomas S/A"/>
    <s v="Curso : Inglês Básico 2 para o funcionário Wellington Aparecido Servelo, Início e Término do Curso: 20/03/2023 à 12/07/2023."/>
    <s v="Sim"/>
    <n v="2195.64"/>
    <m/>
    <n v="2195.64"/>
    <n v="0"/>
    <n v="3"/>
    <x v="10"/>
    <x v="0"/>
  </r>
  <r>
    <x v="24"/>
    <d v="2023-04-12T00:00:00"/>
    <n v="16778"/>
    <s v="ATA"/>
    <s v="Instituto Monitor Ltda"/>
    <s v="Serviço Operacional de Curso e Treinamento Requisição de Compra 113218 DC 82100 - NE 17596000 - Processo: 23.1.128.43.5"/>
    <s v="Sim"/>
    <n v="10680"/>
    <m/>
    <n v="10680"/>
    <n v="0"/>
    <n v="4"/>
    <x v="2"/>
    <x v="0"/>
  </r>
  <r>
    <x v="24"/>
    <d v="2023-05-04T00:00:00"/>
    <n v="16850"/>
    <s v="CARH"/>
    <s v="Serviço Nacional de Aprendizagem Nacional Senai"/>
    <s v="Continuação do curso de Montagem de Sistemas foto Voltáico, para o funcionário Anizete Silva Santos"/>
    <s v="Sim"/>
    <n v="679.75"/>
    <m/>
    <n v="679.75"/>
    <n v="0"/>
    <n v="5"/>
    <x v="3"/>
    <x v="0"/>
  </r>
  <r>
    <x v="24"/>
    <d v="2023-05-08T00:00:00"/>
    <n v="16865"/>
    <s v="DIR"/>
    <s v="FAU"/>
    <s v="Referente ao curso de capacitação sobre a Nova Lei das Licitações que ocorrerá nos dias 29, 30 e 31 de maio de 2023 - Remanejamento N° 202350250820"/>
    <s v="Sim"/>
    <n v="13377.78"/>
    <m/>
    <n v="13377.78"/>
    <n v="0"/>
    <n v="5"/>
    <x v="3"/>
    <x v="0"/>
  </r>
  <r>
    <x v="24"/>
    <d v="2023-09-18T00:00:00"/>
    <n v="17400"/>
    <s v="CARH"/>
    <s v="CEL-LEP ENSINO DE IDIOMAS S/A"/>
    <s v="Pagamento do curso Inglês Módulo L4L3 com início em 02/11/2023 à 01/02/2024"/>
    <s v="Sim"/>
    <n v="1218.2"/>
    <m/>
    <n v="1218.2"/>
    <n v="0"/>
    <n v="9"/>
    <x v="6"/>
    <x v="0"/>
  </r>
  <r>
    <x v="24"/>
    <d v="2023-11-07T00:00:00"/>
    <n v="17585"/>
    <s v="CARH"/>
    <s v="EngeHall Elétrica Brasil LTDA"/>
    <s v="Curso de Comandos Elétricos - Carga horária de 60 horas , para o funcionário Anizete Silva Santos ."/>
    <s v="Sim"/>
    <n v="497"/>
    <m/>
    <n v="497"/>
    <n v="0"/>
    <n v="11"/>
    <x v="8"/>
    <x v="0"/>
  </r>
  <r>
    <x v="24"/>
    <d v="2023-11-08T00:00:00"/>
    <n v="17588"/>
    <s v="ATA"/>
    <s v="Escola SENAI “ Nadir Dias de Figueiredo”"/>
    <s v="Aquisição de dois cursos de Segurança em Instalações e Serviços em Eletricidade - NR10 para dois funcionários da área de manutenção. Esse curso é requisito para que possam exercer a sua função."/>
    <s v="Sim"/>
    <n v="1060"/>
    <m/>
    <n v="1060"/>
    <n v="0"/>
    <n v="11"/>
    <x v="8"/>
    <x v="0"/>
  </r>
  <r>
    <x v="24"/>
    <d v="2023-11-27T00:00:00"/>
    <n v="17589"/>
    <s v="ATA"/>
    <s v="Instituto Monitor"/>
    <s v="Aquisição de um curso de Segurança em Instalações e Serviços em Eletricidade - NR10 (Reciclagem) para um servidor da equipe de manutenção ( Sr.Luiz Carlos da Silva ) . Esse curso é requisito para que o servidor possa executar o seu serviço."/>
    <s v="Sim"/>
    <n v="120"/>
    <m/>
    <n v="120"/>
    <n v="0"/>
    <n v="11"/>
    <x v="8"/>
    <x v="0"/>
  </r>
  <r>
    <x v="25"/>
    <d v="2023-01-12T00:00:00"/>
    <n v="16484"/>
    <s v="FMA"/>
    <s v="Jocimar Magoga Eletronicos Ltda."/>
    <s v="NE.00302959 - Pregão - aquisição de projetor de multimídia p/ sala de seminários do DFMA - RC 575163 - DC 271482/2022."/>
    <s v="Sim"/>
    <n v="9250"/>
    <m/>
    <n v="9250"/>
    <n v="0"/>
    <n v="1"/>
    <x v="0"/>
    <x v="3"/>
  </r>
  <r>
    <x v="25"/>
    <d v="2023-03-01T00:00:00"/>
    <n v="16633"/>
    <s v="FMA"/>
    <s v="Simone Toyoko Shinomiya"/>
    <s v="Solicito reembolso do valor de R$ 138,98 (cento e trinta e oito reais e noventa e oito centavos), para Simone Toyoko Shinomiya, nº USP 2444698, referente a compra de adaptadores e cadeado conforme cupom fiscal eletrônico 000.045.521, para uso no Departamento de Física Matemática."/>
    <s v="Sim"/>
    <n v="138.97999999999999"/>
    <m/>
    <n v="138.97999999999999"/>
    <n v="0"/>
    <n v="3"/>
    <x v="10"/>
    <x v="3"/>
  </r>
  <r>
    <x v="25"/>
    <d v="2023-04-05T00:00:00"/>
    <n v="16735"/>
    <s v="FMA"/>
    <s v="Empresa Brasileira de Correios e Telégrafos (ECT)"/>
    <s v="Solicito liberação de verba para envio de uma correspondência via SEDEX de Roberto Dobal Bandijão para FAPESP, Rua Pio Xi, 1500, Alto da Lapa. - (Nº.Objeto: OV263773174br)"/>
    <s v="Sim"/>
    <n v="8.52"/>
    <m/>
    <n v="8.52"/>
    <n v="0"/>
    <n v="4"/>
    <x v="2"/>
    <x v="3"/>
  </r>
  <r>
    <x v="25"/>
    <d v="2023-06-13T00:00:00"/>
    <n v="17046"/>
    <s v="FMA"/>
    <s v="Seattle Tecnologia e Com. de Prod. Eletr. - EIRELI"/>
    <s v="NE.02979352 - aquisição de micro-ondas de 20 litros - RC 160160 - DC 108591."/>
    <s v="Sim"/>
    <n v="495"/>
    <m/>
    <n v="495"/>
    <n v="0"/>
    <n v="6"/>
    <x v="4"/>
    <x v="3"/>
  </r>
  <r>
    <x v="25"/>
    <d v="2023-06-14T00:00:00"/>
    <n v="17049"/>
    <s v="FMA"/>
    <s v="Wall ST Comercial Ltda."/>
    <s v="NE.02991565 - compra de adaptador sem fio wireless p/ projetor - RC 143532 - DC 113137."/>
    <s v="Sim"/>
    <n v="440"/>
    <m/>
    <n v="440"/>
    <n v="0"/>
    <n v="6"/>
    <x v="4"/>
    <x v="3"/>
  </r>
  <r>
    <x v="25"/>
    <d v="2023-07-03T00:00:00"/>
    <n v="17132"/>
    <s v="FMA"/>
    <s v="E. A. de O. Ferreira - ME"/>
    <s v="NE.03361611 - serviço de lavagem de cortinas de tecido e forro da sala de seminário Jayme Tiommo - RC 79621 - DC 137427."/>
    <s v="Sim"/>
    <n v="600"/>
    <m/>
    <n v="600"/>
    <n v="0"/>
    <n v="7"/>
    <x v="11"/>
    <x v="3"/>
  </r>
  <r>
    <x v="25"/>
    <d v="2023-07-27T00:00:00"/>
    <n v="17217"/>
    <s v="FMA"/>
    <s v="Sol Com. de Equiptos. e Servs. de Instal. de Ar Co"/>
    <s v="NE.03867051 - serviço de desinstalação de aparelho de ar condicionado na sala 3113 - RC 281625 - DC 171684."/>
    <s v="Sim"/>
    <n v="250"/>
    <m/>
    <n v="250"/>
    <n v="0"/>
    <n v="7"/>
    <x v="11"/>
    <x v="3"/>
  </r>
  <r>
    <x v="25"/>
    <d v="2023-09-27T00:00:00"/>
    <n v="17428"/>
    <s v="FMA"/>
    <s v="Vambel Equipamentos p/ Escritorio Ltda."/>
    <s v="NE.05059033 - aquisição e instalação de 03 quadros escolares verdes p/ Depto. FMA - RC 261764 - DC 172770."/>
    <s v="Sim"/>
    <n v="3350"/>
    <m/>
    <n v="3350"/>
    <n v="0"/>
    <n v="9"/>
    <x v="6"/>
    <x v="3"/>
  </r>
  <r>
    <x v="25"/>
    <d v="2023-10-05T00:00:00"/>
    <n v="17468"/>
    <s v="FMA"/>
    <s v="ALMOXARIFADO"/>
    <s v="Requisição de Almoxarifado"/>
    <s v="Sim"/>
    <n v="1396.89"/>
    <m/>
    <n v="1396.89"/>
    <n v="0"/>
    <n v="10"/>
    <x v="7"/>
    <x v="3"/>
  </r>
  <r>
    <x v="25"/>
    <d v="2023-10-26T00:00:00"/>
    <n v="17548"/>
    <s v="FMA"/>
    <s v="Professor(a) Visitante"/>
    <s v="NE - 05682989/2023 - Ajuda de custo a Prof. Visitante Louis Legrand - (Unesp) para ministrar colóquio junto ao DFMA - Proc. 23.1.00013.43.3"/>
    <s v="Sim"/>
    <n v="250"/>
    <m/>
    <n v="250"/>
    <n v="0"/>
    <n v="10"/>
    <x v="7"/>
    <x v="3"/>
  </r>
  <r>
    <x v="25"/>
    <d v="2023-11-08T00:00:00"/>
    <n v="17591"/>
    <s v="FMA"/>
    <s v="Professor(a) Visitante"/>
    <s v="NE - 05879090/2023 - Ajuda de custo a Prof(a). Visitante Caroline Macedo Guandalin - (University of Edinburgh) - para ministrar colóquio junto ao DFMA - Proc. 23.1.00013.43.3"/>
    <s v="Sim"/>
    <n v="250"/>
    <m/>
    <n v="250"/>
    <n v="0"/>
    <n v="11"/>
    <x v="8"/>
    <x v="3"/>
  </r>
  <r>
    <x v="25"/>
    <d v="2023-12-22T00:00:00"/>
    <n v="17820"/>
    <s v="FMA"/>
    <s v="FIM DO EXERCÍCIO"/>
    <s v="Recolhimento fim de exercício 2023"/>
    <s v="Sim"/>
    <n v="13866.51"/>
    <m/>
    <n v="13866.51"/>
    <n v="0"/>
    <n v="12"/>
    <x v="9"/>
    <x v="3"/>
  </r>
  <r>
    <x v="26"/>
    <d v="2023-02-27T00:00:00"/>
    <n v="16625"/>
    <s v="FNC"/>
    <s v="Bolsa Pesquisador"/>
    <s v="Bolsa de mestrado para o estudante de mestrado Gilson Schaberle Goveia - Processo: 23.1.69.43.9 - NE 1846359/2023"/>
    <s v="Sim"/>
    <n v="21000"/>
    <m/>
    <n v="21000"/>
    <n v="0"/>
    <n v="2"/>
    <x v="1"/>
    <x v="4"/>
  </r>
  <r>
    <x v="26"/>
    <d v="2023-04-17T00:00:00"/>
    <n v="16790"/>
    <s v="FNC"/>
    <s v="Bolsa Pequisador (Pós-Doc)"/>
    <s v="Bolsa de Pós-Doc para a pesquisadora Dra. Marina Sparvoli de Medeiros pós-doutoranda - Processo: 23.1.69.43.9 - NE 1846316/2023 - Office of Naval Research - Global (ONR-G)"/>
    <s v="Sim"/>
    <n v="37800"/>
    <m/>
    <n v="37800"/>
    <n v="0"/>
    <n v="4"/>
    <x v="2"/>
    <x v="4"/>
  </r>
  <r>
    <x v="26"/>
    <d v="2023-05-05T00:00:00"/>
    <n v="16857"/>
    <s v="FNC"/>
    <s v="Auxilio Professor Visitante"/>
    <s v="Professor Antônio Ferreira da Silva 07 a 13/05/2023 - Apresentação de seminário e participações de reuniões de trabalho - NE 2252673/2023"/>
    <s v="Sim"/>
    <n v="3288.96"/>
    <m/>
    <n v="3288.96"/>
    <n v="0"/>
    <n v="5"/>
    <x v="3"/>
    <x v="4"/>
  </r>
  <r>
    <x v="26"/>
    <d v="2023-05-05T00:00:00"/>
    <n v="16858"/>
    <s v="FNC"/>
    <s v="Auxilio Aluno"/>
    <s v="Participação do congresso Brazilian Physics Society Autumn meeting a ser realizado na Cida de Ouro Preto MG 21 a 25/05/2023 - NE 02254390/2023 - Processo: 23.1.00238.43.5"/>
    <s v="Sim"/>
    <n v="2639.56"/>
    <m/>
    <n v="2639.56"/>
    <n v="0"/>
    <n v="5"/>
    <x v="3"/>
    <x v="4"/>
  </r>
  <r>
    <x v="26"/>
    <d v="2023-05-23T00:00:00"/>
    <n v="16972"/>
    <s v="FNC"/>
    <s v="SEC Figueiredo Ltda - EPP"/>
    <s v="Despacho aduaneiro referente a importação DC 157823/2023 - NE 2632298/2023 - Processo: 21.1.404.43.0"/>
    <s v="Sim"/>
    <n v="18183.86"/>
    <m/>
    <n v="18183.86"/>
    <n v="0"/>
    <n v="5"/>
    <x v="3"/>
    <x v="4"/>
  </r>
  <r>
    <x v="26"/>
    <d v="2023-07-26T00:00:00"/>
    <n v="17207"/>
    <s v="FNC"/>
    <s v="MERU VIAGENS EIRELI"/>
    <s v="Aquisição de passagem para Cancún para apresentação de trabalho 31 International Materials Research Congress de 13 a 19 de agosto 2023 - Processo: 23.1.400.43.7 - FATURA 14134"/>
    <s v="Sim"/>
    <n v="3716.09"/>
    <m/>
    <n v="3716.09"/>
    <n v="0"/>
    <n v="7"/>
    <x v="11"/>
    <x v="4"/>
  </r>
  <r>
    <x v="26"/>
    <d v="2023-08-15T00:00:00"/>
    <n v="17299"/>
    <s v="FNC"/>
    <s v="Meru Viagens EIRELI"/>
    <s v="Fatura 15656 - Compra de passagem aérea internacional para prof. José F. D Chubaci - participação e apresentação de trabalho &quot;20th Intenational Conference on Solid State Dosimetry&quot; e ministrar mini curso na &quot;7th Summer School&quot; - período de 12 a 23/09/2033 - Cidade de Pisa e Viareggio - Itália - RC 346034."/>
    <s v="Sim"/>
    <n v="7612.01"/>
    <m/>
    <n v="7612.01"/>
    <n v="0"/>
    <n v="8"/>
    <x v="5"/>
    <x v="4"/>
  </r>
  <r>
    <x v="26"/>
    <d v="2023-08-17T00:00:00"/>
    <n v="17312"/>
    <s v="FNC"/>
    <s v="Auxílio Aluno"/>
    <s v="Participação em treinamento e desenvolvimento de trabalho e pesquisa na Universidade de Oslo - Noruega no período de 01/09 a 30/11/2023 - NE 04154172/2023 - Processo: 23.1.00382.43.9"/>
    <s v="Sim"/>
    <n v="16173.19"/>
    <m/>
    <n v="16173.19"/>
    <n v="0"/>
    <n v="8"/>
    <x v="5"/>
    <x v="4"/>
  </r>
  <r>
    <x v="26"/>
    <d v="2023-09-28T00:00:00"/>
    <n v="17432"/>
    <s v="FNC"/>
    <s v="Reserva"/>
    <s v="Cancelado - Reserva 5073435 - aquisição de sistema de suporte e manipulação de substratos c/ capacidade de aquecimento e rotação p/ Lab. de Cristais Iônicos - RC 221266 - DC 217862 - importação - Cancelado o valor de R$ 456.000,00."/>
    <s v="Sim"/>
    <n v="0"/>
    <m/>
    <n v="0"/>
    <n v="0"/>
    <n v="9"/>
    <x v="6"/>
    <x v="4"/>
  </r>
  <r>
    <x v="26"/>
    <d v="2023-09-29T00:00:00"/>
    <n v="17442"/>
    <s v="FNC"/>
    <s v="Meru Viagens EIRELI"/>
    <s v="Fatura 15869 - Compra de passagem aérea internacional para aluno de mestrado Daniel G. Fidelis (SP/Noruega/SP) - estágio de pós-graduação na Universidade de Oslo - Noruega - de 01/09 a 30/11/2023 - RC 372566."/>
    <s v="Sim"/>
    <n v="10568.06"/>
    <m/>
    <n v="10568.06"/>
    <n v="0"/>
    <n v="9"/>
    <x v="6"/>
    <x v="4"/>
  </r>
  <r>
    <x v="27"/>
    <d v="2023-01-26T00:00:00"/>
    <n v="16517"/>
    <s v="FAP"/>
    <s v="SERGIO ALEXANDRE DA SILVA (2435235)"/>
    <s v="Material utilizado no Laboratório de Cristalografia/DFAP, solicitado pela Profª Drª Márcia Fantini e conforme Nota Fiscal 57030 da Leroy Merlin."/>
    <s v="Sim"/>
    <n v="120.47"/>
    <m/>
    <n v="120.47"/>
    <n v="0"/>
    <n v="1"/>
    <x v="0"/>
    <x v="2"/>
  </r>
  <r>
    <x v="27"/>
    <d v="2023-05-24T00:00:00"/>
    <n v="16976"/>
    <s v="FAP"/>
    <s v="Sérgio Alexandre da Silva"/>
    <s v="Reembolso das Notas Fiscais: N.F.:010.678-24/5/23 - Comp.Metal Com.Aços e Metais Ltda.- mat.de consumo (latão e aço e inox) N.F. Serviços - 002720-23/5/23- Conserto de bomba d´água acoplada ao equipamento Patrimônio DIR/FAP -043-018308."/>
    <s v="Sim"/>
    <n v="650"/>
    <m/>
    <n v="650"/>
    <n v="0"/>
    <n v="5"/>
    <x v="3"/>
    <x v="2"/>
  </r>
  <r>
    <x v="27"/>
    <d v="2023-06-01T00:00:00"/>
    <n v="17003"/>
    <s v="FAP"/>
    <s v="Sérgio Alexandre da Silva"/>
    <s v="Reembolso pela aquisição de material de consumo, em caráter de urgência, para uso no Lab.de Cristalografia do DFAP."/>
    <s v="Sim"/>
    <n v="442.73"/>
    <m/>
    <n v="442.73"/>
    <n v="0"/>
    <n v="6"/>
    <x v="4"/>
    <x v="2"/>
  </r>
  <r>
    <x v="27"/>
    <d v="2023-09-27T00:00:00"/>
    <n v="17419"/>
    <s v="FAP"/>
    <s v="Sérgio Alexandre da Silva"/>
    <s v="Reembolso pela compra de material de consumo, em caráter emergencial, para reparos, manutenção e segurança no Lab. de Cristalografia do DFAP."/>
    <s v="Sim"/>
    <n v="252"/>
    <m/>
    <n v="252"/>
    <n v="0"/>
    <n v="9"/>
    <x v="6"/>
    <x v="2"/>
  </r>
  <r>
    <x v="27"/>
    <d v="2023-11-30T00:00:00"/>
    <n v="17662"/>
    <s v="FAP"/>
    <s v="SÉRGIO ALEXANDRE DA SILVA"/>
    <s v="Aquisição de itens de consumo para o Laboratório de Cristalografia/DFAP, conforme Nota Fiscal 6309 da Z-Par Parafusos e Ferramentas Ltda ME"/>
    <s v="Sim"/>
    <n v="117.2"/>
    <m/>
    <n v="117.2"/>
    <n v="0"/>
    <n v="11"/>
    <x v="8"/>
    <x v="2"/>
  </r>
  <r>
    <x v="28"/>
    <d v="2023-02-17T00:00:00"/>
    <n v="16613"/>
    <s v="DIR"/>
    <s v="Escola de Engenharia de Lorena"/>
    <s v="Referente a diária do Prof. Luiz Tadeu Fernandes Eleno, professor da EEL USP, para participar na banca de defesa de doutorado do aluno Bruno Bueno I. Nascimento, orientando da Profa. Lucy V. C. Assali, no dia 16/02/2023. Remanejamento N° 2023 50107505"/>
    <s v="Sim"/>
    <n v="513.9"/>
    <m/>
    <n v="513.9"/>
    <n v="0"/>
    <n v="2"/>
    <x v="1"/>
    <x v="5"/>
  </r>
  <r>
    <x v="28"/>
    <d v="2023-09-28T00:00:00"/>
    <n v="17435"/>
    <s v="AAA-CPG"/>
    <s v="Meru Viagens EIRELI"/>
    <s v="Fatura 16169 - Compra de passagem aérea nacional para Prof. Marcio Varella (SP/DF/SP) - participação de Seminário de Meio Termo da CAPES (área de Astronimia / Física) - de 02 a 03/10/2023 - RC 417624."/>
    <s v="Sim"/>
    <n v="462.94"/>
    <m/>
    <n v="462.94"/>
    <n v="0"/>
    <n v="9"/>
    <x v="6"/>
    <x v="5"/>
  </r>
  <r>
    <x v="28"/>
    <d v="2023-11-01T00:00:00"/>
    <n v="17574"/>
    <s v="DIR"/>
    <s v="Monitores Bolsistas"/>
    <s v="Monitores Bolsistas Especiais 2013 NE 1282080/2023"/>
    <s v="Sim"/>
    <n v="28968.799999999999"/>
    <m/>
    <n v="28968.799999999999"/>
    <n v="0"/>
    <n v="11"/>
    <x v="8"/>
    <x v="5"/>
  </r>
  <r>
    <x v="29"/>
    <d v="2023-03-21T00:00:00"/>
    <n v="16702"/>
    <s v="DIR"/>
    <s v="Prefeitura do Municipio de Sao Paulo"/>
    <s v="NE.01435740 - Pagamento de Taxa de Resíduos Sólidos de Saúde - TRSS - Exercício 2.023."/>
    <s v="Sim"/>
    <n v="830.88"/>
    <m/>
    <n v="830.88"/>
    <n v="0"/>
    <n v="3"/>
    <x v="10"/>
    <x v="6"/>
  </r>
  <r>
    <x v="30"/>
    <d v="2023-04-18T00:00:00"/>
    <n v="16791"/>
    <s v="FAP"/>
    <s v="JA Machado CNPJ 41.738.847/0001-55"/>
    <s v="Pagamento de recarga de cilindro de gás nitrogênio de grau industrial, para uso no Laboratório de Filmes Finos do depto. de Física Aplicada do IF."/>
    <s v="Sim"/>
    <n v="246"/>
    <m/>
    <n v="246"/>
    <n v="0"/>
    <n v="4"/>
    <x v="2"/>
    <x v="2"/>
  </r>
  <r>
    <x v="31"/>
    <d v="2023-07-03T00:00:00"/>
    <n v="17130"/>
    <s v="FEP"/>
    <s v="FENIX COMERCIAL ESTUDANTIL LTDA."/>
    <s v="Solicito a liberação do valor de R$ 2000,00 (dois mil reais), para pagamento de serviços a pessoa jurídica: FENIX COMERCIAL ESTUDANTIL LTDA CNPJ 59.176.826/0001-59 Justificativa: O montante solicitado refere-se a serviços de reprodução e encadernação de materiais relativos à utilização e ao funcionamento do PROFIS."/>
    <s v="Sim"/>
    <n v="2000"/>
    <m/>
    <n v="2000"/>
    <n v="0"/>
    <n v="7"/>
    <x v="11"/>
    <x v="2"/>
  </r>
  <r>
    <x v="31"/>
    <d v="2023-08-08T00:00:00"/>
    <n v="17263"/>
    <s v="FEP"/>
    <s v="Transposição interna"/>
    <s v="Transferência de saldo da RI - PROFIS - M. Regina D. Kawamrura Para RI - PROFIS - Cristina Leite conforme email do dia 07/08/2023 pelo Sr. Marco Rice - Motivo: Aposentadoria"/>
    <s v="Sim"/>
    <n v="96748.06"/>
    <m/>
    <n v="96748.06"/>
    <n v="0"/>
    <n v="8"/>
    <x v="5"/>
    <x v="2"/>
  </r>
  <r>
    <x v="32"/>
    <m/>
    <n v="17724"/>
    <s v="ATO-MP"/>
    <s v="Eduardo Ureshino"/>
    <s v="Compra de material capacitor para as máquinas de ar condicionado dos auditórios (R$ 224,33), reparo de válvula HYDRA para sanitários Ala II térreo e 2 andar (R$ 1561,00). material para reparo de telhado (R$ 1081,30)"/>
    <s v="Sim"/>
    <n v="2866.63"/>
    <m/>
    <n v="2866.63"/>
    <n v="0"/>
    <n v="1"/>
    <x v="0"/>
    <x v="0"/>
  </r>
  <r>
    <x v="32"/>
    <m/>
    <n v="17726"/>
    <s v="ATO"/>
    <s v="Davop Comercial Ltda"/>
    <s v="Aquisição de lona plástica preta para proteção de moveis, piso em casos de trabalhos em reformas e vazamentos de telhados. Utilização geral para atendimento de solicitações de serviços."/>
    <s v="Sim"/>
    <n v="832.61"/>
    <m/>
    <n v="832.61"/>
    <n v="0"/>
    <n v="1"/>
    <x v="0"/>
    <x v="0"/>
  </r>
  <r>
    <x v="32"/>
    <d v="2023-01-10T00:00:00"/>
    <n v="16463"/>
    <s v="DIR"/>
    <s v="Elevadores Zenit Eireli"/>
    <s v="Contrato de manutenção preventiva e corretiva de elevadores - Exercício 2023"/>
    <s v="Sim"/>
    <n v="3486.47"/>
    <m/>
    <n v="3486.47"/>
    <n v="0"/>
    <n v="1"/>
    <x v="0"/>
    <x v="0"/>
  </r>
  <r>
    <x v="32"/>
    <d v="2023-01-10T00:00:00"/>
    <n v="16466"/>
    <s v="DIR"/>
    <s v="ALGV Com. Eletr. e Serv. Adm. Ltda - ME"/>
    <s v="Contrato de serviço de transporte de carga não especializada Exercício 2023 - DC 18211/2022 NE 263473"/>
    <s v="Sim"/>
    <n v="10549.15"/>
    <m/>
    <n v="10549.15"/>
    <n v="0"/>
    <n v="1"/>
    <x v="0"/>
    <x v="0"/>
  </r>
  <r>
    <x v="32"/>
    <d v="2023-01-10T00:00:00"/>
    <n v="16469"/>
    <s v="DIR"/>
    <s v="1 Nova São José Resíduos Eireli - ME"/>
    <s v="Contrato de serviço de locação para transporte de carga Exercício 2023 DC 18246"/>
    <s v="Sim"/>
    <n v="16181.12"/>
    <m/>
    <n v="16181.12"/>
    <n v="0"/>
    <n v="1"/>
    <x v="0"/>
    <x v="0"/>
  </r>
  <r>
    <x v="32"/>
    <d v="2023-01-11T00:00:00"/>
    <n v="16474"/>
    <s v="DIR"/>
    <s v="Viks Elevadores Ltda"/>
    <s v="Contrato de manutenção de elevadores preventiva e corretiva Exercício 2023 - NE 264097/2023 - Processo: 22.1.104.43.8"/>
    <s v="Sim"/>
    <n v="9062.64"/>
    <m/>
    <n v="9062.64"/>
    <n v="0"/>
    <n v="1"/>
    <x v="0"/>
    <x v="0"/>
  </r>
  <r>
    <x v="32"/>
    <d v="2023-01-11T00:00:00"/>
    <n v="16472"/>
    <s v="DIR"/>
    <s v="Itopro Instalação e Manutenção de Ar Condicionado"/>
    <s v="Contrato de Serviços de Manutenção de aparelhos de ar condicionado Exercício 2023 DC 84330/2022 - Processo 22.1.227.43.2 - NE 276753 / 2023"/>
    <s v="Sim"/>
    <n v="18105.87"/>
    <m/>
    <n v="18105.87"/>
    <n v="0"/>
    <n v="1"/>
    <x v="0"/>
    <x v="0"/>
  </r>
  <r>
    <x v="32"/>
    <d v="2023-01-11T00:00:00"/>
    <n v="16475"/>
    <s v="DIR"/>
    <s v="TK Elevadores Basil Ltda"/>
    <s v="Contrato de manutenção de elevadores Exercício 2023 - Processo: 20.1.35.43.4"/>
    <s v="Sim"/>
    <n v="10233.73"/>
    <m/>
    <n v="10233.73"/>
    <n v="0"/>
    <n v="1"/>
    <x v="0"/>
    <x v="0"/>
  </r>
  <r>
    <x v="32"/>
    <d v="2023-01-11T00:00:00"/>
    <n v="16476"/>
    <s v="DIR"/>
    <s v="Elevadores Atlas Schindler Ltda"/>
    <s v="Contrato de manutenção de elevadores preventiva e corretiva NE 264020/2023 - Processo: 21.1.420.43.6"/>
    <s v="Sim"/>
    <n v="9000"/>
    <m/>
    <n v="9000"/>
    <n v="0"/>
    <n v="1"/>
    <x v="0"/>
    <x v="0"/>
  </r>
  <r>
    <x v="32"/>
    <d v="2023-01-18T00:00:00"/>
    <n v="16489"/>
    <s v="ATO"/>
    <s v="Ibec Engenharia Ltda"/>
    <s v="Serviço terceirizado de manutenção e conservação de jardins - Processo: 22.1.421.43.3 - NE 358032 / 2023 e 357559 / 2023"/>
    <s v="Sim"/>
    <n v="189109.4"/>
    <m/>
    <n v="189109.4"/>
    <n v="0"/>
    <n v="1"/>
    <x v="0"/>
    <x v="0"/>
  </r>
  <r>
    <x v="32"/>
    <d v="2023-01-20T00:00:00"/>
    <n v="16503"/>
    <s v="ATO"/>
    <s v="Ice Refrigeracao S/S Lta - ME"/>
    <s v="NE.00384327 - serviço de desinstalação de aparelho de ar condicionado no Ed. Principal Ala I - sala 3155 - RC 221922 - DC 2769."/>
    <s v="Sim"/>
    <n v="270"/>
    <m/>
    <n v="270"/>
    <n v="0"/>
    <n v="1"/>
    <x v="0"/>
    <x v="0"/>
  </r>
  <r>
    <x v="32"/>
    <d v="2023-01-30T00:00:00"/>
    <n v="16527"/>
    <s v="ATO"/>
    <s v="Thermotime Serviços de Engenharia LDTA"/>
    <s v="Conserto dos seguintes aparelhos de ar condicionado do DFGE, Prof. Adriano. A manutenção se faz necessário para não danificar os aparelhos de pesquisa que tem alto custo (segundo informações do Prof. Adriano) Sala 1051: 043.020119 Sala 1051A: 043.020117 Sala 1051B: 043.020120 Sala 1051C: 043.020106 e 043.020107"/>
    <s v="Sim"/>
    <n v="2680"/>
    <m/>
    <n v="2680"/>
    <n v="0"/>
    <n v="1"/>
    <x v="0"/>
    <x v="0"/>
  </r>
  <r>
    <x v="32"/>
    <d v="2023-01-30T00:00:00"/>
    <n v="16531"/>
    <s v="ATO-MP"/>
    <s v="Eduardo Ureshino"/>
    <s v="Compra de material elétrico para continuação do serviço de instalação de lâmpadas UVC Oscar Sala e sala de aula do Didático, veda calha e fita aluminizada para Van der Graaf, argamassa BJF, PVC marron para o balão de Hélio, parafuso e bucha uso geral."/>
    <s v="Sim"/>
    <n v="3613.72"/>
    <m/>
    <n v="3613.72"/>
    <n v="0"/>
    <n v="1"/>
    <x v="0"/>
    <x v="0"/>
  </r>
  <r>
    <x v="32"/>
    <d v="2023-02-09T00:00:00"/>
    <n v="16574"/>
    <s v="ATO"/>
    <s v="Lampião de Gás Comercial Elétrica Ltda"/>
    <s v="Compra de refletor e lâmpadas emergencial para iluminação externa."/>
    <s v="Sim"/>
    <n v="2121"/>
    <m/>
    <n v="2121"/>
    <n v="0"/>
    <n v="2"/>
    <x v="1"/>
    <x v="0"/>
  </r>
  <r>
    <x v="32"/>
    <d v="2023-02-09T00:00:00"/>
    <n v="16575"/>
    <s v="ATO"/>
    <s v="Eduardo Ureshino"/>
    <s v="Compra de LED indicador para interruptor &quot;lâmpada UVC Nemitala&quot;"/>
    <s v="Sim"/>
    <n v="69.36"/>
    <m/>
    <n v="69.36"/>
    <n v="0"/>
    <n v="2"/>
    <x v="1"/>
    <x v="0"/>
  </r>
  <r>
    <x v="32"/>
    <d v="2023-02-09T00:00:00"/>
    <n v="16577"/>
    <s v="FMT"/>
    <s v="Karen Mendonca Oliveira - EIRELI"/>
    <s v="NE.00723350 / 00723369 - serviço de colocação de vidro e película de proteção solar em janela no Edif. Alessandro Volta - Bloco C - RC 571699 - DC 2670 - ajuste da GO 16578 / GC 4031."/>
    <s v="Sim"/>
    <n v="3539"/>
    <m/>
    <n v="3539"/>
    <n v="0"/>
    <n v="2"/>
    <x v="1"/>
    <x v="0"/>
  </r>
  <r>
    <x v="32"/>
    <d v="2023-02-14T00:00:00"/>
    <n v="16596"/>
    <s v="ATO-MP"/>
    <s v="ALGV Com. Eletr. e Serv. ADm. Ltda - ME"/>
    <s v="Contratação de serviços eventuais de apoio administrativo no transporte de mudança de matérias administrativo e didático - RC 25742 - DC 24070.- NE 1419140 / 2023"/>
    <s v="Sim"/>
    <n v="93129.4"/>
    <m/>
    <n v="93129.4"/>
    <n v="0"/>
    <n v="2"/>
    <x v="1"/>
    <x v="0"/>
  </r>
  <r>
    <x v="32"/>
    <d v="2023-02-14T00:00:00"/>
    <n v="16598"/>
    <s v="ATO-MP"/>
    <s v="Minetto Eletro Refrigeração Ltda"/>
    <s v="Contrato de serviço de manutenção em equipamento Condicionador de Ar Exercício 2023 - NE 765185 / 2023 - Processo: 22.1.75.43.8"/>
    <s v="Sim"/>
    <n v="41105.760000000002"/>
    <m/>
    <n v="41105.760000000002"/>
    <n v="0"/>
    <n v="2"/>
    <x v="1"/>
    <x v="0"/>
  </r>
  <r>
    <x v="32"/>
    <d v="2023-02-27T00:00:00"/>
    <n v="16605"/>
    <s v="ATO-MP"/>
    <s v="Thermontime Serviços de Engenharia Ltda"/>
    <s v="Serviço emergencial de desinstalação de uma aparelho de ar condicionado de numero de patrimônio: 43.014.458, quebrado para instalação de um novo aparelho de ar condicionado de numero de patrimônio200.068.838. Sala n° 13 (sala do Rack do Centro de Computação do Instituto de Física da USP) do Edifício Anexo 1 do 1ª pavimento.:"/>
    <s v="Sim"/>
    <n v="2680"/>
    <m/>
    <n v="2680"/>
    <n v="0"/>
    <n v="2"/>
    <x v="1"/>
    <x v="0"/>
  </r>
  <r>
    <x v="32"/>
    <d v="2023-02-27T00:00:00"/>
    <n v="16623"/>
    <s v="ATO-MP"/>
    <s v="Gilson Neves Rodrigues"/>
    <s v="Reparo emergencial do piso do Gerador do Edifício Hepic !"/>
    <s v="Sim"/>
    <n v="1470"/>
    <m/>
    <n v="1470"/>
    <n v="0"/>
    <n v="2"/>
    <x v="1"/>
    <x v="0"/>
  </r>
  <r>
    <x v="32"/>
    <d v="2023-02-28T00:00:00"/>
    <n v="16630"/>
    <s v="ATO-MP"/>
    <s v="Reserva"/>
    <s v="NE.01498547 - Pregão -serviço de limpeza de reservatórios e caixas d'águas do IFUSP - RC 27435 - DC 31270 - Alteração no valor de R$ 29.208,85."/>
    <s v="Sim"/>
    <n v="7049.7"/>
    <m/>
    <n v="7049.7"/>
    <n v="0"/>
    <n v="2"/>
    <x v="1"/>
    <x v="0"/>
  </r>
  <r>
    <x v="32"/>
    <d v="2023-03-02T00:00:00"/>
    <n v="16636"/>
    <s v="ATO-MP"/>
    <s v="Adilson Batista Machado"/>
    <s v="Utilização para conclusão de serviços em andamento de Manutenção Predial. Quatro fitas isolantes (eletricistas); quatro sifão de pia de copo (hidráulica); quatro luvas de 1/2&quot; x 3/4&quot; rosca cola (hidráulica); três flexível blindado de 30 cm de 1/2&quot; (hidráulica)."/>
    <s v="Sim"/>
    <n v="398.57"/>
    <m/>
    <n v="398.57"/>
    <n v="0"/>
    <n v="3"/>
    <x v="10"/>
    <x v="0"/>
  </r>
  <r>
    <x v="32"/>
    <d v="2023-03-02T00:00:00"/>
    <n v="16640"/>
    <s v="ATO-MP"/>
    <s v="G. Contec Construção e Terceirização Ltda"/>
    <s v="ANULADO Serviço de manutenção preventiva para limpeza de equipamentos de purificador de água e bebedouros do IFUSP - RC 26188 - DC 33877. - NE 1603090/2023 - Processo: 23.1.00084.43.8"/>
    <s v="Sim"/>
    <n v="0"/>
    <m/>
    <n v="0"/>
    <n v="0"/>
    <n v="3"/>
    <x v="10"/>
    <x v="0"/>
  </r>
  <r>
    <x v="32"/>
    <d v="2023-03-03T00:00:00"/>
    <n v="16648"/>
    <s v="ATO"/>
    <s v="PUSP - Capital"/>
    <s v="Rem. 50126569 - Serviços de coleta, transporte, tratamento e destino final de lâmpadas fluorescentes inservíveis, conforme OF.DVGS/SVRN/29/PUSP-C/28.02.2023."/>
    <s v="Sim"/>
    <n v="1976.94"/>
    <m/>
    <n v="1976.94"/>
    <n v="0"/>
    <n v="3"/>
    <x v="10"/>
    <x v="0"/>
  </r>
  <r>
    <x v="32"/>
    <d v="2023-03-07T00:00:00"/>
    <n v="16656"/>
    <s v="ATO"/>
    <s v="Serralheria marquelon Ltda - Me"/>
    <s v="Serviço produção em serralheria RC 83106 DC 38283"/>
    <s v="Sim"/>
    <n v="7878.9"/>
    <m/>
    <n v="7878.9"/>
    <n v="0"/>
    <n v="3"/>
    <x v="10"/>
    <x v="0"/>
  </r>
  <r>
    <x v="32"/>
    <d v="2023-03-07T00:00:00"/>
    <n v="16658"/>
    <s v="ATO"/>
    <s v="Apui Arquitetura e Paisagismo S/S Ltda."/>
    <s v="NE.02371028 - Contratação de projeto executivo para reforma de Laboratório de Pesquisa no Edifício HEPIC - RC 603876/2022 - DC 24797 - Reserva 1098026 - Convite - Contrapartida GO 16654 e GC 4047 - Alteração de valor de R$ 119.940,00."/>
    <s v="Sim"/>
    <n v="108000"/>
    <m/>
    <n v="108000"/>
    <n v="0"/>
    <n v="3"/>
    <x v="10"/>
    <x v="0"/>
  </r>
  <r>
    <x v="32"/>
    <d v="2023-03-08T00:00:00"/>
    <n v="16649"/>
    <s v="ATO"/>
    <s v="Eduardo Ureshino"/>
    <s v="Compra de material lona plástica, material hidráulico, argamassa para uso geral (R$ 668,86) e corrente + cadeado para a vigilância trancar as portas de emergência no desligamento da cabine."/>
    <s v="Sim"/>
    <n v="1138.6600000000001"/>
    <m/>
    <n v="1138.6600000000001"/>
    <n v="0"/>
    <n v="3"/>
    <x v="10"/>
    <x v="0"/>
  </r>
  <r>
    <x v="32"/>
    <d v="2023-03-08T00:00:00"/>
    <n v="16650"/>
    <s v="ATO"/>
    <s v="Eduardo Ureshino"/>
    <s v="Compra de canaleta (aud. Norte) luminárias (HEPIC) (R$539,99)"/>
    <s v="Sim"/>
    <n v="539.99"/>
    <m/>
    <n v="539.99"/>
    <n v="0"/>
    <n v="3"/>
    <x v="10"/>
    <x v="0"/>
  </r>
  <r>
    <x v="32"/>
    <d v="2023-03-08T00:00:00"/>
    <n v="16659"/>
    <s v="ATO-MP"/>
    <s v="Casa Pedroso Materiais para Construção Ltda. - EPP"/>
    <s v="Troca emergencial da fechadura da porta n° 232, do Edifício Basílio Jafet."/>
    <s v="Sim"/>
    <n v="140.80000000000001"/>
    <m/>
    <n v="140.80000000000001"/>
    <n v="0"/>
    <n v="3"/>
    <x v="10"/>
    <x v="0"/>
  </r>
  <r>
    <x v="32"/>
    <d v="2023-03-08T00:00:00"/>
    <n v="16660"/>
    <s v="ATO-MP"/>
    <s v="Thermontime Serviços de Engenharia Ltda"/>
    <s v="Serviços emergenciais da troca do revestimento da linha frigorígena do aparelho de ar condicionado n° patrimônio: 200.005.659 - Elgin - Hi-Wall de 12.000 btu´s. Laboratório de Filmes Finos - Professora Cecilia Salvatori do Edifício Basílio Jafet - Subsolo."/>
    <s v="Sim"/>
    <n v="420"/>
    <m/>
    <n v="420"/>
    <n v="0"/>
    <n v="3"/>
    <x v="10"/>
    <x v="0"/>
  </r>
  <r>
    <x v="32"/>
    <d v="2023-03-08T00:00:00"/>
    <n v="16661"/>
    <s v="ATO"/>
    <s v="Lampião de Gás Comercio Elétrica Ltda"/>
    <s v="Compra de material elétrico para adequação da sala 1030 do Laboratório Didático."/>
    <s v="Sim"/>
    <n v="1692.05"/>
    <m/>
    <n v="1692.05"/>
    <n v="0"/>
    <n v="3"/>
    <x v="10"/>
    <x v="0"/>
  </r>
  <r>
    <x v="32"/>
    <d v="2023-03-08T00:00:00"/>
    <n v="16673"/>
    <s v="ATO-MP"/>
    <s v="Ice Refrigeracao S/S Lta - ME"/>
    <s v="NE.01117136 - serviço de desinstalação e remoção de 02 ares condicionados - RC 25793 - DC 40466."/>
    <s v="Sim"/>
    <n v="650"/>
    <m/>
    <n v="650"/>
    <n v="0"/>
    <n v="3"/>
    <x v="10"/>
    <x v="0"/>
  </r>
  <r>
    <x v="32"/>
    <d v="2023-03-15T00:00:00"/>
    <n v="16686"/>
    <s v="ATO-MP"/>
    <s v="Thermontime Serviços de Engenharia Ltda"/>
    <s v="Serviços emergenciais de manutenção corretiva dos aparelhos de ares condicionados. Sala n° 213 do Conjunto Alessandro Volta Bloco &quot;C&quot;, aparelho de ar condicionado n° de patrimônio: 043.000.032 / Modelo Midea de 9.000 btu´s e da sala n° 3147 do Edifício Principal Ala 1, aparelho de ar condicionado n° de patrimônio: 043.009.103 / Modelo: Carrier Split Piso Teto de 18.000 btu´s."/>
    <s v="Sim"/>
    <n v="430"/>
    <m/>
    <n v="430"/>
    <n v="0"/>
    <n v="3"/>
    <x v="10"/>
    <x v="0"/>
  </r>
  <r>
    <x v="32"/>
    <d v="2023-03-15T00:00:00"/>
    <n v="16687"/>
    <s v="ATO-MP"/>
    <s v="Clenex Comercio e Servicos - EIRELI"/>
    <s v="NE.01252084 / 01252092 - Ata Registro de Preço - serviço de adequação dos bocais e compra de manta asfáltica para o Edifício Principal - RC 109334 - DC 47355."/>
    <s v="Sim"/>
    <n v="11786.05"/>
    <m/>
    <n v="11786.05"/>
    <n v="0"/>
    <n v="3"/>
    <x v="10"/>
    <x v="0"/>
  </r>
  <r>
    <x v="32"/>
    <d v="2023-03-16T00:00:00"/>
    <n v="16691"/>
    <s v="ATO-MP"/>
    <s v="Thermontime Serviços de Engenharia Ltda"/>
    <s v="Serviços emergenciais no aparelho de ar condicionado da sala de vigilância n° 2013/B - Numero de Patrimônio: ,43.009.458 - Springer Hi-Wall de 18.000 btu´s. Troca de capacitores e isolamento da linha frigorigena danificada."/>
    <s v="Sim"/>
    <n v="620"/>
    <m/>
    <n v="620"/>
    <n v="0"/>
    <n v="3"/>
    <x v="10"/>
    <x v="0"/>
  </r>
  <r>
    <x v="32"/>
    <d v="2023-03-30T00:00:00"/>
    <n v="16737"/>
    <s v="ATO"/>
    <s v="Eduardo Ureshino"/>
    <s v="Compra de material hidráulico (torneira, válvula de mictório, acabamentos) uso na AlaI, Química, LabDid; massa pronta para acabamento geral, ponteiras para parafusadeira (R1133,21) filtro de água para o Show de física (R$ 19,20); disjuntor para o ar condicionado do SAMPA (R$ 102,03); Fechadura eletrônica e disjuntores para o SAMPA (R$ 650,60); mangueira para ligação de água para o CEFISMA (R$258,20); Material elétrico para o auditório Mario Schenberg e Sul, lâmpadas para o elevador da Ala II"/>
    <s v="Sim"/>
    <n v="3069.49"/>
    <m/>
    <n v="3069.49"/>
    <n v="0"/>
    <n v="3"/>
    <x v="10"/>
    <x v="0"/>
  </r>
  <r>
    <x v="32"/>
    <d v="2023-03-31T00:00:00"/>
    <n v="16749"/>
    <s v="ATO"/>
    <s v="KAREN MENDONÇA de OLIVEIRA EIRELI"/>
    <s v="Aquisição de serviço de vidraçaria RC 78587 DC 64489"/>
    <s v="Sim"/>
    <n v="6426.05"/>
    <m/>
    <n v="6426.05"/>
    <n v="0"/>
    <n v="3"/>
    <x v="10"/>
    <x v="0"/>
  </r>
  <r>
    <x v="32"/>
    <d v="2023-04-05T00:00:00"/>
    <n v="16734"/>
    <s v="ATO-MP"/>
    <s v="Ice Refrigeração SS Ltda ME"/>
    <s v="Desinstalação emergencial de um aparelho de ar condicionado de 12.000 btu´s da sala n° 116 do Conjunto Alessandro Volta Bloco &quot;C&quot;. Numero de Patrimônio: 043.015.585"/>
    <s v="Sim"/>
    <n v="650"/>
    <m/>
    <n v="650"/>
    <n v="0"/>
    <n v="4"/>
    <x v="2"/>
    <x v="0"/>
  </r>
  <r>
    <x v="32"/>
    <d v="2023-04-05T00:00:00"/>
    <n v="16736"/>
    <s v="ATO-MP"/>
    <s v="Verônica Espinosa"/>
    <s v="Cópias de projetos do Instituto de Física."/>
    <s v="Sim"/>
    <n v="28.8"/>
    <m/>
    <n v="28.8"/>
    <n v="0"/>
    <n v="4"/>
    <x v="2"/>
    <x v="0"/>
  </r>
  <r>
    <x v="32"/>
    <d v="2023-04-06T00:00:00"/>
    <n v="16763"/>
    <s v="ATO-MP"/>
    <s v="1 Nova São José Resíduos Eireli - ME"/>
    <s v="2º TAC do contrato de locação de caçamba - Processo: 21.1.27.43.2"/>
    <s v="Sim"/>
    <n v="41928.42"/>
    <m/>
    <n v="41928.42"/>
    <n v="0"/>
    <n v="4"/>
    <x v="2"/>
    <x v="0"/>
  </r>
  <r>
    <x v="32"/>
    <d v="2023-04-10T00:00:00"/>
    <n v="16766"/>
    <s v="ATO-MP"/>
    <s v="Casa Pedroso Materiais para Construção Ltda. - EPP"/>
    <s v="Aquisição emergencial para atendimento de solicitações de serviços junto a manutenção predial. Lâmpadas T8 de 20 Watts (100 unidades); joelho marrom de 90° x 3/4&quot; (10 unidades); Luva marrom 3/4&quot; (10 unidades); Tee marrom 3/4&quot; (10 unidades) e uma bisnaga de vedação PU 360gramas."/>
    <s v="Sim"/>
    <n v="1925.74"/>
    <m/>
    <n v="1925.74"/>
    <n v="0"/>
    <n v="4"/>
    <x v="2"/>
    <x v="0"/>
  </r>
  <r>
    <x v="32"/>
    <d v="2023-04-11T00:00:00"/>
    <n v="16771"/>
    <s v="ATO-MP"/>
    <s v="Adilson Batista Machado"/>
    <s v="Aquisição de material para conclusão emergencial de solicitações junto a manutenção predial. Engate flexivél para lavatórios, Caixa acoplada de vaso sanitário e bebedouros (4 unidades); Fita isolante para eletricistas (4 unidades); Anel de borracha para tubulação de esgoto de 40 e 50 mm (20 unidades); Cap de esgoto de 40 mm (4 unidades); Plug de ø 1/2&quot; (10 unidades); Junção em &quot;Y&quot; esgoto de 50mm (4 unidades); Joelho 90° esgoto de 50mm (4 unidades); Fita veda rosca (2 unidades); Espelho para interruptor de uma tecla branco (4 unidades); Plug macho (1 unidade); Plug fêmea (1 unidade) Cap marrom ø 3/4&quot; (4 unidades); Aplicador de silicone (1 unidade)."/>
    <s v="Sim"/>
    <n v="534.91"/>
    <m/>
    <n v="534.91"/>
    <n v="0"/>
    <n v="4"/>
    <x v="2"/>
    <x v="0"/>
  </r>
  <r>
    <x v="32"/>
    <d v="2023-04-13T00:00:00"/>
    <n v="16781"/>
    <s v="ATO-MP"/>
    <s v="Adilson Batista Machado"/>
    <s v="Aquisição de um modulo (bloco) de luminária de luz de emergência para instalação experimental do corredor do 1ª pavimento do Edifício Principal Ala Central."/>
    <s v="Sim"/>
    <n v="389.9"/>
    <m/>
    <n v="389.9"/>
    <n v="0"/>
    <n v="4"/>
    <x v="2"/>
    <x v="0"/>
  </r>
  <r>
    <x v="32"/>
    <d v="2023-04-18T00:00:00"/>
    <n v="16793"/>
    <s v="ATO-MP"/>
    <s v="AMR Arquitetura e Construção Ltda"/>
    <s v="Aquisição e montagem de elementos de divisórias RC 101775 DC 89643"/>
    <s v="Sim"/>
    <n v="6765.85"/>
    <m/>
    <n v="6765.85"/>
    <n v="0"/>
    <n v="4"/>
    <x v="2"/>
    <x v="0"/>
  </r>
  <r>
    <x v="32"/>
    <d v="2023-04-20T00:00:00"/>
    <n v="16802"/>
    <s v="ATO-MP"/>
    <s v="Viks Elevadores Ltda"/>
    <s v="Troca de peças emergenciais do Elevador Social do Edifício Principal Ala Central - Numero de Patrimônio: 043.018856"/>
    <s v="Sim"/>
    <n v="3623.5"/>
    <m/>
    <n v="3623.5"/>
    <n v="0"/>
    <n v="4"/>
    <x v="2"/>
    <x v="0"/>
  </r>
  <r>
    <x v="32"/>
    <d v="2023-04-26T00:00:00"/>
    <n v="16824"/>
    <s v="ATO-MP"/>
    <s v="Versattil Comércio de Material Elétrico Ltda"/>
    <s v="Reserva 2090894 - Pregão - aquisições de tubos galvanizados, canaletas e materiais elétricos - RC 26196 - DC 52731. Efetuado reforço da reserva (nº 2645586) no valor de R$ 3.580,08 devido a alteração no total da compra conf. ata do pregão fls. 71 do Proc. 23.1.106.43.1 - NEE 2645624, 2645632 e 2645640."/>
    <s v="Sim"/>
    <n v="122500"/>
    <m/>
    <n v="122500"/>
    <n v="0"/>
    <n v="4"/>
    <x v="2"/>
    <x v="0"/>
  </r>
  <r>
    <x v="32"/>
    <d v="2023-04-26T00:00:00"/>
    <n v="16826"/>
    <s v="ATO-MP"/>
    <s v="Reserva"/>
    <s v="Cancelado - Reserva 2092153 - Pregão - aquisições de aparelhos de ar condicionado portátil - RC 47940 - DC 40474 - Cancelado o valor de R$ 14.099,00."/>
    <s v="Sim"/>
    <n v="0"/>
    <m/>
    <n v="0"/>
    <n v="0"/>
    <n v="4"/>
    <x v="2"/>
    <x v="0"/>
  </r>
  <r>
    <x v="32"/>
    <d v="2023-04-26T00:00:00"/>
    <n v="16828"/>
    <s v="ATO-MP"/>
    <s v="Miriam Suzana Moretti"/>
    <s v="Aquisição de Lâmpadas e aparelhos de iluminação - NE 2092960/2023 - Processo: 23.1.186.43.5"/>
    <s v="Sim"/>
    <n v="6280"/>
    <m/>
    <n v="6280"/>
    <n v="0"/>
    <n v="4"/>
    <x v="2"/>
    <x v="0"/>
  </r>
  <r>
    <x v="32"/>
    <d v="2023-05-03T00:00:00"/>
    <n v="16807"/>
    <s v="ATO"/>
    <s v="LAMPIAO DE GAS COMERCIAL ELETRICA LTDA"/>
    <s v="Compra de material para instalação de iluminação de emergência, para testes no EP, antiga Ala 2."/>
    <s v="Sim"/>
    <n v="1934.5"/>
    <m/>
    <n v="1934.5"/>
    <n v="0"/>
    <n v="5"/>
    <x v="3"/>
    <x v="0"/>
  </r>
  <r>
    <x v="32"/>
    <d v="2023-05-03T00:00:00"/>
    <n v="16813"/>
    <s v="ATO-MP"/>
    <s v="Thermontime Serviços de Tecnologia Ltda"/>
    <s v="Troca emergencial de capacitor do ar condicionado da sala n° 125 (Laboratório de Filmes Finos) do Edifício Basílio Jafet. Numero de patrimônio: 43.000.083"/>
    <s v="Sim"/>
    <n v="390"/>
    <m/>
    <n v="390"/>
    <n v="0"/>
    <n v="5"/>
    <x v="3"/>
    <x v="0"/>
  </r>
  <r>
    <x v="32"/>
    <d v="2023-05-09T00:00:00"/>
    <n v="16870"/>
    <s v="ATO"/>
    <s v="AMR Arquitetura e Construcoes Ltda."/>
    <s v="NE.02351353 - Ata Registro de Preço - serviço de instalação de drywall na sala 109 - Edif. HEPIC e caçamba estacionária - RC 212364 - DC 103450."/>
    <s v="Sim"/>
    <n v="496.3"/>
    <m/>
    <n v="496.3"/>
    <n v="0"/>
    <n v="5"/>
    <x v="3"/>
    <x v="0"/>
  </r>
  <r>
    <x v="32"/>
    <d v="2023-05-11T00:00:00"/>
    <n v="16864"/>
    <s v="ATO-MP"/>
    <s v="Magalport Comercio de Portões Automáticos"/>
    <s v="Manutenção de porta corta fogo do Edifício Hépic."/>
    <s v="Sim"/>
    <n v="600"/>
    <m/>
    <n v="600"/>
    <n v="0"/>
    <n v="5"/>
    <x v="3"/>
    <x v="0"/>
  </r>
  <r>
    <x v="32"/>
    <d v="2023-05-11T00:00:00"/>
    <n v="16883"/>
    <s v="ATO-MP"/>
    <s v="Adilson Batista Machado"/>
    <s v="Compra de peças emergenciais para os Self Contained da Biblioteca e Auditório Abrahão de Moraes. quatro correias A-32 e Três Correias A-33."/>
    <s v="Sim"/>
    <n v="388.4"/>
    <m/>
    <n v="388.4"/>
    <n v="0"/>
    <n v="5"/>
    <x v="3"/>
    <x v="0"/>
  </r>
  <r>
    <x v="32"/>
    <d v="2023-05-11T00:00:00"/>
    <n v="16891"/>
    <s v="ATO-MP"/>
    <s v="WT Peliculas e Engenharia Ltda."/>
    <s v="NE.02763287 - Pregão - fornecimento e instalação de película fumê nas janelas do Edifícios Ala 2 e Central - RC 30690 - DC 106173 - Alteração do valor de R$ 21.052,50."/>
    <s v="Sim"/>
    <n v="7449"/>
    <m/>
    <n v="7449"/>
    <n v="0"/>
    <n v="5"/>
    <x v="3"/>
    <x v="0"/>
  </r>
  <r>
    <x v="32"/>
    <d v="2023-05-11T00:00:00"/>
    <n v="16893"/>
    <s v="ATA"/>
    <s v="ALMOXARIFADO"/>
    <s v="Requisição de Almoxarifado"/>
    <s v="Sim"/>
    <n v="4979.13"/>
    <m/>
    <n v="4979.13"/>
    <n v="0"/>
    <n v="5"/>
    <x v="3"/>
    <x v="0"/>
  </r>
  <r>
    <x v="32"/>
    <d v="2023-05-11T00:00:00"/>
    <n v="16894"/>
    <s v="ATO-MP"/>
    <s v="E. de Oliveira Instalacoes e Manutencoes - EIRELI"/>
    <s v="NE.02384910 / 02384928 / 02384936 - aquisição de forro e serviço de demolição, instalação de forro e aluguel de caçamba - RC 206402 - DC 103336."/>
    <s v="Sim"/>
    <n v="9369.5400000000009"/>
    <m/>
    <n v="9369.5400000000009"/>
    <n v="0"/>
    <n v="5"/>
    <x v="3"/>
    <x v="0"/>
  </r>
  <r>
    <x v="32"/>
    <d v="2023-05-12T00:00:00"/>
    <n v="16878"/>
    <s v="ATO-MP"/>
    <s v="Eduardo Ureshino"/>
    <s v="( R$ 101,40 ) parafusos e porcas, compra de fechaduras de divisórias para o edifício Oscar Sala (R$ 544,00); compra de manta e primer (R$ 1.192,53), para principalmente atender o CAV-F, de forma emergencial, para conter vazamentos."/>
    <s v="Sim"/>
    <n v="1837.93"/>
    <m/>
    <n v="1837.93"/>
    <n v="0"/>
    <n v="5"/>
    <x v="3"/>
    <x v="0"/>
  </r>
  <r>
    <x v="32"/>
    <d v="2023-05-12T00:00:00"/>
    <n v="16898"/>
    <s v="ATO"/>
    <s v="Lampião de Gás Comercial Elétrica LTDA"/>
    <s v="Compra de lâmpadas emergencial para troca em vários lugares do IF, material elétrico para instalação de ar condicionado."/>
    <s v="Sim"/>
    <n v="1289.75"/>
    <m/>
    <n v="1289.75"/>
    <n v="0"/>
    <n v="5"/>
    <x v="3"/>
    <x v="0"/>
  </r>
  <r>
    <x v="32"/>
    <d v="2023-05-17T00:00:00"/>
    <n v="16925"/>
    <s v="ATO-MP"/>
    <s v="Alfredo Giorgio Scatena Ltda-ME"/>
    <s v="Manutenção e restauração de dois motores de ventilador das condensadoras das salas: *Sala de Estudos n° 1001 - Edifício Principal Ala 2 - Térreo - Numero de patrimônio: 43.024.124; *Sala do Data Center - C.C.I.F / Edifício Van Der Graff - Laboratório SAMPA - Numero de patrimônio: 43.000.125"/>
    <s v="Sim"/>
    <n v="1300"/>
    <m/>
    <n v="1300"/>
    <n v="0"/>
    <n v="5"/>
    <x v="3"/>
    <x v="0"/>
  </r>
  <r>
    <x v="32"/>
    <d v="2023-05-17T00:00:00"/>
    <n v="16928"/>
    <s v="ATO-MP"/>
    <s v="AMR Arquitetura e Construção"/>
    <s v="Instalação de porta / reaproveitamento - Instalação de porta, para nova sala da xerox ao lado da Tesouraria - Edifício Principal Ala 1 - 3ª pavimento"/>
    <s v="Sim"/>
    <n v="450"/>
    <m/>
    <n v="450"/>
    <n v="0"/>
    <n v="5"/>
    <x v="3"/>
    <x v="0"/>
  </r>
  <r>
    <x v="32"/>
    <d v="2023-05-17T00:00:00"/>
    <n v="16933"/>
    <s v="ATO-MP"/>
    <s v="VIKS Elevadores Ltda"/>
    <s v="Troca do reparo do motor da porta do elevador social do Edifício Principal Ala Central. Numero de Patrimônio: 043.018856"/>
    <s v="Sim"/>
    <n v="2100"/>
    <m/>
    <n v="2100"/>
    <n v="0"/>
    <n v="5"/>
    <x v="3"/>
    <x v="0"/>
  </r>
  <r>
    <x v="32"/>
    <d v="2023-05-18T00:00:00"/>
    <n v="16945"/>
    <s v="ATA"/>
    <s v="Exterminexx Controle de Pragas Ltda."/>
    <s v="NE.02978291 - Pregão - contrato de serviços de dedetização e desratização dos prédios do IFUSP - RC 247427 - DC 113331"/>
    <s v="Sim"/>
    <n v="4191.37"/>
    <m/>
    <n v="4191.37"/>
    <n v="0"/>
    <n v="5"/>
    <x v="3"/>
    <x v="0"/>
  </r>
  <r>
    <x v="32"/>
    <d v="2023-05-19T00:00:00"/>
    <n v="16950"/>
    <s v="ATO-MP"/>
    <s v="Ductbusters Engenharia Ltda."/>
    <s v="NE.03362863 - Pregão - serviços de manutenção, limpeza e higienização da rede de dutos do sistema de ar condicionado e ventilação - Ed. Oscar Salla e Pelletron - RC 179944 - DC 107390 - Alteração de valor de R$ 103.016,66."/>
    <s v="Sim"/>
    <n v="50000"/>
    <m/>
    <n v="50000"/>
    <n v="0"/>
    <n v="5"/>
    <x v="3"/>
    <x v="0"/>
  </r>
  <r>
    <x v="32"/>
    <d v="2023-05-19T00:00:00"/>
    <n v="16952"/>
    <s v="ATO-MP"/>
    <s v="Anisete Maria da Silva"/>
    <s v="NE.02978798 - Pregão - compra de cabos elétricos - RC 134363 - DC 106734 - Alterado o valor de R$ 18.355,36."/>
    <s v="Sim"/>
    <n v="15795"/>
    <m/>
    <n v="15795"/>
    <n v="0"/>
    <n v="5"/>
    <x v="3"/>
    <x v="0"/>
  </r>
  <r>
    <x v="32"/>
    <d v="2023-05-19T00:00:00"/>
    <n v="16956"/>
    <s v="ATO-MP"/>
    <s v="Fundicao Irmao Olivetti Ind. e Com. Ltda."/>
    <s v="NE.02486500 - compra de grelhas retangular para os Edifícios Principal e Lanchonete da Física - RC 223340 - DC 56672."/>
    <s v="Sim"/>
    <n v="2205"/>
    <m/>
    <n v="2205"/>
    <n v="0"/>
    <n v="5"/>
    <x v="3"/>
    <x v="0"/>
  </r>
  <r>
    <x v="32"/>
    <d v="2023-05-19T00:00:00"/>
    <n v="16957"/>
    <s v="ATA"/>
    <s v="ITOPRO Instal. e Manut. de Ar Condic. Ltda - ME"/>
    <s v="NE.02486682 - serviço de desinstalação de aparelho de ar condicionado na sala 2.013 - Sala de Vigilância - RC 161930 - DC 116810."/>
    <s v="Sim"/>
    <n v="400"/>
    <m/>
    <n v="400"/>
    <n v="0"/>
    <n v="5"/>
    <x v="3"/>
    <x v="0"/>
  </r>
  <r>
    <x v="32"/>
    <d v="2023-05-23T00:00:00"/>
    <n v="16970"/>
    <s v="ATO"/>
    <s v="Eduardo Ureshino"/>
    <s v="Compra de parafusos para montar as mesas do espaço destinado a sala de estudos no Anexo 2"/>
    <s v="Sim"/>
    <n v="200"/>
    <m/>
    <n v="200"/>
    <n v="0"/>
    <n v="5"/>
    <x v="3"/>
    <x v="0"/>
  </r>
  <r>
    <x v="32"/>
    <d v="2023-05-25T00:00:00"/>
    <n v="16984"/>
    <s v="ATO-MP"/>
    <s v="Eletronew Comercio de Materiais Eletricos Ltda."/>
    <s v="NE.03395540 / 03395559 / 03395567 - Pregão - aquisições de materiais elétricos (interruptor, tomadas, soquetes, fitas isolantes, conectores e buchas) - RC 139292 - DC 119917 - Alteração do valor de R$ 6.450,32."/>
    <s v="Sim"/>
    <n v="6420.24"/>
    <m/>
    <n v="6420.24"/>
    <n v="0"/>
    <n v="5"/>
    <x v="3"/>
    <x v="0"/>
  </r>
  <r>
    <x v="32"/>
    <d v="2023-06-02T00:00:00"/>
    <n v="17004"/>
    <s v="ATO"/>
    <s v="Eduardo Ureshino"/>
    <s v="Compra de parafusos para utilizar na entrada do IF para lixeiras e placas"/>
    <s v="Sim"/>
    <n v="40.799999999999997"/>
    <m/>
    <n v="40.799999999999997"/>
    <n v="0"/>
    <n v="6"/>
    <x v="4"/>
    <x v="0"/>
  </r>
  <r>
    <x v="32"/>
    <d v="2023-06-05T00:00:00"/>
    <n v="17024"/>
    <s v="ATO-MP"/>
    <s v="Miriam Suzana Moretti"/>
    <s v="NE.02797955 - Ata Registro de Preço - compras de lâmpadas e luminárias - RC 276214 - DC 130031."/>
    <s v="Sim"/>
    <n v="50620"/>
    <m/>
    <n v="50620"/>
    <n v="0"/>
    <n v="6"/>
    <x v="4"/>
    <x v="0"/>
  </r>
  <r>
    <x v="32"/>
    <d v="2023-06-13T00:00:00"/>
    <n v="17040"/>
    <s v="ATO-MP"/>
    <s v="Minetto Eletro Refrigeração Ltda"/>
    <s v="1º Aditivo de contrato serviço de manutenção em equipamento Condicionador de Ar - DC 41924/2022 - NE 765185/2023"/>
    <s v="Sim"/>
    <n v="48030.89"/>
    <m/>
    <n v="48030.89"/>
    <n v="0"/>
    <n v="6"/>
    <x v="4"/>
    <x v="0"/>
  </r>
  <r>
    <x v="32"/>
    <d v="2023-06-13T00:00:00"/>
    <n v="17043"/>
    <s v="ATO-MP"/>
    <s v="Viks Elevadores Ltda"/>
    <s v="1º Aditivo do contrato de manutenção de elevadores 2023 - Processo: 22.1.104.43.8 - NE 264097/2023"/>
    <s v="Sim"/>
    <n v="4886.54"/>
    <m/>
    <n v="4886.54"/>
    <n v="0"/>
    <n v="6"/>
    <x v="4"/>
    <x v="0"/>
  </r>
  <r>
    <x v="32"/>
    <d v="2023-06-14T00:00:00"/>
    <n v="17050"/>
    <s v="ATO-MP"/>
    <s v="Itopro Instalação e Manutenção de Ar Condicionado"/>
    <s v="1º Aditivo do contrato de manutenção de aparelho de Ar Condicionado - NE 276753/2023 - Processo: 22.1.227.43.2"/>
    <s v="Sim"/>
    <n v="20581.740000000002"/>
    <m/>
    <n v="20581.740000000002"/>
    <n v="0"/>
    <n v="6"/>
    <x v="4"/>
    <x v="0"/>
  </r>
  <r>
    <x v="32"/>
    <d v="2023-06-15T00:00:00"/>
    <n v="17054"/>
    <s v="ATO-MP"/>
    <s v="AMR Arquitetura e Construção Ltda"/>
    <s v="Aquisição de Fornecimento e Instalação de folhas de porta RC 221827 DC 134819 NE 3012757"/>
    <s v="Sim"/>
    <n v="3700"/>
    <m/>
    <n v="3700"/>
    <n v="0"/>
    <n v="6"/>
    <x v="4"/>
    <x v="0"/>
  </r>
  <r>
    <x v="32"/>
    <d v="2023-06-16T00:00:00"/>
    <n v="17063"/>
    <s v="ATO"/>
    <s v="Reserva"/>
    <s v="Pregão CANCELADO - Reserva 3032880 - contrato de serviços de podas de árvores do IFUSP - RC 179995 - DC 136080."/>
    <s v="Sim"/>
    <n v="0"/>
    <m/>
    <n v="0"/>
    <n v="0"/>
    <n v="6"/>
    <x v="4"/>
    <x v="0"/>
  </r>
  <r>
    <x v="32"/>
    <d v="2023-06-16T00:00:00"/>
    <n v="17065"/>
    <s v="DIR"/>
    <s v="Novapersi Comércio e Manutenção de Persianas Ltda"/>
    <s v="NEO 03031158/2023. Aquisição e instalação de persianas, salas 3123, 3125 e 3129-A do Edifício Principal. RC 174969 - DC 86075"/>
    <s v="Sim"/>
    <n v="3832.02"/>
    <m/>
    <n v="3832.02"/>
    <n v="0"/>
    <n v="6"/>
    <x v="4"/>
    <x v="0"/>
  </r>
  <r>
    <x v="32"/>
    <d v="2023-06-23T00:00:00"/>
    <n v="17090"/>
    <s v="ATO"/>
    <s v="Eduardo Ureshino"/>
    <s v="Conjunto de tomadas, espelhos cegos, kit de caixa acoplada, tubo de ligação de bacia, lona preta e fita isolante (R$ 1.144,17); disjuntor bipolar para ar condicionado, barramento e suporte de barramento caixa de passagem, condulete contatora elétrica da biblioteca, tomadas para condulete sala 2017, sala do conselho e Mario Capelo (1.381,93); Fecho eletromagnético para CCIFUSP (R$ 145,00); Fechadura tubular p Oscar Sala e fechadura pado para FGE (R$ 855,00); lona para o Abrahão de Morais, graxa, WD, luva uso geral, Dobradiça sanitário feminino Ala 2 térreo (R$ 44,00)"/>
    <s v="Sim"/>
    <n v="5210.03"/>
    <m/>
    <n v="5210.03"/>
    <n v="0"/>
    <n v="6"/>
    <x v="4"/>
    <x v="0"/>
  </r>
  <r>
    <x v="32"/>
    <d v="2023-06-23T00:00:00"/>
    <n v="17092"/>
    <s v="ATO-MP"/>
    <s v="E. de Oliveira Instalações e Manutenções Eireli"/>
    <s v="NE.352088 - aquisição de Serviço de manutenção ou conservção de pintura - RC 308370 DC 143567 -"/>
    <s v="Sim"/>
    <n v="34468.92"/>
    <m/>
    <n v="34468.92"/>
    <n v="0"/>
    <n v="6"/>
    <x v="4"/>
    <x v="0"/>
  </r>
  <r>
    <x v="32"/>
    <d v="2023-06-27T00:00:00"/>
    <n v="17101"/>
    <s v="ATO-MP"/>
    <s v="Projeta Civil Engenharia Ltda."/>
    <s v="NE.05058339 - Tomada de Preço - abertura de corredor (rota de fuga) - corredor impar do Edif. Principal Ala I - térreo - RC 265727 - DC 146361 - Alterado o valor de R$ 58.867,32."/>
    <s v="Sim"/>
    <n v="50270.02"/>
    <m/>
    <n v="50270.02"/>
    <n v="0"/>
    <n v="6"/>
    <x v="4"/>
    <x v="0"/>
  </r>
  <r>
    <x v="32"/>
    <d v="2023-07-03T00:00:00"/>
    <n v="17128"/>
    <s v="ATO-MP"/>
    <s v="Eduardo Ureshino"/>
    <s v="Bianco reparo laje FMA (R$ 114,90), rolamento para lixadeira Makita (R$42,89), reparo de válvula HYDRA FMA e MSC (R$ 620,00), lona para Biblioteca (R$ 859,70)"/>
    <s v="Sim"/>
    <n v="1637.49"/>
    <m/>
    <n v="1637.49"/>
    <n v="0"/>
    <n v="7"/>
    <x v="11"/>
    <x v="0"/>
  </r>
  <r>
    <x v="32"/>
    <d v="2023-07-03T00:00:00"/>
    <n v="17129"/>
    <s v="ATO-MP"/>
    <s v="GFLA COMERCIO E MONTAGEM DE CALHAS EIRELI-ME"/>
    <s v="Reparo em calha lado sul do laboratório de Química"/>
    <s v="Sim"/>
    <n v="1950"/>
    <m/>
    <n v="1950"/>
    <n v="0"/>
    <n v="7"/>
    <x v="11"/>
    <x v="0"/>
  </r>
  <r>
    <x v="32"/>
    <d v="2023-07-05T00:00:00"/>
    <n v="17139"/>
    <s v="ATO-MP"/>
    <s v="Resina Ecológica Com. e Serviços Eirelli"/>
    <s v="Recuperação de piso de 20 mts da sala 203 - Raspagem de taco e aplicação de Synteko tipo cascolar - Processo:23.1.291.43.3 - NE 3341262/2023 - Contrapartida GO 17140 e GC 4136"/>
    <s v="Sim"/>
    <n v="2400"/>
    <m/>
    <n v="2400"/>
    <n v="0"/>
    <n v="7"/>
    <x v="11"/>
    <x v="0"/>
  </r>
  <r>
    <x v="32"/>
    <d v="2023-07-07T00:00:00"/>
    <n v="17151"/>
    <s v="ATO-MP"/>
    <s v="Vikis Elevadores Ltda"/>
    <s v="Serviço de manutenção de Plataforma Hidráulilca RC 323735 DC 118554 NE 3456787"/>
    <s v="Sim"/>
    <n v="6230"/>
    <m/>
    <n v="6230"/>
    <n v="0"/>
    <n v="7"/>
    <x v="11"/>
    <x v="0"/>
  </r>
  <r>
    <x v="32"/>
    <d v="2023-07-07T00:00:00"/>
    <n v="17154"/>
    <s v="ATO-MP"/>
    <s v="TK Elevadores Basil Ltda"/>
    <s v="Quarto termo de aditivo do contrato de manutenção de elevadores - Processo: 20.1.35.43.4"/>
    <s v="Sim"/>
    <n v="9546.0400000000009"/>
    <m/>
    <n v="9546.0400000000009"/>
    <n v="0"/>
    <n v="7"/>
    <x v="11"/>
    <x v="0"/>
  </r>
  <r>
    <x v="32"/>
    <d v="2023-07-10T00:00:00"/>
    <n v="17157"/>
    <s v="ATO"/>
    <s v="Gealfe Comercial e Construtora Ltda."/>
    <s v="NE.03478470 - serviço emergencial de engenharia - Edifício Principal - Ala I - andar térreo - RC 296061 - DC 150032."/>
    <s v="Sim"/>
    <n v="9756.7099999999991"/>
    <m/>
    <n v="9756.7099999999991"/>
    <n v="0"/>
    <n v="7"/>
    <x v="11"/>
    <x v="0"/>
  </r>
  <r>
    <x v="32"/>
    <d v="2023-07-12T00:00:00"/>
    <n v="17167"/>
    <s v="ATO"/>
    <s v="Eduardo Ureshino"/>
    <s v="Compra de lonas para a Biblioteca cobrir o acervo, fita aluminizada para a calha da Química, material elétrico para uso geral"/>
    <s v="Sim"/>
    <n v="3886.87"/>
    <m/>
    <n v="3886.87"/>
    <n v="0"/>
    <n v="7"/>
    <x v="11"/>
    <x v="0"/>
  </r>
  <r>
    <x v="32"/>
    <d v="2023-07-12T00:00:00"/>
    <n v="17165"/>
    <s v="ATO-MP"/>
    <s v="AMR Arquitetura e Construção Ltda"/>
    <s v="Serviço de Instalação e Montagem de estrutura, serviço de locação e transporte de carga RC 325487 DC 157282 NE 3562781/35627653562773"/>
    <s v="Sim"/>
    <n v="16682.62"/>
    <m/>
    <n v="16682.62"/>
    <n v="0"/>
    <n v="7"/>
    <x v="11"/>
    <x v="0"/>
  </r>
  <r>
    <x v="32"/>
    <d v="2023-07-12T00:00:00"/>
    <n v="17166"/>
    <s v="ATO-MP"/>
    <s v="E. de Oliveira Instalações e Manutenções Eireli"/>
    <s v="Aquisição de instalação e serviço de forro e placa de gesso RC 325940 DC 157304 NE 3564245/3564253/3564261"/>
    <s v="Sim"/>
    <n v="15423.42"/>
    <m/>
    <n v="15423.42"/>
    <n v="0"/>
    <n v="7"/>
    <x v="11"/>
    <x v="0"/>
  </r>
  <r>
    <x v="32"/>
    <d v="2023-07-25T00:00:00"/>
    <n v="17199"/>
    <s v="ATO-MP"/>
    <s v="Viks Elevadores Ltda."/>
    <s v="NE.03841397 - Pregão - Serviço de manutenção de elevadores - RC 285434 - DC 137486."/>
    <s v="Sim"/>
    <n v="728.75"/>
    <m/>
    <n v="728.75"/>
    <n v="0"/>
    <n v="7"/>
    <x v="11"/>
    <x v="0"/>
  </r>
  <r>
    <x v="32"/>
    <d v="2023-07-31T00:00:00"/>
    <n v="17224"/>
    <s v="ATO-MP"/>
    <s v="AMR Arquitetura e Construcoes Ltda."/>
    <s v="NE.s 03902752 / 03902760 - Ata Registro de Preço - serviços de divisórias e compra de placas de gessos p/ Edifício Principal - Ala I - salas da Administração - RC 361041 - DC 172460."/>
    <s v="Sim"/>
    <n v="11961.84"/>
    <m/>
    <n v="11961.84"/>
    <n v="0"/>
    <n v="7"/>
    <x v="11"/>
    <x v="0"/>
  </r>
  <r>
    <x v="32"/>
    <d v="2023-08-04T00:00:00"/>
    <n v="17176"/>
    <s v="ATO-MP"/>
    <s v="COPELI INDUSTRIA E COMERCIO DE MATERIAL ELETRICO"/>
    <s v="Aquisição de 19 unidades de luminárias aletadas de embutir para 02 lâmpadas LED. Para realização de serviços de infraestrutura elétrica nas salas administrativas do 2.º andar, Ala I, resultantes de cálculo luminotécnico elaborado para o local, no qual foi observado que a iluminância estava fora dos parâmetros definidos pela legislação de saúde ocupacional."/>
    <s v="Sim"/>
    <n v="2166"/>
    <m/>
    <n v="2166"/>
    <n v="0"/>
    <n v="8"/>
    <x v="5"/>
    <x v="0"/>
  </r>
  <r>
    <x v="32"/>
    <d v="2023-08-04T00:00:00"/>
    <n v="17208"/>
    <s v="ATO-MP"/>
    <s v="Casa Pedroso Materiais para Construção Ltda. - EPP"/>
    <s v="Lona plástica medindo 4 metros de largura por 50 metros de comprimento. Utilização para proteção dos arquivos deslizantes da Biblioteca e Estantes de madeira. Conjunto Abrahão de Moraes Bloco A"/>
    <s v="Sim"/>
    <n v="485.69"/>
    <m/>
    <n v="485.69"/>
    <n v="0"/>
    <n v="8"/>
    <x v="5"/>
    <x v="0"/>
  </r>
  <r>
    <x v="32"/>
    <d v="2023-08-04T00:00:00"/>
    <n v="17209"/>
    <s v="ATO-MP"/>
    <s v="Adilson Batista Machado"/>
    <s v="Compra de matérias para conclusão de serviços solicitados a manutenção predial. Cap ø 3/4 - 2 unidades; Cap ø 1/2&quot; - 2 unidades; Fechadura externa de 40 mm - 2 unidades; Filtro de linha - 1 unidade; Adaptador pino chato 2p + t - 4 unidades; Arco de serra - 1 unidade; Lamina de serra - 2 unidades; Espuma expansiva 460g - 1 unidade; Disco diamantado universal para serra mármore Makita - 1 unidade; Lâmpada T5 de 10 W - 6 unidades."/>
    <s v="Sim"/>
    <n v="1027.71"/>
    <m/>
    <n v="1027.71"/>
    <n v="0"/>
    <n v="8"/>
    <x v="5"/>
    <x v="0"/>
  </r>
  <r>
    <x v="32"/>
    <d v="2023-08-04T00:00:00"/>
    <n v="17255"/>
    <s v="ATO-MP"/>
    <s v="AMR Arquitetura e Construção"/>
    <s v="Serviços de abertura e colocação de porta com batente na nova sala da Assistência Técnica Administrativa, Edifício Principal Ala 1 do 3ª pavimento. Sala n° 3145 / B. A urgência na contratação deste serviço, foi decorrente da necessidade da troca de parede divisória da sala , acima mencionada, que estava muito danificada e, sua substituição, foi contratada por RP. No decorrer da reforma optou-se pela inversão da porta para o corredor. Como toda reforma envolve pinturas e acabamentos, à contratação rápida deste serviços foi necessária, para assim, evitar trabalhos em duplicidade e economia de recursos públicos."/>
    <s v="Sim"/>
    <n v="2985"/>
    <m/>
    <n v="2985"/>
    <n v="0"/>
    <n v="8"/>
    <x v="5"/>
    <x v="0"/>
  </r>
  <r>
    <x v="32"/>
    <d v="2023-08-07T00:00:00"/>
    <n v="17260"/>
    <s v="DIR"/>
    <s v="Elevadores Atlas Schindler Ltda"/>
    <s v="Primeiro termo de aditivo do contrato 4001236/2023 - Processo: 21.1.420.43.6"/>
    <s v="Sim"/>
    <n v="5597.43"/>
    <m/>
    <n v="5597.43"/>
    <n v="0"/>
    <n v="8"/>
    <x v="5"/>
    <x v="0"/>
  </r>
  <r>
    <x v="32"/>
    <d v="2023-08-10T00:00:00"/>
    <n v="17273"/>
    <s v="DIR"/>
    <s v="Alair Sichocki ME"/>
    <s v="Serviço de manutenção de jardinagem - Processo: 23.1.356.43.8 - Reserva 4034916/2023 - DC 155867/2023 - NE 5182714/2023"/>
    <s v="Sim"/>
    <n v="32241.67"/>
    <m/>
    <n v="32241.67"/>
    <n v="0"/>
    <n v="8"/>
    <x v="5"/>
    <x v="0"/>
  </r>
  <r>
    <x v="32"/>
    <d v="2023-08-11T00:00:00"/>
    <n v="17290"/>
    <s v="DIR"/>
    <s v="Ajuste"/>
    <s v="Ajuste Saldo"/>
    <s v="Sim"/>
    <n v="-57367.86"/>
    <m/>
    <n v="-57367.86"/>
    <n v="0"/>
    <n v="8"/>
    <x v="5"/>
    <x v="0"/>
  </r>
  <r>
    <x v="32"/>
    <d v="2023-08-22T00:00:00"/>
    <n v="17320"/>
    <s v="ATO-MP"/>
    <s v="Eduardo Ureshino"/>
    <s v="Leroy material de uso geral (isolante, luvas, silicone, cola azulejo) R$404,91; Bergamini (espuma expansiva) R$144,50; Leroy ( hidráulica conserto de vazamento no cavalete do Grêmio) R$ 192,71; ZPAR (buchas de uso geral) R$ 400,00; Copeli, material para infraestrutura - R$ 911,64"/>
    <s v="Sim"/>
    <n v="2053.7600000000002"/>
    <m/>
    <n v="2053.7600000000002"/>
    <n v="0"/>
    <n v="8"/>
    <x v="5"/>
    <x v="0"/>
  </r>
  <r>
    <x v="32"/>
    <d v="2023-08-25T00:00:00"/>
    <n v="17341"/>
    <s v="ATO-MP"/>
    <s v="Botelho Construcao, Terceir. de Mao de Obra e Vend"/>
    <s v="NE.05428675 - Pregão - serviços de fornecimento e trocas de vidros trincados / quebrados do IFUSP - RC 374720 - DC 191650 - Rem. 50479321 - Alterado o valor de R$ 7.739,71."/>
    <s v="Sim"/>
    <n v="4400"/>
    <m/>
    <n v="4400"/>
    <n v="0"/>
    <n v="8"/>
    <x v="5"/>
    <x v="0"/>
  </r>
  <r>
    <x v="32"/>
    <d v="2023-09-14T00:00:00"/>
    <n v="17392"/>
    <s v="ATO-MP"/>
    <s v="Reserva"/>
    <s v="Reserva 4746665 ANULADA - Pregão FRACASSADA - fornecimento de iluminação de emergência - Edifícios Principal - RC 386427 - DC 208960."/>
    <s v="Sim"/>
    <n v="0"/>
    <m/>
    <n v="0"/>
    <n v="0"/>
    <n v="9"/>
    <x v="6"/>
    <x v="0"/>
  </r>
  <r>
    <x v="32"/>
    <d v="2023-09-25T00:00:00"/>
    <n v="17331"/>
    <s v="ATO-MP"/>
    <s v="Adilson Batista Machado"/>
    <s v="Aquisição de peças para manutenção corretiva de ares condicionados das salas n° 202 (n° patrimônio: 43.020.803) e 203 (n° patrimônio: 43.43.020.805) do Edifício Bloco de Serviços; Auditório Cesar Lattes , Anexo 1 do 2ª pavimento, n° patrimônio: 43.013.833 e sala n° 3037, Edifício Principal Ala 2 do 3ª pavimento, n° de patrimônio: 043.016.947. Capacitor 05MFD 380/400/450 com terminal 2 unidade; Placa eletrônica principal Carrier 2 unidades e Placa display receptora uma unidade."/>
    <s v="Sim"/>
    <n v="984.02"/>
    <m/>
    <n v="984.02"/>
    <n v="0"/>
    <n v="9"/>
    <x v="6"/>
    <x v="0"/>
  </r>
  <r>
    <x v="32"/>
    <d v="2023-09-25T00:00:00"/>
    <n v="17355"/>
    <s v="ATO-MP"/>
    <s v="Eduardo Ureshino"/>
    <s v="Compra de material elétrico para infraestrutura destinado a fornecer energia ao CEFISMA (R$ 568,16); Cabo flexível 2,5mm² para utilização na reforma das salas administrativas da Ala 1 (R$ 1.179,20); Acessórios elétricos para acabamento na reforma das salas administrativas Ala 1 (R$205,70)"/>
    <s v="Sim"/>
    <n v="1953.06"/>
    <m/>
    <n v="1953.06"/>
    <n v="0"/>
    <n v="9"/>
    <x v="6"/>
    <x v="0"/>
  </r>
  <r>
    <x v="32"/>
    <d v="2023-10-06T00:00:00"/>
    <n v="17480"/>
    <s v="DIR"/>
    <s v="Carla Dal Maso Nunes Roxo EPP"/>
    <s v="Aquisição de Gás Argônio RC 465017 DC 219768 NE 5198556"/>
    <s v="Sim"/>
    <n v="680"/>
    <m/>
    <n v="680"/>
    <n v="0"/>
    <n v="10"/>
    <x v="7"/>
    <x v="0"/>
  </r>
  <r>
    <x v="32"/>
    <d v="2023-10-11T00:00:00"/>
    <n v="17495"/>
    <s v="ATO"/>
    <s v="Eduardo Ureshino"/>
    <s v="Compra de material para conter vazamentos em coberturas pelo excesso de chuvas: manta asfáltica, primer, P.U., maçarico (R$ 1472,36)"/>
    <s v="Sim"/>
    <n v="1472.36"/>
    <m/>
    <n v="1472.36"/>
    <n v="0"/>
    <n v="10"/>
    <x v="7"/>
    <x v="0"/>
  </r>
  <r>
    <x v="32"/>
    <d v="2023-10-18T00:00:00"/>
    <n v="17518"/>
    <s v="ATO-MP"/>
    <s v="Botelho Construcao, Terceir. de Mao de Obra e Vend"/>
    <s v="NE.05897446 - Pregão - instalação e fornecimento de folhas de portas, semi solidas e com ferragens - RC 427123 - DC 221355 - Alterado o valor de R$ 8.598,00."/>
    <s v="Sim"/>
    <n v="8300"/>
    <m/>
    <n v="8300"/>
    <n v="0"/>
    <n v="10"/>
    <x v="7"/>
    <x v="0"/>
  </r>
  <r>
    <x v="32"/>
    <d v="2023-10-31T00:00:00"/>
    <n v="17566"/>
    <s v="ATO"/>
    <s v="Dante Machi ME"/>
    <s v="Conserto emergencial da porta de entrada da Ala Central (lado da Biblioteca), porta não fecha e compromete a segurança."/>
    <s v="Sim"/>
    <n v="1950"/>
    <m/>
    <n v="1950"/>
    <n v="0"/>
    <n v="10"/>
    <x v="7"/>
    <x v="0"/>
  </r>
  <r>
    <x v="32"/>
    <d v="2023-10-31T00:00:00"/>
    <n v="17567"/>
    <s v="ATO"/>
    <s v="Eduardo Ureshino"/>
    <s v="Compra de pneus e câmeras paras os carrinho de duas e quatro rodas (r$ 600,00). Compra de material hidráulico para AVF, FMA, TOKAMAK, veda calha para uso geral nos telhados do IF (R$ 1074,92). Compra de placas de forro para uso no IF, com as chuvas muitas placas foram danificadas pelos vazamentos no IF (R$ 1337,74)"/>
    <s v="Sim"/>
    <n v="3012.66"/>
    <m/>
    <n v="3012.66"/>
    <n v="0"/>
    <n v="10"/>
    <x v="7"/>
    <x v="0"/>
  </r>
  <r>
    <x v="32"/>
    <d v="2023-10-31T00:00:00"/>
    <n v="17568"/>
    <s v="FMA"/>
    <s v="JASQ Climatização Ltda."/>
    <s v="Conserto de aparelhos de ar condicionado em caráter emergencial, números de patrimônio 043.020.687, 043.020.683 e 043.020.820, junto ao Departamento de Física Matemática."/>
    <s v="Sim"/>
    <n v="2150"/>
    <m/>
    <n v="2150"/>
    <n v="0"/>
    <n v="10"/>
    <x v="7"/>
    <x v="0"/>
  </r>
  <r>
    <x v="32"/>
    <d v="2023-10-31T00:00:00"/>
    <n v="17570"/>
    <s v="DIR"/>
    <s v="Projeta Civil Engenharia"/>
    <s v="Serviço de recuperação de instalação hidrossanitária - ED. Van Der Graaff - NE 5753436/2023 - Processo: 23.1.565.43.6"/>
    <s v="Sim"/>
    <n v="16566.099999999999"/>
    <m/>
    <n v="16566.099999999999"/>
    <n v="0"/>
    <n v="10"/>
    <x v="7"/>
    <x v="0"/>
  </r>
  <r>
    <x v="32"/>
    <d v="2023-11-09T00:00:00"/>
    <n v="17598"/>
    <s v="ATO-MP"/>
    <s v="ITOPRO Instal. e Manut. de Ar Condic. Ltda - ME"/>
    <s v="NE.05896024 - serviço de desinstalação e instalação de ar condicionado na sala 3143 - Edif. Ala Principal - RC 452209 - DC 255438."/>
    <s v="Sim"/>
    <n v="850"/>
    <m/>
    <n v="850"/>
    <n v="0"/>
    <n v="11"/>
    <x v="8"/>
    <x v="0"/>
  </r>
  <r>
    <x v="32"/>
    <d v="2023-11-16T00:00:00"/>
    <n v="17600"/>
    <s v="FMT"/>
    <s v="Ninetto Eletro Refrigeração Ltda"/>
    <s v="Manutenção corretiva do aparelho de ar condicionado da sala do Data Center do Edifício Van der Graff - Laboratório Sampa - n° de patrimônio: 200.086.184"/>
    <s v="Sim"/>
    <n v="1622.5"/>
    <m/>
    <n v="1622.5"/>
    <n v="0"/>
    <n v="11"/>
    <x v="8"/>
    <x v="0"/>
  </r>
  <r>
    <x v="32"/>
    <d v="2023-11-16T00:00:00"/>
    <n v="17602"/>
    <s v="FMA"/>
    <s v="JASQ Climatização Ltda"/>
    <s v="Manutenção/Conserto de aparelhos de ar condicionado em caráter emergencial, reposição de peças, números de patrimônios, 043.020.687, 043.020.683 e 043.020.820, junto ao Departamento de Física Matemática."/>
    <s v="Sim"/>
    <n v="350"/>
    <m/>
    <n v="350"/>
    <n v="0"/>
    <n v="11"/>
    <x v="8"/>
    <x v="0"/>
  </r>
  <r>
    <x v="32"/>
    <d v="2023-11-16T00:00:00"/>
    <n v="17626"/>
    <s v="ATO"/>
    <s v="Lampião de Gás Comercial Elétrica"/>
    <s v="Compra de soquete de lâmpada e driver para painel LED 48W"/>
    <s v="Sim"/>
    <n v="327"/>
    <m/>
    <n v="327"/>
    <n v="0"/>
    <n v="11"/>
    <x v="8"/>
    <x v="0"/>
  </r>
  <r>
    <x v="32"/>
    <d v="2023-11-21T00:00:00"/>
    <n v="17634"/>
    <s v="DIR-LDID"/>
    <s v="Reserva"/>
    <s v="Reservas 6239469 / 6239493 ANULADA - Pregão - aquisições de compensados de madeira e serviço de corte e pés para armários para o Laboratório de Demonstrações - RC 538430 - DC 270461."/>
    <s v="Sim"/>
    <n v="0"/>
    <m/>
    <n v="0"/>
    <n v="0"/>
    <n v="11"/>
    <x v="8"/>
    <x v="0"/>
  </r>
  <r>
    <x v="32"/>
    <d v="2023-11-24T00:00:00"/>
    <n v="17644"/>
    <s v="ATO-MP"/>
    <s v="PUSP - Capital"/>
    <s v="Rem. 50679967 - Ref. ao serviços de coleta, transporte, tratamento e destino final de lâmpadas fluorescentes inservíveis, conforme OF. PUSP-C/DVGS/SVRN/79..."/>
    <s v="Sim"/>
    <n v="750"/>
    <m/>
    <n v="750"/>
    <n v="0"/>
    <n v="11"/>
    <x v="8"/>
    <x v="0"/>
  </r>
  <r>
    <x v="32"/>
    <d v="2023-11-30T00:00:00"/>
    <n v="17658"/>
    <s v="FMA"/>
    <s v="JASQ Climatização Ltda"/>
    <s v="Manutenção/Conserto de aparelho de ar condicionado em caráter emergencial, número de patrimônio 043.020.818, junto ao Departamento de Física Matemática."/>
    <s v="Sim"/>
    <n v="850"/>
    <m/>
    <n v="850"/>
    <n v="0"/>
    <n v="11"/>
    <x v="8"/>
    <x v="0"/>
  </r>
  <r>
    <x v="32"/>
    <d v="2023-11-30T00:00:00"/>
    <n v="17659"/>
    <s v="ATO-MP"/>
    <s v="Adilson Batista Machado"/>
    <s v="Uso do setor de infraestrutura predial e Assistência Técnica Operacional, na utilização de impressão de projetos Civil. Compra de sulfite A3 - 2 unidades."/>
    <s v="Sim"/>
    <n v="147.80000000000001"/>
    <m/>
    <n v="147.80000000000001"/>
    <n v="0"/>
    <n v="11"/>
    <x v="8"/>
    <x v="0"/>
  </r>
  <r>
    <x v="32"/>
    <d v="2023-11-30T00:00:00"/>
    <n v="17660"/>
    <s v="ATO-MP"/>
    <s v="Eduardo Ureshino"/>
    <s v="Utilização emergencial para atendimento de demandas de serviços pedidos ao setor de Manutenção Predial. (Kit caixa acoplada; mão francesa invertida; interruptor paralelo e simples)"/>
    <s v="Sim"/>
    <n v="411.21"/>
    <m/>
    <n v="411.21"/>
    <n v="0"/>
    <n v="11"/>
    <x v="8"/>
    <x v="0"/>
  </r>
  <r>
    <x v="32"/>
    <d v="2023-11-30T00:00:00"/>
    <n v="17661"/>
    <s v="ATO-MP"/>
    <s v="Eduardo Ureshino"/>
    <s v="Utilização emergencial para atendimento de solicitações de serviços junto a Manutenção Predial. (Luva esquerda de 50mm esgoto; anel de vedação; cano de esgoto de 50mm)"/>
    <s v="Sim"/>
    <n v="36.15"/>
    <m/>
    <n v="36.15"/>
    <n v="0"/>
    <n v="11"/>
    <x v="8"/>
    <x v="0"/>
  </r>
  <r>
    <x v="32"/>
    <d v="2023-11-30T00:00:00"/>
    <n v="17663"/>
    <s v="ATO-MP"/>
    <s v="Adilson Batista Machado"/>
    <s v="Manutenção do motor monofásico de Exaustor com hélice do aparelho de ar condicionado - Carrier TR 20, de numero de patrimônio: 043.009.319. Ar condicionado do Auditório Abrahão de Moraes."/>
    <s v="Sim"/>
    <n v="685"/>
    <m/>
    <n v="685"/>
    <n v="0"/>
    <n v="11"/>
    <x v="8"/>
    <x v="0"/>
  </r>
  <r>
    <x v="32"/>
    <d v="2023-11-30T00:00:00"/>
    <n v="17664"/>
    <s v="ATA-SV"/>
    <s v="A2G Comercial Ltda."/>
    <s v="NE.06389371 - compra de ventiladores de parede para as portarias do IFUSP - RC 555539 - DC 273711."/>
    <s v="Sim"/>
    <n v="1544.4"/>
    <m/>
    <n v="1544.4"/>
    <n v="0"/>
    <n v="11"/>
    <x v="8"/>
    <x v="0"/>
  </r>
  <r>
    <x v="32"/>
    <d v="2023-12-05T00:00:00"/>
    <n v="17681"/>
    <s v="ATO-MP"/>
    <s v="Alexandre de Oliveira Vieira"/>
    <s v="Reembolso por aquisição de disjuntor Bipolar de 20 A, para troca emergencial no Edifício Principal. Empresa: 3F - Três EFES - Cupom fiscal 023097 - 04/12/2023 - R$40,00"/>
    <s v="Sim"/>
    <n v="40"/>
    <m/>
    <n v="40"/>
    <n v="0"/>
    <n v="12"/>
    <x v="9"/>
    <x v="0"/>
  </r>
  <r>
    <x v="32"/>
    <d v="2023-12-20T00:00:00"/>
    <n v="17712"/>
    <s v="FMT"/>
    <s v="Minetto Eletro Refrigeração Ltda"/>
    <s v="Manutenção corretiva do ar condicionado da sala do data center do laboratório SAMPA, do Edifício Van der Graff de numero de patrimônio: 200.086.184"/>
    <s v="Sim"/>
    <n v="1662.5"/>
    <m/>
    <n v="1662.5"/>
    <n v="0"/>
    <n v="12"/>
    <x v="9"/>
    <x v="0"/>
  </r>
  <r>
    <x v="32"/>
    <d v="2023-12-20T00:00:00"/>
    <n v="17723"/>
    <s v="ATO-MP"/>
    <s v="Minetto Eletro Refrigeração Ltda"/>
    <s v="Troca de placa de comando do ar condicionado da sala n° 125 do Edifício Basílio Jafet (Alunos de Pós Graduação). Aparelho Springer Mundial Janela de 15.000 btus de n° de patrimônio: 013.019.038"/>
    <s v="Sim"/>
    <n v="300"/>
    <m/>
    <n v="300"/>
    <n v="0"/>
    <n v="12"/>
    <x v="9"/>
    <x v="0"/>
  </r>
  <r>
    <x v="33"/>
    <d v="2023-01-30T00:00:00"/>
    <n v="16532"/>
    <s v="FEP"/>
    <s v="PRPI"/>
    <s v="Devolução remanescente referente ao REMANEJAMENTO 50278543 / 2021 - Edital de Apoio à Manutenção preventiva e corretiva de equipamentos Multiusuários cadastrados no USPMULTI - 2021. Portaria PRP 820/21"/>
    <s v="Sim"/>
    <n v="7673.45"/>
    <m/>
    <n v="7673.45"/>
    <n v="0"/>
    <n v="1"/>
    <x v="0"/>
    <x v="1"/>
  </r>
  <r>
    <x v="33"/>
    <d v="2023-02-08T00:00:00"/>
    <n v="16568"/>
    <s v="DIR"/>
    <s v="PRPI"/>
    <s v="Valor devolvido pela SEC Figueiredo referente saldo remanescente das despesas aduaneiras de importação Referente ao Programa Edital USP MULTI 2021 - Prof. Cristiano Oliveira - Remanejamento N° 2023 50088306"/>
    <s v="Sim"/>
    <n v="6393.51"/>
    <m/>
    <n v="6393.51"/>
    <n v="0"/>
    <n v="2"/>
    <x v="1"/>
    <x v="1"/>
  </r>
  <r>
    <x v="33"/>
    <d v="2023-02-08T00:00:00"/>
    <n v="16569"/>
    <s v="FEP"/>
    <s v="PRPI"/>
    <s v="Remanejamento 50088306 / 2023 - Referente a anulação parcial do empenho 1000733 / 2023"/>
    <s v="Sim"/>
    <n v="0.34"/>
    <m/>
    <n v="0.34"/>
    <n v="0"/>
    <n v="2"/>
    <x v="1"/>
    <x v="1"/>
  </r>
  <r>
    <x v="34"/>
    <d v="2023-11-09T00:00:00"/>
    <n v="17592"/>
    <s v="FAP"/>
    <s v="Reitoria"/>
    <s v="Devolução do saldo remanescente do Remanejamento 202350637660, pois só foram adquiridos somente 2 monitores. Remanejamento N° 2023 50641064."/>
    <s v="Sim"/>
    <n v="2580"/>
    <m/>
    <n v="2580"/>
    <n v="0"/>
    <n v="11"/>
    <x v="8"/>
    <x v="2"/>
  </r>
  <r>
    <x v="34"/>
    <d v="2023-11-09T00:00:00"/>
    <n v="17593"/>
    <s v="FAP"/>
    <s v="Compacta Comércio e Serviços Ltda"/>
    <s v="Aquisição de 2 monitores de vídeo para computador - NE 5888307/2023 - Processo: 23.1.249.43.7"/>
    <s v="Sim"/>
    <n v="5160"/>
    <m/>
    <n v="5160"/>
    <n v="0"/>
    <n v="11"/>
    <x v="8"/>
    <x v="2"/>
  </r>
  <r>
    <x v="35"/>
    <d v="2023-05-18T00:00:00"/>
    <n v="16946"/>
    <s v="DIR-SBI"/>
    <s v="Led Encadernadora Comercio e Servicos Ltda - ME"/>
    <s v="NE.02469923 - serviços de encadernações de materiais bibliográficos - RC 214600 - DC 100043."/>
    <s v="Sim"/>
    <n v="11660"/>
    <m/>
    <n v="11660"/>
    <n v="0"/>
    <n v="5"/>
    <x v="3"/>
    <x v="0"/>
  </r>
  <r>
    <x v="35"/>
    <d v="2023-05-18T00:00:00"/>
    <n v="16947"/>
    <s v="DIR-SBI"/>
    <s v="Wtec Móveis e Equipamentos Tecnicos Ltda - EPP"/>
    <s v="NE.02470255 / 02470263 - aquisição de bibliocantos para apoio de livros e carrinhos de transportes - RC 234333 / 234481 - DC 106653."/>
    <s v="Sim"/>
    <n v="5258"/>
    <m/>
    <n v="5258"/>
    <n v="0"/>
    <n v="5"/>
    <x v="3"/>
    <x v="0"/>
  </r>
  <r>
    <x v="35"/>
    <d v="2023-08-07T00:00:00"/>
    <n v="17259"/>
    <s v="DIR"/>
    <s v="American Institute of Physics"/>
    <s v="Assinatura de periódicos - Renovação da assinatura de periódicos American Journal of Physics"/>
    <s v="Sim"/>
    <n v="11727.05"/>
    <m/>
    <n v="11727.05"/>
    <n v="0"/>
    <n v="8"/>
    <x v="5"/>
    <x v="0"/>
  </r>
  <r>
    <x v="35"/>
    <d v="2023-08-10T00:00:00"/>
    <n v="17281"/>
    <s v="DIR"/>
    <s v="ABCD"/>
    <s v="Grupo 173 - Preservação e Conservação de Materiais Saldo remanescente do remanejamento 2023 50452407 - Remanejamento N° 2023 50452601."/>
    <s v="Sim"/>
    <n v="0.68"/>
    <m/>
    <n v="0.68"/>
    <n v="0"/>
    <n v="8"/>
    <x v="5"/>
    <x v="0"/>
  </r>
  <r>
    <x v="35"/>
    <d v="2023-08-10T00:00:00"/>
    <n v="17282"/>
    <s v="DIR"/>
    <s v="Led Encadernadora Comércio e Serviços LTDA - ME"/>
    <s v="Aquisição de recipientes e materiais para acondicionamento e embalagens papelão - NE 4112348/2023 - Processo: 23.1.401.43.3 - Grupo 173 - Preservação e Conservação de Materiais"/>
    <s v="Sim"/>
    <n v="1583"/>
    <m/>
    <n v="1583"/>
    <n v="0"/>
    <n v="8"/>
    <x v="5"/>
    <x v="0"/>
  </r>
  <r>
    <x v="35"/>
    <d v="2023-08-18T00:00:00"/>
    <n v="17318"/>
    <s v="DIR-SBI"/>
    <s v="Banco do Brasil"/>
    <s v="NE.04154873 - Pagamento de taxa de importação p/ serviço de assinatura de periódicos - DC 180233 - American Institute of Physics - Rem. 50461600."/>
    <s v="Sim"/>
    <n v="125.1"/>
    <m/>
    <n v="125.1"/>
    <n v="0"/>
    <n v="8"/>
    <x v="5"/>
    <x v="0"/>
  </r>
  <r>
    <x v="36"/>
    <d v="2023-01-10T00:00:00"/>
    <n v="16470"/>
    <s v="DIR"/>
    <s v="MERU VIAGENS EIRELI"/>
    <s v="CONTRATO DE AGENCIAMENTO DE PASSAGENS AÉREAS - EXERCÍCIO 2023 - Convênio PROAP 817757/2015 - Convênio 38860 - NEE 263732/2023 - Proc. 22.1.164.43.0 - Anulação da NE em 15/05/2023 VALOR R$ 18.415,00 conf. instruções, devido ao encerramento do convênio - Nota de Anulação de Empenho nº 02425039/2023"/>
    <s v="Sim"/>
    <n v="0"/>
    <m/>
    <n v="0"/>
    <n v="0"/>
    <n v="1"/>
    <x v="0"/>
    <x v="4"/>
  </r>
  <r>
    <x v="36"/>
    <d v="2023-02-23T00:00:00"/>
    <n v="16617"/>
    <s v="AAA-CPG-I"/>
    <s v="Auxílio Diário Aluno"/>
    <s v="Filipe Silva de Oliveira. Participar do XXI Encontro Nacional de Ensino de Química 2023, de 01 a 03/03/2023 em Uberlândia - MG Proc. 23.1.00067.43.6"/>
    <s v="Sim"/>
    <n v="640"/>
    <m/>
    <n v="640"/>
    <n v="0"/>
    <n v="2"/>
    <x v="1"/>
    <x v="4"/>
  </r>
  <r>
    <x v="36"/>
    <d v="2023-03-17T00:00:00"/>
    <n v="16698"/>
    <s v="AAA-CPG-I"/>
    <s v="Auxílio Diário Aluno"/>
    <s v="Auxilio financeiro a estudante Lucas Yoshinobu Sagawa para participação no V Encontro Regional de Ensino de Biologia (EREBIO) a ser realizado em Cuiabá, Mato Grosso do Sul no Período 22 a 24/03/2023. Processo: 23.1.99.43.5 - NE 1279756/2023"/>
    <s v="Sim"/>
    <n v="960"/>
    <m/>
    <n v="960"/>
    <n v="0"/>
    <n v="3"/>
    <x v="10"/>
    <x v="4"/>
  </r>
  <r>
    <x v="36"/>
    <d v="2023-04-03T00:00:00"/>
    <n v="16753"/>
    <s v="AAA-CPG-I"/>
    <s v="Aluno(a) da CPGI"/>
    <s v="Auxílio Financeiro ao aluno Daniel Trugillo Martins Fontes para participar do IV SIPEC - Simpósio de Pesquisa em Educação para a Ciência, a ser realizado em Maringá - PR, no período de 13 a 14/03/2023. Proc. 23.1.124.43.0 - NEE 01569940/2023"/>
    <s v="Sim"/>
    <n v="640"/>
    <m/>
    <n v="640"/>
    <n v="0"/>
    <n v="4"/>
    <x v="2"/>
    <x v="4"/>
  </r>
  <r>
    <x v="36"/>
    <d v="2023-05-15T00:00:00"/>
    <n v="16931"/>
    <s v="DIR"/>
    <s v="PRPG"/>
    <s v="Encerramento Convênio CAPES PROAP 2015 - Devolução de Recurso - Programa de Pós Graduação interunidades de ensino em ciências (Física, Química e Biologia) - Remanejamento N° 2023 50264821"/>
    <s v="Sim"/>
    <n v="66950.52"/>
    <m/>
    <n v="66950.52"/>
    <n v="0"/>
    <n v="5"/>
    <x v="3"/>
    <x v="4"/>
  </r>
  <r>
    <x v="37"/>
    <d v="2023-01-12T00:00:00"/>
    <n v="16485"/>
    <s v="FMT"/>
    <s v="Soares e Farias Ltda."/>
    <s v="NE.00303017 - Pregão - Fornecimento e instalação de um portão de ferro automatizado p/ o Lab. de Criogenia - RC 474340 - DC 263250/2022."/>
    <s v="Sim"/>
    <n v="9500"/>
    <m/>
    <n v="9500"/>
    <n v="0"/>
    <n v="1"/>
    <x v="0"/>
    <x v="2"/>
  </r>
  <r>
    <x v="37"/>
    <d v="2023-05-25T00:00:00"/>
    <n v="16983"/>
    <s v="FMT"/>
    <s v="Zion Refrigeracao Ltda."/>
    <s v="NE.02660313 - serviço de manutenção corretiva no equipamento de resfriamento de água (Chiller) no Lab. de Criogenia - RC 232772 - DC 106130."/>
    <s v="Sim"/>
    <n v="16000"/>
    <m/>
    <n v="16000"/>
    <n v="0"/>
    <n v="5"/>
    <x v="3"/>
    <x v="2"/>
  </r>
  <r>
    <x v="38"/>
    <d v="2023-02-08T00:00:00"/>
    <n v="16572"/>
    <s v="FMT"/>
    <s v="Compacta Comercio e Servicos Ltda."/>
    <s v="NE.00645236 - Ata Registro de Preço - aquisição de notebook - RC 53231 - DC 18541."/>
    <s v="Sim"/>
    <n v="5960"/>
    <m/>
    <n v="5960"/>
    <n v="0"/>
    <n v="2"/>
    <x v="1"/>
    <x v="1"/>
  </r>
  <r>
    <x v="38"/>
    <d v="2023-02-27T00:00:00"/>
    <n v="16626"/>
    <s v="FMT"/>
    <s v="Costruzioni Apparecchiature Elettroniche Nucleari"/>
    <s v="Kit de emulação que será usado em disciplinas de laboratório do IFUSP - Processo 23.1.39.43.2 - Reserva 870027/2023 - Processo: 23.1.39.43.2 - NE 1018405/2023"/>
    <s v="Sim"/>
    <n v="36000"/>
    <m/>
    <n v="36000"/>
    <n v="0"/>
    <n v="2"/>
    <x v="1"/>
    <x v="1"/>
  </r>
  <r>
    <x v="38"/>
    <d v="2023-03-21T00:00:00"/>
    <n v="16704"/>
    <s v="FMT"/>
    <s v="Banco do Brasil"/>
    <s v="NE.01437408 - Pagamento de taxa de importação de equipamento - DC 17510."/>
    <s v="Sim"/>
    <n v="166"/>
    <m/>
    <n v="166"/>
    <n v="0"/>
    <n v="3"/>
    <x v="10"/>
    <x v="1"/>
  </r>
  <r>
    <x v="38"/>
    <d v="2023-07-18T00:00:00"/>
    <n v="17182"/>
    <s v="FMT"/>
    <s v="Compacta Comércio e Serviços LTDA"/>
    <s v="Aquisiçã de 2 monitores de Vídeo RC 343604 DC 163789 NE 3631104"/>
    <s v="Sim"/>
    <n v="3410"/>
    <m/>
    <n v="3410"/>
    <n v="0"/>
    <n v="7"/>
    <x v="11"/>
    <x v="1"/>
  </r>
  <r>
    <x v="38"/>
    <d v="2023-08-01T00:00:00"/>
    <n v="17234"/>
    <s v="FMT"/>
    <s v="Sistécnica Informática e Serviços Eireli"/>
    <s v="NE 3913061 - Aquisição de Televisão de Led 55 polegadas RC 342519 DC 169671"/>
    <s v="Sim"/>
    <n v="2673"/>
    <m/>
    <n v="2673"/>
    <n v="0"/>
    <n v="8"/>
    <x v="5"/>
    <x v="1"/>
  </r>
  <r>
    <x v="38"/>
    <d v="2023-08-17T00:00:00"/>
    <n v="17316"/>
    <s v="FMT"/>
    <s v="Oficial Web Comercial Ltda."/>
    <s v="NE.04192244 - compra de 02 suportes p/ televisor de 85&quot; - RC 342608 - DC 169990."/>
    <s v="Sim"/>
    <n v="2198"/>
    <m/>
    <n v="2198"/>
    <n v="0"/>
    <n v="8"/>
    <x v="5"/>
    <x v="1"/>
  </r>
  <r>
    <x v="38"/>
    <d v="2023-09-14T00:00:00"/>
    <n v="17389"/>
    <s v="FMT"/>
    <s v="Bela Beli Store Ltda"/>
    <s v="Aquisição de Tablet - Ata Registro de Preço RC 445563 DC 208901 NE 4744956"/>
    <s v="Sim"/>
    <n v="8889"/>
    <m/>
    <n v="8889"/>
    <n v="0"/>
    <n v="9"/>
    <x v="6"/>
    <x v="1"/>
  </r>
  <r>
    <x v="38"/>
    <d v="2023-09-14T00:00:00"/>
    <n v="17390"/>
    <s v="FMT"/>
    <s v="Compacta Comércio e Serviços LTDA"/>
    <s v="Aquisição de notebook - Ata Registro de Preço 30/2023 RC 445717 DC 208804 Ne 4745316"/>
    <s v="Sim"/>
    <n v="6180"/>
    <m/>
    <n v="6180"/>
    <n v="0"/>
    <n v="9"/>
    <x v="6"/>
    <x v="1"/>
  </r>
  <r>
    <x v="38"/>
    <d v="2023-11-24T00:00:00"/>
    <n v="17643"/>
    <s v="FMT"/>
    <s v="F.L . Santos Comércio e Serviços Tecnológicos"/>
    <s v="Aquisição de impressora multifuncional. RC 503610 - DC 262205/2023 - Proc. 23.1.577.43.4"/>
    <s v="Sim"/>
    <n v="1455"/>
    <m/>
    <n v="1455"/>
    <n v="0"/>
    <n v="11"/>
    <x v="8"/>
    <x v="1"/>
  </r>
  <r>
    <x v="39"/>
    <d v="2023-01-11T00:00:00"/>
    <n v="16478"/>
    <s v="ATA"/>
    <s v="Trivale Instituicao de Pagamento Ltda."/>
    <s v="NE.00285329 - Serviços de gerenciamento do abastecimento de combustíveis em veículos e equipamentos - Exercício 2023 - DC 217/2022 - RUSP."/>
    <s v="Sim"/>
    <n v="11079"/>
    <m/>
    <n v="11079"/>
    <n v="0"/>
    <n v="1"/>
    <x v="0"/>
    <x v="0"/>
  </r>
  <r>
    <x v="39"/>
    <d v="2023-01-11T00:00:00"/>
    <n v="16477"/>
    <s v="ATA-VEICULO"/>
    <s v="Associacao dos Taxis PRIME"/>
    <s v="NE00285060 - Transporte por táxi - Exercício 2023."/>
    <s v="Sim"/>
    <n v="3548.25"/>
    <m/>
    <n v="3548.25"/>
    <n v="0"/>
    <n v="1"/>
    <x v="0"/>
    <x v="0"/>
  </r>
  <r>
    <x v="39"/>
    <d v="2023-05-23T00:00:00"/>
    <n v="16971"/>
    <s v="ATA-VEICULO"/>
    <s v="CET - SP"/>
    <s v="NE.02633073 ANULADO - NAE. 2023 02645268 - Ref. a multa de trânsito por estacionar em zona azul - Veículo Placa EEF 3918 -"/>
    <s v="Sim"/>
    <n v="0"/>
    <m/>
    <n v="0"/>
    <n v="0"/>
    <n v="5"/>
    <x v="3"/>
    <x v="0"/>
  </r>
  <r>
    <x v="39"/>
    <d v="2023-08-09T00:00:00"/>
    <n v="17266"/>
    <s v="DIR"/>
    <s v="CET"/>
    <s v="Código: 202300002456 - Tipo: MULTA - Descrição: #1540; Placa: EEF-3918; AIT: SIB86126002; Vencimento: 08/08/2023; Órgão Autuador: CET - COMPANHIA DE ENGENHARIA DE TRAFEGO; Condutor: Rafael Medeiros da Silva"/>
    <s v="Sim"/>
    <n v="201.36"/>
    <m/>
    <n v="201.36"/>
    <n v="0"/>
    <n v="8"/>
    <x v="5"/>
    <x v="0"/>
  </r>
  <r>
    <x v="39"/>
    <d v="2023-10-05T00:00:00"/>
    <n v="17465"/>
    <s v="ATA-VEICULO"/>
    <s v="Associacao dos Taxis PRIME"/>
    <s v="NE.05140582 - Reforço da NE00285060 - Transporte por táxi - Exercício 2023."/>
    <s v="Sim"/>
    <n v="933.75"/>
    <m/>
    <n v="933.75"/>
    <n v="0"/>
    <n v="10"/>
    <x v="7"/>
    <x v="0"/>
  </r>
  <r>
    <x v="39"/>
    <d v="2023-10-18T00:00:00"/>
    <n v="17517"/>
    <s v="ATA-VEICULO"/>
    <s v="CET - SP"/>
    <s v="Multa por transitar em local / horário não permitido pela regulamentação (rodízio) - Veículo placa EEF 3918 - Astra - Condutor: Rafael Medeiros da Silva - dia 20/07/2023..."/>
    <s v="Sim"/>
    <n v="104.13"/>
    <m/>
    <n v="104.13"/>
    <n v="0"/>
    <n v="10"/>
    <x v="7"/>
    <x v="0"/>
  </r>
  <r>
    <x v="40"/>
    <d v="2023-02-16T00:00:00"/>
    <n v="16606"/>
    <s v="FEP"/>
    <s v="Centuria Ferragegens e Parafusos Eireli"/>
    <s v="Aquisição de mobiliários e materias de consumo para o Laboratório GFCx - RC 1754 DC 22271"/>
    <s v="Sim"/>
    <n v="3274"/>
    <m/>
    <n v="3274"/>
    <n v="0"/>
    <n v="2"/>
    <x v="1"/>
    <x v="2"/>
  </r>
  <r>
    <x v="40"/>
    <d v="2023-03-01T00:00:00"/>
    <n v="16634"/>
    <s v="FEP"/>
    <s v="A.C. De Almeida Informática e Tecnologia Ltda"/>
    <s v="Aquisição de insumos de informática RC 75103 Dc 34245"/>
    <s v="Sim"/>
    <n v="800"/>
    <m/>
    <n v="800"/>
    <n v="0"/>
    <n v="3"/>
    <x v="10"/>
    <x v="2"/>
  </r>
  <r>
    <x v="40"/>
    <d v="2023-04-03T00:00:00"/>
    <n v="16750"/>
    <s v="FEP"/>
    <s v="Transposição interna"/>
    <s v="Referente Sol Comércio de Equipamentos e Serviços EIRELI, aquisição de equipamentos de áudio e vídeo Rc 82789 Dc 43929 - Contrapartida GO 16747 e GC 4065"/>
    <s v="Sim"/>
    <n v="620"/>
    <m/>
    <n v="620"/>
    <n v="0"/>
    <n v="4"/>
    <x v="2"/>
    <x v="2"/>
  </r>
  <r>
    <x v="40"/>
    <d v="2023-05-31T00:00:00"/>
    <n v="16996"/>
    <s v="FEP"/>
    <s v="Luciene Oliveira Machado"/>
    <s v="Reembolso a aluna de pós doc., Luciene Oliveira Machado, pelo serviço de encadernação da tese. Essas teses ficarão na biblioteca do Grupo GFCx.do IFUSP."/>
    <s v="Sim"/>
    <n v="200"/>
    <m/>
    <n v="200"/>
    <n v="0"/>
    <n v="5"/>
    <x v="3"/>
    <x v="2"/>
  </r>
  <r>
    <x v="40"/>
    <d v="2023-06-16T00:00:00"/>
    <n v="17059"/>
    <s v="FEP"/>
    <s v="Juliana Maria Peçanha Sgubin"/>
    <s v="Reembolso referente a cópias de chave para laboratórios do Grupo de Fluidos Complexos"/>
    <s v="Sim"/>
    <n v="65"/>
    <m/>
    <n v="65"/>
    <n v="0"/>
    <n v="6"/>
    <x v="4"/>
    <x v="2"/>
  </r>
  <r>
    <x v="40"/>
    <d v="2023-07-27T00:00:00"/>
    <n v="17214"/>
    <s v="FEP"/>
    <s v="Naty Flex Com. de Moveis p/ Escrit. EIRELI - ME"/>
    <s v="NE.03866985 - aquisição de armário de aço p/ o Laboratório sala 1004 - RC 288131 - DC 166885."/>
    <s v="Sim"/>
    <n v="1989"/>
    <m/>
    <n v="1989"/>
    <n v="0"/>
    <n v="7"/>
    <x v="11"/>
    <x v="2"/>
  </r>
  <r>
    <x v="40"/>
    <d v="2023-08-01T00:00:00"/>
    <n v="17229"/>
    <s v="FEP"/>
    <s v="Seattle Tecnologia e Com. de Prod. Eletr. - EIRELI"/>
    <s v="NE.04611077 - Pregão - aquisição de monitor de vídeo de 34&quot; - RC 319401 - DC 171030 - Ajustado o valor de R$ 4.025,26."/>
    <s v="Sim"/>
    <n v="1680"/>
    <m/>
    <n v="1680"/>
    <n v="0"/>
    <n v="8"/>
    <x v="5"/>
    <x v="2"/>
  </r>
  <r>
    <x v="40"/>
    <d v="2023-08-28T00:00:00"/>
    <n v="17346"/>
    <s v="FEP"/>
    <s v="Sistécnica Informática e Serviços Eireli"/>
    <s v="Aquiside utensílios para escritório RC 286520 DC 176821"/>
    <s v="Sim"/>
    <n v="370"/>
    <m/>
    <n v="370"/>
    <n v="0"/>
    <n v="8"/>
    <x v="5"/>
    <x v="2"/>
  </r>
  <r>
    <x v="40"/>
    <d v="2023-08-28T00:00:00"/>
    <n v="17349"/>
    <s v="FEP"/>
    <s v="Support Comercial e Serviços Ltda - Me"/>
    <s v="Aquisição de quadros de avisos RC 208715 DC 169132 NE 4395820"/>
    <s v="Sim"/>
    <n v="623.20000000000005"/>
    <m/>
    <n v="623.20000000000005"/>
    <n v="0"/>
    <n v="8"/>
    <x v="5"/>
    <x v="2"/>
  </r>
  <r>
    <x v="40"/>
    <d v="2023-09-27T00:00:00"/>
    <n v="17426"/>
    <s v="FEP"/>
    <s v="Vambel Equipamentos p/ Escritorio Ltda."/>
    <s v="NE.05059017 - compra de quadro branco não magnético p/ Laboratório GFCx Van der Graff - RC 238916 - DC 172770."/>
    <s v="Sim"/>
    <n v="465"/>
    <m/>
    <n v="465"/>
    <n v="0"/>
    <n v="9"/>
    <x v="6"/>
    <x v="2"/>
  </r>
  <r>
    <x v="41"/>
    <d v="2023-01-11T00:00:00"/>
    <n v="16471"/>
    <s v="ATA"/>
    <s v="Viva Servicos Ltda."/>
    <s v="NE.00275455 / 00276427 - Contrato N.o 14/2022 - RUSP - Serviços de limpeza, asseio e conservação predial - DC 121209/2021."/>
    <s v="Sim"/>
    <n v="259674.42"/>
    <m/>
    <n v="259674.42"/>
    <n v="0"/>
    <n v="1"/>
    <x v="0"/>
    <x v="0"/>
  </r>
  <r>
    <x v="41"/>
    <d v="2023-01-11T00:00:00"/>
    <n v="16473"/>
    <s v="ATA"/>
    <s v="Albatroz Segurança e Vigilância Ltda."/>
    <s v="NE.00277253 - Contrato n.o 07/2020 - RUSP - Contrato de Serviços de Vigilância e Segurança Patrimonial - Exercício 2.023."/>
    <s v="Sim"/>
    <n v="299349.48"/>
    <m/>
    <n v="299349.48"/>
    <n v="0"/>
    <n v="1"/>
    <x v="0"/>
    <x v="0"/>
  </r>
  <r>
    <x v="41"/>
    <d v="2023-02-14T00:00:00"/>
    <n v="16589"/>
    <s v="ATA"/>
    <s v="Viva Servicos Ltda."/>
    <s v="NE.00756267 - Reforço da NE.00276427 - Contrato n.o 14/2022 - RUSP - serviços de limpeza, asseio e conservação predial - DC 121209/2021."/>
    <s v="Sim"/>
    <n v="779023.26"/>
    <m/>
    <n v="779023.26"/>
    <n v="0"/>
    <n v="2"/>
    <x v="1"/>
    <x v="0"/>
  </r>
  <r>
    <x v="41"/>
    <d v="2023-04-03T00:00:00"/>
    <n v="16754"/>
    <s v="ATA"/>
    <s v="Albatroz Segurança e Vigilância Ltda."/>
    <s v="NE.01574170 - Reforço da NE.00277253 - Contrato n.o 07/2020 - RUSP - Contrato de Serviços de Vigilância e Segurança Patrimonial - Exercício 2.023."/>
    <s v="Sim"/>
    <n v="21551.52"/>
    <m/>
    <n v="21551.52"/>
    <n v="0"/>
    <n v="4"/>
    <x v="2"/>
    <x v="0"/>
  </r>
  <r>
    <x v="41"/>
    <d v="2023-04-05T00:00:00"/>
    <n v="16758"/>
    <s v="ATA"/>
    <s v="Viva Servicos Ltda."/>
    <s v="NE.01603120 - Reforço da NE.00276427 - Contrato n.o 14/2022 - RUSP - serviços de limpeza, asseio e conservação predial - DC 121209/2021."/>
    <s v="Sim"/>
    <n v="74616.240000000005"/>
    <m/>
    <n v="74616.240000000005"/>
    <n v="0"/>
    <n v="4"/>
    <x v="2"/>
    <x v="0"/>
  </r>
  <r>
    <x v="41"/>
    <d v="2023-04-19T00:00:00"/>
    <n v="16803"/>
    <s v="ATA"/>
    <s v="Albatroz Segurança e Vigilância Ltda"/>
    <s v="Execução de Serviços de Segurança e Vigilância Patrimonial , sobre a Prorrogação Contratual a partir de 29/04/2023 NE 1880905"/>
    <s v="Sim"/>
    <n v="671716.5"/>
    <m/>
    <n v="671716.5"/>
    <n v="0"/>
    <n v="4"/>
    <x v="2"/>
    <x v="0"/>
  </r>
  <r>
    <x v="41"/>
    <d v="2023-06-01T00:00:00"/>
    <n v="17002"/>
    <s v="DIR"/>
    <s v="Transposição interna"/>
    <s v="REMANEJAMENTO 50295042 / 2023 entre grupos para cobrir necessidade de recursos a fim atender demandas diversas do grupo básico da Unidade. Aut. CODAGE - GC 4108"/>
    <s v="Sim"/>
    <n v="457031.58"/>
    <m/>
    <n v="457031.58"/>
    <n v="0"/>
    <n v="6"/>
    <x v="4"/>
    <x v="0"/>
  </r>
  <r>
    <x v="42"/>
    <d v="2023-01-27T00:00:00"/>
    <n v="16523"/>
    <s v="FGE"/>
    <s v="Saldo do exercício anterior"/>
    <s v="Saldo remanescente 2022 - Grupo 057 Projetos Especiais"/>
    <s v="Sim"/>
    <n v="884.41"/>
    <m/>
    <n v="884.41"/>
    <n v="0"/>
    <n v="1"/>
    <x v="0"/>
    <x v="2"/>
  </r>
  <r>
    <x v="43"/>
    <d v="2023-12-22T00:00:00"/>
    <n v="17845"/>
    <s v="FMA"/>
    <s v="Ajustes"/>
    <s v="REMANEJAMENTO 50226342 / 2023 - SANTANDER"/>
    <s v="Sim"/>
    <n v="149.34"/>
    <m/>
    <n v="149.34"/>
    <n v="0"/>
    <n v="12"/>
    <x v="9"/>
    <x v="2"/>
  </r>
  <r>
    <x v="44"/>
    <d v="2023-02-02T00:00:00"/>
    <n v="16547"/>
    <s v="DIR-CCEX"/>
    <s v="Nutricap Com. de Produtos Alimentícios Ltda."/>
    <s v="NE.00594380 - serviço de coffee break p/ o Curso de Verão nos dias 06, 07, 08, 09 e 10/02/2023 - Auditório Abrahão de Moraes - RC 38445 - DC 14163 - (043.057 - Projetos Especiais)."/>
    <s v="Sim"/>
    <n v="1110"/>
    <m/>
    <n v="1110"/>
    <n v="0"/>
    <n v="2"/>
    <x v="1"/>
    <x v="1"/>
  </r>
  <r>
    <x v="44"/>
    <d v="2023-02-02T00:00:00"/>
    <n v="16548"/>
    <s v="DIR-CCEX"/>
    <s v="Nutricap Com. de Produtos Alimentícios Ltda."/>
    <s v="NE.00594399 - serviço de coffee break p/ o Curso de Verão nos dias 06, 07, 08, 09 e 10/02/2023 - Auditório Abrahão de Moraes - RC 38445 - DC 14163 - (043.303 - Programa USP e as Profissões)."/>
    <s v="Sim"/>
    <n v="2842.87"/>
    <m/>
    <n v="2842.87"/>
    <n v="0"/>
    <n v="2"/>
    <x v="1"/>
    <x v="1"/>
  </r>
  <r>
    <x v="44"/>
    <d v="2023-06-05T00:00:00"/>
    <n v="17019"/>
    <s v="DIR-CCEX"/>
    <s v="Rafael Altro Ferreira Produções"/>
    <s v="Serviço para apresentação musical RC 215541 DC 121091 NE 2795936"/>
    <s v="Sim"/>
    <n v="6000"/>
    <m/>
    <n v="6000"/>
    <n v="0"/>
    <n v="6"/>
    <x v="4"/>
    <x v="1"/>
  </r>
  <r>
    <x v="45"/>
    <d v="2023-06-15T00:00:00"/>
    <n v="17053"/>
    <s v="DIR"/>
    <s v="PUSP-C"/>
    <s v="REMANEJAMENTO 50328765 / 2023 - Referente a licitação para contratação de empresa especializada em recuperação de passeios, escadarias, corrimãos e lombofaixas realizada pela PUSP-C (Fale Conosco 243777) - Grupo 57 - Projetos Especiais."/>
    <s v="Sim"/>
    <n v="551920.65"/>
    <m/>
    <n v="551920.65"/>
    <n v="0"/>
    <n v="6"/>
    <x v="4"/>
    <x v="0"/>
  </r>
  <r>
    <x v="46"/>
    <d v="2023-06-21T00:00:00"/>
    <n v="17081"/>
    <s v="FMT"/>
    <s v="PRPG"/>
    <s v="Encerramento do Convênio PROAP 817757/2015 (38860) - Remanejamento diversos realizados dia 21/06/2023 - Grupo 801 - CAPES Proap 2015 PRPG - 38860 - 817757 - OBTV"/>
    <s v="Sim"/>
    <n v="93.75"/>
    <m/>
    <n v="93.75"/>
    <n v="0"/>
    <n v="6"/>
    <x v="4"/>
    <x v="4"/>
  </r>
  <r>
    <x v="47"/>
    <d v="2023-06-21T00:00:00"/>
    <n v="17083"/>
    <s v="FGE"/>
    <s v="PRPG"/>
    <s v="Encerramento do Convênio PROAP 817757/2015 (38860) - Remanejamento diversos realizados dia 21/06/2023 - Grupo 801 - CAPES Proap 2015 PRPG - 38860 - 817757 - OBTV"/>
    <s v="Sim"/>
    <n v="31041.64"/>
    <m/>
    <n v="31041.64"/>
    <n v="0"/>
    <n v="6"/>
    <x v="4"/>
    <x v="4"/>
  </r>
  <r>
    <x v="48"/>
    <d v="2023-06-21T00:00:00"/>
    <n v="17082"/>
    <s v="FAP"/>
    <s v="PRPG"/>
    <s v="Encerramento do Convênio PROAP 817757/2015 (38860) - Remanejamento diversos realizados dia 21/06/2023 - Grupo 801 - CAPES Proap 2015 PRPG - 38860 - 817757 - OBTV"/>
    <s v="Sim"/>
    <n v="33383.599999999999"/>
    <m/>
    <n v="33383.599999999999"/>
    <n v="0"/>
    <n v="6"/>
    <x v="4"/>
    <x v="4"/>
  </r>
  <r>
    <x v="49"/>
    <d v="2023-04-25T00:00:00"/>
    <n v="16818"/>
    <s v="DIR"/>
    <s v="Transposição interna"/>
    <s v="Transposição para Básica - Remanejamentos N° 2023 50222703 e N° 2023 50222681"/>
    <s v="Sim"/>
    <n v="83931.07"/>
    <m/>
    <n v="83931.07"/>
    <n v="0"/>
    <n v="4"/>
    <x v="2"/>
    <x v="0"/>
  </r>
  <r>
    <x v="49"/>
    <d v="2023-09-25T00:00:00"/>
    <n v="17417"/>
    <s v="ATA"/>
    <s v="Rodolfo Gomes Almeida"/>
    <s v="Reembolso referente a aplicação de película protetora na porta do Serviço de Zeladoria."/>
    <s v="Sim"/>
    <n v="420"/>
    <m/>
    <n v="420"/>
    <n v="0"/>
    <n v="9"/>
    <x v="6"/>
    <x v="0"/>
  </r>
  <r>
    <x v="49"/>
    <d v="2023-09-27T00:00:00"/>
    <n v="17423"/>
    <s v="ATO-MP"/>
    <s v="Sol Comércio de Equipamentos e Serviços"/>
    <s v="Manutenção emergencial de equipamento de ar condicionado da sala n° 2055 (Data Center), troca de capacitor e reposição de gás , Edifício Principal Ala 1 do 2ª pavimento. Numero de patrimônio: 043.020.152"/>
    <s v="Sim"/>
    <n v="1150"/>
    <m/>
    <n v="1150"/>
    <n v="0"/>
    <n v="9"/>
    <x v="6"/>
    <x v="0"/>
  </r>
  <r>
    <x v="49"/>
    <d v="2023-09-29T00:00:00"/>
    <n v="17436"/>
    <s v="ATO-MP"/>
    <s v="Minetto Eletro Refrigeração Ltda"/>
    <s v="Troca de controle remoto quebrado, do ar condicionado York / Springer Hi-Wall n° de patrimônio: 043.012.189 - Edifício Hepic"/>
    <s v="Sim"/>
    <n v="100"/>
    <m/>
    <n v="100"/>
    <n v="0"/>
    <n v="9"/>
    <x v="6"/>
    <x v="0"/>
  </r>
  <r>
    <x v="49"/>
    <d v="2023-09-29T00:00:00"/>
    <n v="17437"/>
    <s v="ATO-MP"/>
    <s v="ITAPRO Instalação e Manutenção de Ar Condicionado"/>
    <s v="Instalação de ar condicionado, reparo em bomba de dreno e limpeza química geral do aparelho - Laboratório SAMPA - Edifício Van Der Graff - Numero de patrimônio: 043.016.452"/>
    <s v="Sim"/>
    <n v="1150"/>
    <m/>
    <n v="1150"/>
    <n v="0"/>
    <n v="9"/>
    <x v="6"/>
    <x v="0"/>
  </r>
  <r>
    <x v="49"/>
    <d v="2023-09-29T00:00:00"/>
    <n v="17438"/>
    <s v="ATO-MP"/>
    <s v="Sol Comércio de Equipamentos e Serviços"/>
    <s v="Troca de bomba de Dreno do aparelho de ar condicionado da sala n° 2013/B, sala da vigilância - Edifício Anexo 2 do 2ª pavimento. Numero de patrimônio: 043.009.458"/>
    <s v="Sim"/>
    <n v="1200"/>
    <m/>
    <n v="1200"/>
    <n v="0"/>
    <n v="9"/>
    <x v="6"/>
    <x v="0"/>
  </r>
  <r>
    <x v="49"/>
    <d v="2023-09-29T00:00:00"/>
    <n v="17440"/>
    <s v="ATO"/>
    <s v="Eduardo Ureshino"/>
    <s v="Compra de material elétrico (Abrahão, UVC, iluminação de emergência, Diretoria, cabos ADM e 2017), hidráulico (LMCAL, QUÍMICA, Oficina BJ), dobradiça sanitário feminino Ala 2"/>
    <s v="Sim"/>
    <n v="1715.32"/>
    <m/>
    <n v="1715.32"/>
    <n v="0"/>
    <n v="9"/>
    <x v="6"/>
    <x v="0"/>
  </r>
  <r>
    <x v="49"/>
    <d v="2023-09-29T00:00:00"/>
    <n v="17441"/>
    <s v="ATO"/>
    <s v="GFLA COMERCIO E MONTAGEM DE CALHAS"/>
    <s v="Confecção de cumeeira em chapa 26 para o telhado central do Anexo da Ala 2"/>
    <s v="Sim"/>
    <n v="2730"/>
    <m/>
    <n v="2730"/>
    <n v="0"/>
    <n v="9"/>
    <x v="6"/>
    <x v="0"/>
  </r>
  <r>
    <x v="49"/>
    <d v="2023-10-10T00:00:00"/>
    <n v="17490"/>
    <s v="ATO-MP"/>
    <s v="Mirian Suzana Moretti"/>
    <s v="Aquisição de lâmpads Tubular LEDS RC 442424 DC 221169 NE 5340697"/>
    <s v="Sim"/>
    <n v="12000"/>
    <m/>
    <n v="12000"/>
    <n v="0"/>
    <n v="10"/>
    <x v="7"/>
    <x v="0"/>
  </r>
  <r>
    <x v="50"/>
    <d v="2023-05-25T00:00:00"/>
    <n v="16980"/>
    <s v="DIR"/>
    <s v="R &amp; A Comércio de Equ. Telefonicos Ltda"/>
    <s v="Aquisição de fone VoIP sem fio - NE 2657290 / 2023 - Processo: 23.1.276.43.4"/>
    <s v="Sim"/>
    <n v="47914.75"/>
    <m/>
    <n v="47914.75"/>
    <n v="0"/>
    <n v="5"/>
    <x v="3"/>
    <x v="0"/>
  </r>
  <r>
    <x v="50"/>
    <d v="2023-05-25T00:00:00"/>
    <n v="16978"/>
    <s v="FEP"/>
    <s v="Compacta Comércio e Serviços LTDA"/>
    <s v="Aquisição de microcomputador RC 232543 DC 114710 NE 2652205"/>
    <s v="Sim"/>
    <n v="5820"/>
    <m/>
    <n v="5820"/>
    <n v="0"/>
    <n v="5"/>
    <x v="3"/>
    <x v="0"/>
  </r>
  <r>
    <x v="50"/>
    <d v="2023-06-07T00:00:00"/>
    <n v="17031"/>
    <s v="DIR"/>
    <s v="Bela Beli Store Ltda"/>
    <s v="Aquisição de Tablet RC 264020 DC 129661 NE 2875883"/>
    <s v="Sim"/>
    <n v="17778"/>
    <m/>
    <n v="17778"/>
    <n v="0"/>
    <n v="6"/>
    <x v="4"/>
    <x v="0"/>
  </r>
  <r>
    <x v="50"/>
    <d v="2023-08-09T00:00:00"/>
    <n v="17267"/>
    <s v="DIR"/>
    <s v="Transposição interna"/>
    <s v="Transposição para Manutenção Predial para empenho do Pregão Eletrônica para contratação de serviço de jardinagem - DC 155867/2023 - Remanejamento nº 2023 50449660"/>
    <s v="Sim"/>
    <n v="99400"/>
    <m/>
    <n v="99400"/>
    <n v="0"/>
    <n v="8"/>
    <x v="5"/>
    <x v="0"/>
  </r>
  <r>
    <x v="51"/>
    <d v="2023-08-24T00:00:00"/>
    <n v="17336"/>
    <s v="DIR"/>
    <s v="SP Elite Eventos e Turismo EIreli"/>
    <s v="Aquisição de Serviços de Buffet Registro de Preços RP N° 2022/274547 RC 407394 / 407459 / 407505 / 407513 / 407530 407548 / 407556 / 407564 DC 191499 / 191545 / 191553 / 191596 / 191685 / 191715 / 191731 / 191758 NE 4381470 /4381373 / 4381241 4381128 / 4381020 / 4380830 / 4380768 / 4380598 de 06/09/2023 a 09/09/2023 os períodos manhã e tarde. Remanejamento 50471347 - IME"/>
    <s v="Sim"/>
    <n v="16800"/>
    <m/>
    <n v="16800"/>
    <n v="0"/>
    <n v="8"/>
    <x v="5"/>
    <x v="3"/>
  </r>
  <r>
    <x v="52"/>
    <d v="2023-01-26T00:00:00"/>
    <n v="16520"/>
    <s v="DIR-CCIF"/>
    <s v="INOVA USP"/>
    <s v="Compacta Comércio e Serviços Ltda - NE. 00421389/2023 - Ata Registro de Preços - Aquisição de notebooks - RC 7434 - DC 9186. Remanejamento 202350048240"/>
    <s v="Sim"/>
    <n v="11920"/>
    <m/>
    <n v="11920"/>
    <n v="0"/>
    <n v="1"/>
    <x v="0"/>
    <x v="7"/>
  </r>
  <r>
    <x v="52"/>
    <d v="2023-01-26T00:00:00"/>
    <n v="16521"/>
    <s v="DIR-CCIF"/>
    <s v="INOVA USP"/>
    <s v="Compacta Comércio e Serviços Ltda. NE. 00421613/2023 - Ata Registro de Preços - Aquisição de microcomputadores - RC 25939 - DC 9127/2023. Remanejamento 202350048282"/>
    <s v="Sim"/>
    <n v="39006"/>
    <m/>
    <n v="39006"/>
    <n v="0"/>
    <n v="1"/>
    <x v="0"/>
    <x v="7"/>
  </r>
  <r>
    <x v="52"/>
    <d v="2023-04-27T00:00:00"/>
    <n v="16834"/>
    <s v="DIR-CCIF"/>
    <s v="IME"/>
    <s v="NE.02110925 - Ata Registro de Preço - compra de 01 adaptador p/ rede sem fio (wireless) - RC 198698 - DC 93160 - Rem. 50170703 - Wall ST Comercial Ltda."/>
    <s v="Sim"/>
    <n v="457.5"/>
    <m/>
    <n v="457.5"/>
    <n v="0"/>
    <n v="4"/>
    <x v="2"/>
    <x v="7"/>
  </r>
  <r>
    <x v="52"/>
    <d v="2023-05-04T00:00:00"/>
    <n v="16853"/>
    <s v="DIR-CCIF"/>
    <s v="IME"/>
    <s v="A.C. de Almeida Informática e Tecnologia Ltda - NEE 2211853 - Ata Registro de Preços - Compra de suprimentos de informática - RC 198710 - DC 92121 - Remanej. 50170703/2023 IME - USP - Proc. 23.1.48.43.1"/>
    <s v="Sim"/>
    <n v="216"/>
    <m/>
    <n v="216"/>
    <n v="0"/>
    <n v="5"/>
    <x v="3"/>
    <x v="7"/>
  </r>
  <r>
    <x v="52"/>
    <d v="2023-05-04T00:00:00"/>
    <n v="16855"/>
    <s v="DIR-CCIF"/>
    <s v="FAU"/>
    <s v="A.C. de Almeida Informática e Tecnologia Ltda - NEE 2212051 - Ata Registro de Preços - Compra de suprimentos de informática (WebCams) - RC 205155 - DC 94191 - Remanej. 50210683/2023 - FAU - USP - Proc. 23.1.48.43.1"/>
    <s v="Sim"/>
    <n v="8000"/>
    <m/>
    <n v="8000"/>
    <n v="0"/>
    <n v="5"/>
    <x v="3"/>
    <x v="7"/>
  </r>
  <r>
    <x v="52"/>
    <d v="2023-05-26T00:00:00"/>
    <n v="16985"/>
    <s v="DIR"/>
    <s v="ABCD"/>
    <s v="Prado Comércio de Eletrônicos e Serviços de Insta - Aquisição e instalação de aparelho Ar Condicionado - Processo: 22.1.441.43.4 - NE 2673822/2023 e 2673830/2023"/>
    <s v="Sim"/>
    <n v="20108"/>
    <m/>
    <n v="20108"/>
    <n v="0"/>
    <n v="5"/>
    <x v="3"/>
    <x v="7"/>
  </r>
  <r>
    <x v="52"/>
    <d v="2023-06-16T00:00:00"/>
    <n v="17067"/>
    <s v="DIR-CCIF"/>
    <s v="FAU"/>
    <s v="Compacta Comércio e Serviços Ltda. NE. 03032669/2023 - Ata Registro de Preços - Aquisição de microcomputadores - RC 293186 - DC 133880/2023. Remanejamento 202350314926 - FAU"/>
    <s v="Sim"/>
    <n v="128040"/>
    <m/>
    <n v="128040"/>
    <n v="0"/>
    <n v="6"/>
    <x v="4"/>
    <x v="7"/>
  </r>
  <r>
    <x v="52"/>
    <d v="2023-06-23T00:00:00"/>
    <n v="17091"/>
    <s v="DIR-CCIF"/>
    <s v="EP"/>
    <s v="R e A Comércio de Equipamentos Telefônicos Ltda - Aquisição de fone VoIP sem fio - NE 3253037/ 2023 - Processo: 23.1.276.43.4"/>
    <s v="Sim"/>
    <n v="14109.65"/>
    <m/>
    <n v="14109.65"/>
    <n v="0"/>
    <n v="6"/>
    <x v="4"/>
    <x v="7"/>
  </r>
  <r>
    <x v="52"/>
    <d v="2023-09-11T00:00:00"/>
    <n v="17379"/>
    <s v="DIR-CCIF"/>
    <s v="CTISC"/>
    <s v="NE.04611689 - Ata Registro de Preço - compra de disco rígido SSD 2,5&quot; e webcam USB - RC 430418 - DC 201583 - A.C. de Almeida Informatica e Tecnologia Ltda."/>
    <s v="Sim"/>
    <n v="5185"/>
    <m/>
    <n v="5185"/>
    <n v="0"/>
    <n v="9"/>
    <x v="6"/>
    <x v="7"/>
  </r>
  <r>
    <x v="52"/>
    <d v="2023-09-20T00:00:00"/>
    <n v="17408"/>
    <s v="DIR-CCIF"/>
    <s v="FD"/>
    <s v="Aquisição de monitores de vídeo RC 457006 DC 212194 Ata Registro de Preço 08/2023 - Remanejamento 50511420 - FD - Compacta Comércio e Serviços Ltda"/>
    <s v="Sim"/>
    <n v="10320"/>
    <m/>
    <n v="10320"/>
    <n v="0"/>
    <n v="9"/>
    <x v="6"/>
    <x v="7"/>
  </r>
  <r>
    <x v="52"/>
    <d v="2023-09-25T00:00:00"/>
    <n v="17412"/>
    <s v="DIR-CCIF"/>
    <s v="FD"/>
    <s v="Compacta Comércio e Serviços LTDA - Aquisição de 4 notbook RC 457030 DC 212070 REM: 50511420/FD RP 30/2023Ne 5007327"/>
    <s v="Sim"/>
    <n v="24720"/>
    <m/>
    <n v="24720"/>
    <n v="0"/>
    <n v="9"/>
    <x v="6"/>
    <x v="7"/>
  </r>
  <r>
    <x v="52"/>
    <d v="2023-09-27T00:00:00"/>
    <n v="17424"/>
    <s v="DIR-CCIF"/>
    <s v="FD"/>
    <s v="NE.05058789 / 05058797 - Ata Registro de Preço - aquisições de disco rígido, pen drive, disco SSD e web Cam - RC 456921 - DC 212283 - A.C. de Almeida Informática e Tecnologia Ltda."/>
    <s v="Sim"/>
    <n v="20574"/>
    <m/>
    <n v="20574"/>
    <n v="0"/>
    <n v="9"/>
    <x v="6"/>
    <x v="7"/>
  </r>
  <r>
    <x v="52"/>
    <d v="2023-10-20T00:00:00"/>
    <n v="17535"/>
    <s v="DIR-CCIF"/>
    <s v="FAU"/>
    <s v="NE.05610112 - Ata Registro de Preço - aquisições de 02 notebooks - RC 496435 - DC 233019 - (Rem. 50565783 - FAU) - Compacta Comércio e Serviços Ltda."/>
    <s v="Sim"/>
    <n v="12360"/>
    <m/>
    <n v="12360"/>
    <n v="0"/>
    <n v="10"/>
    <x v="7"/>
    <x v="7"/>
  </r>
  <r>
    <x v="52"/>
    <d v="2023-12-01T00:00:00"/>
    <n v="17668"/>
    <s v="DIR"/>
    <s v="EP"/>
    <s v="Telcabos Telecomunicações e Informática Ltda - Aquisição de conectores, patch cord - DC 282346/2023 - NE 6402505/2023"/>
    <s v="Sim"/>
    <n v="9761.9"/>
    <m/>
    <n v="9761.9"/>
    <n v="0"/>
    <n v="12"/>
    <x v="9"/>
    <x v="7"/>
  </r>
  <r>
    <x v="53"/>
    <d v="2023-01-19T00:00:00"/>
    <n v="16493"/>
    <s v="FNC"/>
    <s v="POLI"/>
    <s v="Recibo 157/2022 - Remanejamento 2023 50049467 para o Professor Wilhelmus van Noije referente a 50% do Recibo 157/2022 da venda de 630 Sampa ASIC (Chips) para Hayashi-Repic CO. LTD - (Japan)"/>
    <s v="Sim"/>
    <n v="52286.48"/>
    <m/>
    <n v="52286.48"/>
    <n v="0"/>
    <n v="1"/>
    <x v="0"/>
    <x v="2"/>
  </r>
  <r>
    <x v="53"/>
    <d v="2023-01-19T00:00:00"/>
    <n v="16494"/>
    <s v="FNC"/>
    <s v="Transposição interna"/>
    <s v="Referente a Taxa Administrativa do Recibo 157/2022 da venda de 630 Sampa ASIC (Chips) para Hayashi-Repic CO. LTD - (Japan) - Contrapartida GC 3912."/>
    <s v="Sim"/>
    <n v="11619.22"/>
    <m/>
    <n v="11619.22"/>
    <n v="0"/>
    <n v="1"/>
    <x v="0"/>
    <x v="2"/>
  </r>
  <r>
    <x v="53"/>
    <d v="2023-01-26T00:00:00"/>
    <n v="16513"/>
    <s v="DIR"/>
    <s v="Transposição interna"/>
    <s v="Recibo 02/2023 Referente a venda de 375 Sampa ASIC (Chips) Transferência de 10% taxa administrativa diretoria"/>
    <s v="Sim"/>
    <n v="6748.71"/>
    <m/>
    <n v="6748.71"/>
    <n v="0"/>
    <n v="1"/>
    <x v="0"/>
    <x v="2"/>
  </r>
  <r>
    <x v="53"/>
    <d v="2023-01-26T00:00:00"/>
    <n v="16512"/>
    <s v="FNC"/>
    <s v="POLI"/>
    <s v="Recibo 02/2023 Referente a venda de 375 Sampa ASIC (Chips) Transferência de 50% para o Prof. Wilhemus van Noije Remanejamento N° 2023 50061165"/>
    <s v="Sim"/>
    <n v="30369.19"/>
    <m/>
    <n v="30369.19"/>
    <n v="0"/>
    <n v="1"/>
    <x v="0"/>
    <x v="2"/>
  </r>
  <r>
    <x v="53"/>
    <d v="2023-02-08T00:00:00"/>
    <n v="16565"/>
    <s v="FNC"/>
    <s v="Marco Aurélio Lisboa Leite"/>
    <s v="Aquisição de componentes eletrônicos para pesquisa no laboratório HEPIC"/>
    <s v="Sim"/>
    <n v="238.8"/>
    <m/>
    <n v="238.8"/>
    <n v="0"/>
    <n v="2"/>
    <x v="1"/>
    <x v="2"/>
  </r>
  <r>
    <x v="53"/>
    <d v="2023-02-09T00:00:00"/>
    <n v="16573"/>
    <s v="FNC"/>
    <s v="Ricardo Menegasso"/>
    <s v="Embalagens para organizar componentes eletrônicos usados em pesquisa no laboratório HEPIC"/>
    <s v="Sim"/>
    <n v="247.05"/>
    <m/>
    <n v="247.05"/>
    <n v="0"/>
    <n v="2"/>
    <x v="1"/>
    <x v="2"/>
  </r>
  <r>
    <x v="53"/>
    <d v="2023-02-12T00:00:00"/>
    <n v="16583"/>
    <s v="FNC"/>
    <s v="Marco Aurélio Lisboa Leite"/>
    <s v="Suporte para monitor de mesa/Uso com monitor para computador no laboratório HEPIC."/>
    <s v="Sim"/>
    <n v="390.1"/>
    <m/>
    <n v="390.1"/>
    <n v="0"/>
    <n v="2"/>
    <x v="1"/>
    <x v="2"/>
  </r>
  <r>
    <x v="53"/>
    <d v="2023-02-16T00:00:00"/>
    <n v="16603"/>
    <s v="FNC"/>
    <s v="Ricardo Menegasso"/>
    <s v="Compra de Trafo Toroide entrada 110V para manutenção de Transformador do HEPIC"/>
    <s v="Sim"/>
    <n v="260"/>
    <m/>
    <n v="260"/>
    <n v="0"/>
    <n v="2"/>
    <x v="1"/>
    <x v="2"/>
  </r>
  <r>
    <x v="53"/>
    <d v="2023-02-22T00:00:00"/>
    <n v="16610"/>
    <s v="FNC"/>
    <s v="Marco Aurélio Lisboa Leite"/>
    <s v="Compra de etiquetas para identificação e organização de equipamentos e componentes do laboratório HEPIC"/>
    <s v="Sim"/>
    <n v="298.16000000000003"/>
    <m/>
    <n v="298.16000000000003"/>
    <n v="0"/>
    <n v="2"/>
    <x v="1"/>
    <x v="2"/>
  </r>
  <r>
    <x v="53"/>
    <d v="2023-03-03T00:00:00"/>
    <n v="16645"/>
    <s v="FNC"/>
    <s v="Decorwatts Elétrica e Iluminação Ltda"/>
    <s v="Aquisição de cabos elétricos a serem utilizados em instalações diversas no Lab. eletrônica do HEPIC."/>
    <s v="Sim"/>
    <n v="1698"/>
    <m/>
    <n v="1698"/>
    <n v="0"/>
    <n v="3"/>
    <x v="10"/>
    <x v="2"/>
  </r>
  <r>
    <x v="53"/>
    <d v="2023-03-06T00:00:00"/>
    <n v="16654"/>
    <s v="FNC"/>
    <s v="Transposicao Interna"/>
    <s v="NE.02371028 - Contratação de projeto executivo para reforma de Laboratório de Pesquisa no Edifício HEPIC - RC 603876/2022 - DC 24797 - Reserva 1098026 - Convite - Contrapartida GO 16658 e GC 4047 - Alteração de valor de R$ 119.940,00 - Empresa Apuí Arquitetura e Paisagismo S/S Ltda."/>
    <s v="Sim"/>
    <n v="108000"/>
    <m/>
    <n v="108000"/>
    <n v="0"/>
    <n v="3"/>
    <x v="10"/>
    <x v="2"/>
  </r>
  <r>
    <x v="53"/>
    <d v="2023-03-08T00:00:00"/>
    <n v="16672"/>
    <s v="FNC"/>
    <s v="A.C. de Almeida Informatica e Tecnologia Ltda."/>
    <s v="NE.01116237 - Ata Registro de Preço - compra de disco rígido - RC 93900 - DC 39794."/>
    <s v="Sim"/>
    <n v="450"/>
    <m/>
    <n v="450"/>
    <n v="0"/>
    <n v="3"/>
    <x v="10"/>
    <x v="2"/>
  </r>
  <r>
    <x v="53"/>
    <d v="2023-03-24T00:00:00"/>
    <n v="16709"/>
    <s v="FNC"/>
    <s v="Marco Aurélio Lisboa Leite"/>
    <s v="Manufatura de estante para livros para a sala 206 do prédio HEPIC/IFUSP"/>
    <s v="Sim"/>
    <n v="1770.53"/>
    <m/>
    <n v="1770.53"/>
    <n v="0"/>
    <n v="3"/>
    <x v="10"/>
    <x v="2"/>
  </r>
  <r>
    <x v="53"/>
    <d v="2023-04-18T00:00:00"/>
    <n v="16783"/>
    <s v="FNC"/>
    <s v="Marco Aurélio Lisboa Leite"/>
    <s v="Disco de Serra para manufatura e reparo de móveis de madeira de escritório e laboratório."/>
    <s v="Sim"/>
    <n v="160"/>
    <m/>
    <n v="160"/>
    <n v="0"/>
    <n v="4"/>
    <x v="2"/>
    <x v="2"/>
  </r>
  <r>
    <x v="53"/>
    <d v="2023-05-19T00:00:00"/>
    <n v="16944"/>
    <s v="FNC"/>
    <s v="Ricardo Menegasso"/>
    <s v="Compra de material elétrico para o laboratório HEPIC."/>
    <s v="Sim"/>
    <n v="105.4"/>
    <m/>
    <n v="105.4"/>
    <n v="0"/>
    <n v="5"/>
    <x v="3"/>
    <x v="2"/>
  </r>
  <r>
    <x v="53"/>
    <d v="2023-06-03T00:00:00"/>
    <n v="17007"/>
    <s v="FNC"/>
    <s v="Marco Aurélio Lisboa Leite"/>
    <s v="Pasta de Solda a ser usada em pesquisa no Laboratório HEPIC/IFUSP"/>
    <s v="Sim"/>
    <n v="210"/>
    <m/>
    <n v="210"/>
    <n v="0"/>
    <n v="6"/>
    <x v="4"/>
    <x v="2"/>
  </r>
  <r>
    <x v="53"/>
    <d v="2023-06-05T00:00:00"/>
    <n v="17022"/>
    <s v="FNC"/>
    <s v="Transposição interna"/>
    <s v="Taxa Administrativa 10% referente ao Recibo 76/2023 - Referente a venda de 350 Sampa Asic (Chips) para Standard Chartered B (Femilab - USA)"/>
    <s v="Sim"/>
    <n v="5963.9"/>
    <m/>
    <n v="5963.9"/>
    <n v="0"/>
    <n v="6"/>
    <x v="4"/>
    <x v="2"/>
  </r>
  <r>
    <x v="53"/>
    <d v="2023-06-05T00:00:00"/>
    <n v="17023"/>
    <s v="FNC"/>
    <s v="EP"/>
    <s v="Referente a 50% do Recibo 76/2023 - Referente a venda de 350 Sampa Asic (Chips) para Standard Chartered B (Femilab - USA) - p/ o Prof. Wilhelmus van Noije - Remanejamento N° 2023 50313180 (Escola Politécnica)"/>
    <s v="Sim"/>
    <n v="26837.57"/>
    <m/>
    <n v="26837.57"/>
    <n v="0"/>
    <n v="6"/>
    <x v="4"/>
    <x v="2"/>
  </r>
  <r>
    <x v="53"/>
    <d v="2023-06-12T00:00:00"/>
    <n v="17029"/>
    <s v="FNC"/>
    <s v="Marco Aurélio Lisboa Leite"/>
    <s v="Material de pintura, hidraúlica e proteção para manutenção da infraestrutura do laboratório HEPIC/IFUSP"/>
    <s v="Sim"/>
    <n v="510.05"/>
    <m/>
    <n v="510.05"/>
    <n v="0"/>
    <n v="6"/>
    <x v="4"/>
    <x v="2"/>
  </r>
  <r>
    <x v="53"/>
    <d v="2023-06-16T00:00:00"/>
    <n v="17061"/>
    <s v="FNC"/>
    <s v="Marcel Keiji Kuriyama"/>
    <s v="Peças pneumáticas para uso com equipamento do laboratório HEPIC/IFUSP"/>
    <s v="Sim"/>
    <n v="57.51"/>
    <m/>
    <n v="57.51"/>
    <n v="0"/>
    <n v="6"/>
    <x v="4"/>
    <x v="2"/>
  </r>
  <r>
    <x v="53"/>
    <d v="2023-06-30T00:00:00"/>
    <n v="17114"/>
    <s v="FNC"/>
    <s v="Ricardo Menegasso"/>
    <s v="Compra de materiais diversos para o laboratório HEPIC/IFUSP"/>
    <s v="Sim"/>
    <n v="238.4"/>
    <m/>
    <n v="238.4"/>
    <n v="0"/>
    <n v="6"/>
    <x v="4"/>
    <x v="2"/>
  </r>
  <r>
    <x v="53"/>
    <d v="2023-07-12T00:00:00"/>
    <n v="17161"/>
    <s v="FNC"/>
    <s v="Marco Aurélio Lisboa Leite"/>
    <s v="Compra de componentes eletro/eletrônicos para pesquisa e manutenção do laboratório HEPIC/IFUSP."/>
    <s v="Sim"/>
    <n v="854.24"/>
    <m/>
    <n v="854.24"/>
    <n v="0"/>
    <n v="7"/>
    <x v="11"/>
    <x v="2"/>
  </r>
  <r>
    <x v="53"/>
    <d v="2023-07-21T00:00:00"/>
    <n v="17192"/>
    <s v="FNC"/>
    <s v="Transposicao Interna"/>
    <s v="Rem. 50414904 - aquisição de 01 notebook da marca Lenovo e14..."/>
    <s v="Sim"/>
    <n v="5770"/>
    <m/>
    <n v="5770"/>
    <n v="0"/>
    <n v="7"/>
    <x v="11"/>
    <x v="2"/>
  </r>
  <r>
    <x v="53"/>
    <d v="2023-07-28T00:00:00"/>
    <n v="17211"/>
    <s v="FNC"/>
    <s v="Marco Aurelio Lisboa Leite"/>
    <s v="Reembolso referente a compra de rebites com rosca, para uso imediato no Laboratório Hepic do IF."/>
    <s v="Sim"/>
    <n v="149.88"/>
    <m/>
    <n v="149.88"/>
    <n v="0"/>
    <n v="7"/>
    <x v="11"/>
    <x v="2"/>
  </r>
  <r>
    <x v="53"/>
    <d v="2023-08-09T00:00:00"/>
    <n v="17271"/>
    <s v="FNC"/>
    <s v="Marco Aurelio Lisboa Leite"/>
    <s v="Compra de vedação com fechamento automático para a porta de entrada da sala limpa HEPIC"/>
    <s v="Sim"/>
    <n v="1200"/>
    <m/>
    <n v="1200"/>
    <n v="0"/>
    <n v="8"/>
    <x v="5"/>
    <x v="2"/>
  </r>
  <r>
    <x v="53"/>
    <d v="2023-09-01T00:00:00"/>
    <n v="17366"/>
    <s v="FNC"/>
    <s v="Compacta Comércio e Serviços LTDA"/>
    <s v="Aquisição de notebook RC 418019 DC 196571 NE 4494232 - Proc. 23.1.444.43.4"/>
    <s v="Sim"/>
    <n v="6180"/>
    <m/>
    <n v="6180"/>
    <n v="0"/>
    <n v="9"/>
    <x v="6"/>
    <x v="2"/>
  </r>
  <r>
    <x v="53"/>
    <d v="2023-09-12T00:00:00"/>
    <n v="17377"/>
    <s v="FNC"/>
    <s v="Marco Aurelio Lisboa Leite"/>
    <s v="Esquadria de vedação tipo guilhotina para porta de entrada do laboratório (sala limpa)"/>
    <s v="Sim"/>
    <n v="1100"/>
    <m/>
    <n v="1100"/>
    <n v="0"/>
    <n v="9"/>
    <x v="6"/>
    <x v="2"/>
  </r>
  <r>
    <x v="53"/>
    <d v="2023-09-15T00:00:00"/>
    <n v="17394"/>
    <s v="FNC"/>
    <s v="E.P. - USP"/>
    <s v="Rem. 50520089 - Referente a 50% do Recibo 130 / 2023 - ref a venda de 1.400 Sampa V4 Chip - Prof. Wilhelmus Van Noije - (Institute of Modern Physics Chinese Academy of Sciences)..."/>
    <s v="Sim"/>
    <n v="108627.37"/>
    <m/>
    <n v="108627.37"/>
    <n v="0"/>
    <n v="9"/>
    <x v="6"/>
    <x v="2"/>
  </r>
  <r>
    <x v="53"/>
    <d v="2023-09-18T00:00:00"/>
    <n v="17397"/>
    <s v="FNC"/>
    <s v="WJet Comercial Ltda"/>
    <s v="Aquisição de memória de 16GB DDR4 a ser utilizado em equipamento de pesquisador lotado Lab. HEPIC do FNC."/>
    <s v="Sim"/>
    <n v="290"/>
    <m/>
    <n v="290"/>
    <n v="0"/>
    <n v="9"/>
    <x v="6"/>
    <x v="2"/>
  </r>
  <r>
    <x v="53"/>
    <d v="2023-10-11T00:00:00"/>
    <n v="17485"/>
    <s v="FNC"/>
    <s v="Marco Aurelio Lisboa Leite"/>
    <s v="Compra de material para vedação da porta de laboratório para evitar entrada de sujeira"/>
    <s v="Sim"/>
    <n v="599.15"/>
    <m/>
    <n v="599.15"/>
    <n v="0"/>
    <n v="10"/>
    <x v="7"/>
    <x v="2"/>
  </r>
  <r>
    <x v="53"/>
    <d v="2023-10-30T00:00:00"/>
    <n v="17556"/>
    <s v="FNC"/>
    <s v="Marco Aurelio Lisboa Leite"/>
    <s v="Compra material de consumo para laboratório HEPIC-DFN"/>
    <s v="Sim"/>
    <n v="461.44"/>
    <m/>
    <n v="461.44"/>
    <n v="0"/>
    <n v="10"/>
    <x v="7"/>
    <x v="2"/>
  </r>
  <r>
    <x v="53"/>
    <d v="2023-11-06T00:00:00"/>
    <n v="17581"/>
    <s v="FNC"/>
    <s v="Marco Aurelio Lisboa Leite"/>
    <s v="Compra material para laboratŕio HEPIC"/>
    <s v="Sim"/>
    <n v="392.35"/>
    <m/>
    <n v="392.35"/>
    <n v="0"/>
    <n v="11"/>
    <x v="8"/>
    <x v="2"/>
  </r>
  <r>
    <x v="53"/>
    <d v="2023-11-07T00:00:00"/>
    <n v="17583"/>
    <s v="FNC"/>
    <s v="Marcel Keiji Kuriyama"/>
    <s v="Aquisição de 5 (cinco) litros de Álcool Isopropilico PA, para limpeza de peças e componentes eletrônicos."/>
    <s v="Sim"/>
    <n v="237.5"/>
    <m/>
    <n v="237.5"/>
    <n v="0"/>
    <n v="11"/>
    <x v="8"/>
    <x v="2"/>
  </r>
  <r>
    <x v="53"/>
    <d v="2023-11-21T00:00:00"/>
    <n v="17631"/>
    <s v="FNC"/>
    <s v="Marco Aurelio Lisboa Leite"/>
    <s v="Compra material para montagem eletrônica"/>
    <s v="Sim"/>
    <n v="80.3"/>
    <m/>
    <n v="80.3"/>
    <n v="0"/>
    <n v="11"/>
    <x v="8"/>
    <x v="2"/>
  </r>
  <r>
    <x v="53"/>
    <d v="2023-12-02T00:00:00"/>
    <n v="17669"/>
    <s v="FNC"/>
    <s v="Marco Aurélio Lisboa Leite"/>
    <s v="Material de acabamento para a Sala Limpa do HEPIC"/>
    <s v="Sim"/>
    <n v="128.1"/>
    <m/>
    <n v="128.1"/>
    <n v="0"/>
    <n v="12"/>
    <x v="9"/>
    <x v="2"/>
  </r>
  <r>
    <x v="53"/>
    <d v="2023-12-05T00:00:00"/>
    <n v="17679"/>
    <s v="FNC"/>
    <s v="Marco Aurelio Lisboa Leite"/>
    <s v="Compra material para manutenção laboratório HEPIC"/>
    <s v="Sim"/>
    <n v="113.06"/>
    <m/>
    <n v="113.06"/>
    <n v="0"/>
    <n v="12"/>
    <x v="9"/>
    <x v="2"/>
  </r>
  <r>
    <x v="53"/>
    <d v="2023-12-07T00:00:00"/>
    <n v="17685"/>
    <s v="FNC"/>
    <s v="Marco Aurelio Lisboa Leite"/>
    <s v="Compra material para laboratório HEPIC - sala limpa"/>
    <s v="Sim"/>
    <n v="713"/>
    <m/>
    <n v="713"/>
    <n v="0"/>
    <n v="12"/>
    <x v="9"/>
    <x v="2"/>
  </r>
  <r>
    <x v="53"/>
    <d v="2023-12-11T00:00:00"/>
    <n v="17698"/>
    <s v="FNC"/>
    <s v="Marco Aurelio Lisboa Leite"/>
    <s v="Parafusos para equipamento de laboratorio HEPIC"/>
    <s v="Sim"/>
    <n v="171"/>
    <m/>
    <n v="171"/>
    <n v="0"/>
    <n v="12"/>
    <x v="9"/>
    <x v="2"/>
  </r>
  <r>
    <x v="54"/>
    <d v="2023-01-24T00:00:00"/>
    <n v="16509"/>
    <s v="FGE"/>
    <s v="Saldo do exercício anterior"/>
    <s v="Saldo remanescente 2022 - Grupo: 270 - Convênio Santander - Remanejamento N° 2019 50602786 - Convênio 43857- Prog.Santander-USP Mob.Internl.-Mobilidade Docente"/>
    <s v="Sim"/>
    <n v="143.34"/>
    <m/>
    <n v="143.34"/>
    <n v="0"/>
    <n v="1"/>
    <x v="0"/>
    <x v="2"/>
  </r>
  <r>
    <x v="55"/>
    <d v="2023-04-26T00:00:00"/>
    <n v="16829"/>
    <s v="FMA"/>
    <s v="AUCANI"/>
    <s v="Remanejamento N° 2023 50226369 - Devolução referente ao REMANEJAMENTO 50602786 / 2019 - Edital 1146 - 54286 Oscar Jose Pinto Eboli - Prog.Santander-USP Mob.Internl.-Mobilidade Docente AUCANI - Saldo não utilizado"/>
    <s v="Sim"/>
    <n v="9000"/>
    <m/>
    <n v="9000"/>
    <n v="0"/>
    <n v="4"/>
    <x v="2"/>
    <x v="2"/>
  </r>
  <r>
    <x v="56"/>
    <d v="2023-01-26T00:00:00"/>
    <n v="16519"/>
    <s v="FEP"/>
    <s v="Mariana Saraiva Leão Lima"/>
    <s v="Bolsista Pós Doc do programa de estímulo à supervisão de pós doutorando pro jovens pesquisadores - Processo: 22.1.744.43.7 - NE 418337 / 2023"/>
    <s v="Sim"/>
    <n v="101750.04"/>
    <m/>
    <n v="101750.04"/>
    <n v="0"/>
    <n v="1"/>
    <x v="0"/>
    <x v="1"/>
  </r>
  <r>
    <x v="56"/>
    <d v="2023-03-07T00:00:00"/>
    <n v="16657"/>
    <s v="FEP"/>
    <s v="Valentina Martelli"/>
    <s v="Aquisição de produtos para uso imediato e em caráter emergencial, junto ao Laboratório do Depto. de Física Experimental do IFUSP."/>
    <s v="Sim"/>
    <n v="710"/>
    <m/>
    <n v="710"/>
    <n v="0"/>
    <n v="3"/>
    <x v="10"/>
    <x v="1"/>
  </r>
  <r>
    <x v="56"/>
    <d v="2023-07-20T00:00:00"/>
    <n v="17186"/>
    <s v="FEP"/>
    <s v="Auxilio Aluno"/>
    <s v="Auxilio para Marina Saraiva para participação no CNPEM VI AFM Workshop em Campinas - SP de 02 a 04 de agosto 2023"/>
    <s v="Sim"/>
    <n v="1200"/>
    <m/>
    <n v="1200"/>
    <n v="0"/>
    <n v="7"/>
    <x v="11"/>
    <x v="1"/>
  </r>
  <r>
    <x v="56"/>
    <d v="2023-08-17T00:00:00"/>
    <n v="17310"/>
    <s v="FEP"/>
    <s v="Auxílio Aluno"/>
    <s v="Auxilio financeiro a estudante - Mariana Saraiva Leão Lima para participação em evento científico no CNPEM em Campinas - SP de 21 a 5 de agosto 2023. NE 4163961 - Proc. 23.1.435.43.5"/>
    <s v="Sim"/>
    <n v="900"/>
    <m/>
    <n v="900"/>
    <n v="0"/>
    <n v="8"/>
    <x v="5"/>
    <x v="1"/>
  </r>
  <r>
    <x v="56"/>
    <d v="2023-09-20T00:00:00"/>
    <n v="17409"/>
    <s v="FEP"/>
    <s v="Valentina Martelli"/>
    <s v="Aquisição de produtos, para montagem de experimentos no Lab. LQMEC do depto. de Física Experimental do IF."/>
    <s v="Sim"/>
    <n v="385.5"/>
    <m/>
    <n v="385.5"/>
    <n v="0"/>
    <n v="9"/>
    <x v="6"/>
    <x v="1"/>
  </r>
  <r>
    <x v="57"/>
    <d v="2023-06-01T00:00:00"/>
    <n v="17001"/>
    <s v="DIR"/>
    <s v="Transposição interna"/>
    <s v="REMANEJAMENTO 50295000 / 2023 entre grupos para cobrir necessidade de recursos a fim atender demandas diversas do grupo básico da Unidade. Aut. CODAGE - GC 4107"/>
    <s v="Sim"/>
    <n v="166507"/>
    <m/>
    <n v="166507"/>
    <n v="0"/>
    <n v="6"/>
    <x v="4"/>
    <x v="0"/>
  </r>
  <r>
    <x v="57"/>
    <d v="2023-11-16T00:00:00"/>
    <n v="17627"/>
    <s v="DIR"/>
    <s v="Harus Construções Ltda"/>
    <s v="Quarto Aditivo do contrato serviço de reforma e impermeabilização de cobertura do Conjunto Abrãao de Moraes - Bloco B - DC 205196/2022 - NE 6059738/2023 - Processo: 22.1.529.43.9"/>
    <s v="Sim"/>
    <n v="99474.82"/>
    <m/>
    <n v="99474.82"/>
    <n v="0"/>
    <n v="11"/>
    <x v="8"/>
    <x v="0"/>
  </r>
  <r>
    <x v="58"/>
    <d v="2023-01-30T00:00:00"/>
    <n v="16526"/>
    <s v="FNC"/>
    <s v="Tiago Fiorini da Silva"/>
    <s v="Visita técnica de emergência para solução de problemas na unidade de nobreak e estabilização de energia elétrica do acelerador de partículas do LAMFI. Patrimônio: 043.011247."/>
    <s v="Sim"/>
    <n v="280"/>
    <m/>
    <n v="280"/>
    <n v="0"/>
    <n v="1"/>
    <x v="0"/>
    <x v="2"/>
  </r>
  <r>
    <x v="58"/>
    <d v="2023-02-07T00:00:00"/>
    <n v="16563"/>
    <s v="FNC"/>
    <s v="A.C. De Almeida Informática e Tecnologia Ltda"/>
    <s v="Aquisição de material de material de informática RC 37791 DC 19416"/>
    <s v="Sim"/>
    <n v="478"/>
    <m/>
    <n v="478"/>
    <n v="0"/>
    <n v="2"/>
    <x v="1"/>
    <x v="2"/>
  </r>
  <r>
    <x v="58"/>
    <d v="2023-02-28T00:00:00"/>
    <n v="16627"/>
    <s v="FNC"/>
    <s v="Tiago Fiorini da Silva"/>
    <s v="Pagamento de serviços de substituição emergencial de baterias no nobreak do LAMFI. O sistema protege o acelerador de partículas em caso de falha no fornecimento de energia, além de estabilizar as condições de fornecimento elétrico para a realização do experimentos científicos. Número de patrimônio: 043011247."/>
    <s v="Sim"/>
    <n v="800"/>
    <m/>
    <n v="800"/>
    <n v="0"/>
    <n v="2"/>
    <x v="1"/>
    <x v="2"/>
  </r>
  <r>
    <x v="58"/>
    <d v="2023-03-31T00:00:00"/>
    <n v="16739"/>
    <s v="FAP"/>
    <s v="Renan Ferreira de Assis"/>
    <s v="Aquisição de materiais/emergencial, para uso imediato no Lab. LAMFI - IF."/>
    <s v="Sim"/>
    <n v="246.4"/>
    <m/>
    <n v="246.4"/>
    <n v="0"/>
    <n v="3"/>
    <x v="10"/>
    <x v="2"/>
  </r>
  <r>
    <x v="58"/>
    <d v="2023-05-17T00:00:00"/>
    <n v="16942"/>
    <s v="FNC"/>
    <s v="Tiago Fiorini da Silva"/>
    <s v="Compra emergencial de poliacetal para produção de flange de vácuo."/>
    <s v="Sim"/>
    <n v="450"/>
    <m/>
    <n v="450"/>
    <n v="0"/>
    <n v="5"/>
    <x v="3"/>
    <x v="2"/>
  </r>
  <r>
    <x v="58"/>
    <d v="2023-10-20T00:00:00"/>
    <n v="17528"/>
    <s v="FNC"/>
    <s v="Renan Ferreira de Assis"/>
    <s v="Material de consumo para manutenção emergencial, junto ao Laboratório LAMFI do depto. de Física Aplicada do IF.."/>
    <s v="Sim"/>
    <n v="151.74"/>
    <m/>
    <n v="151.74"/>
    <n v="0"/>
    <n v="10"/>
    <x v="7"/>
    <x v="2"/>
  </r>
  <r>
    <x v="58"/>
    <d v="2023-11-21T00:00:00"/>
    <n v="17633"/>
    <s v="FNC"/>
    <s v="EAS Soluções e Serviços Eireli"/>
    <s v="NE 06238004/2023 - Compra de purificador de água para o laboratório - FNC - RC 491522 - DC 233248/2023 - Proc. 23.1.540.43.3"/>
    <s v="Sim"/>
    <n v="960"/>
    <m/>
    <n v="960"/>
    <n v="0"/>
    <n v="11"/>
    <x v="8"/>
    <x v="2"/>
  </r>
  <r>
    <x v="59"/>
    <d v="2023-02-08T00:00:00"/>
    <n v="16570"/>
    <s v="FGE"/>
    <s v="Mikiya Muramatsu"/>
    <s v="Material para oficina de atualização de Professores."/>
    <s v="Sim"/>
    <n v="276.3"/>
    <m/>
    <n v="276.3"/>
    <n v="0"/>
    <n v="2"/>
    <x v="1"/>
    <x v="5"/>
  </r>
  <r>
    <x v="59"/>
    <d v="2023-02-10T00:00:00"/>
    <n v="16582"/>
    <s v="FGE"/>
    <s v="Valdir Antônio Modesto"/>
    <s v="Plastificação de material para apresentação de curso no IFT"/>
    <s v="Sim"/>
    <n v="98"/>
    <m/>
    <n v="98"/>
    <n v="0"/>
    <n v="2"/>
    <x v="1"/>
    <x v="5"/>
  </r>
  <r>
    <x v="59"/>
    <d v="2023-03-10T00:00:00"/>
    <n v="16668"/>
    <s v="FGE"/>
    <s v="Valdir Antonio Modesto"/>
    <s v="Cópia xerox colorida para eventos com as crianças no Instituto da Criança, HC."/>
    <s v="Sim"/>
    <n v="144"/>
    <m/>
    <n v="144"/>
    <n v="0"/>
    <n v="3"/>
    <x v="10"/>
    <x v="5"/>
  </r>
  <r>
    <x v="59"/>
    <d v="2023-10-18T00:00:00"/>
    <n v="17511"/>
    <s v="FGE"/>
    <s v="Prof. Mikiya Muramatsu"/>
    <s v="Compra de seringas para montar o microscópio de gotas, projeto do Prof. Mikiya Muramatsu."/>
    <s v="Sim"/>
    <n v="22.47"/>
    <m/>
    <n v="22.47"/>
    <n v="0"/>
    <n v="10"/>
    <x v="7"/>
    <x v="5"/>
  </r>
  <r>
    <x v="59"/>
    <d v="2023-11-09T00:00:00"/>
    <n v="17594"/>
    <s v="FGE"/>
    <s v="Valdir Antônio Modesto"/>
    <s v="Impressão e 3 cópias da tese de doutorado de Élcio Lopes e encadernação para o acervo da Biblioteca."/>
    <s v="Sim"/>
    <n v="454.8"/>
    <m/>
    <n v="454.8"/>
    <n v="0"/>
    <n v="11"/>
    <x v="8"/>
    <x v="5"/>
  </r>
  <r>
    <x v="60"/>
    <d v="2023-07-27T00:00:00"/>
    <n v="17215"/>
    <s v="FNC"/>
    <s v="Editora Livraria da Fisica Ltda"/>
    <s v="Aquisição de 29 exemplares do livro &quot;Por que confiar na Ciência&quot; - RC 357052 - DC 169744. - NE 3912529 - Processo: 23.1.383.43.5"/>
    <s v="Sim"/>
    <n v="1435.5"/>
    <m/>
    <n v="1435.5"/>
    <n v="0"/>
    <n v="7"/>
    <x v="11"/>
    <x v="5"/>
  </r>
  <r>
    <x v="61"/>
    <d v="2023-01-19T00:00:00"/>
    <n v="16497"/>
    <s v="ATO"/>
    <s v="FSP Comercio e Serviços de Ar Condicionado Ltda."/>
    <s v="NE.00370059 / 00370067 - Pregão - aquisição e serviços de instalação de aparelhos de ar condicionados nas salas de aulas do Lab. Didático - RC 532456 - DC 258095/2022."/>
    <s v="Sim"/>
    <n v="288000"/>
    <m/>
    <n v="288000"/>
    <n v="0"/>
    <n v="1"/>
    <x v="0"/>
    <x v="0"/>
  </r>
  <r>
    <x v="61"/>
    <d v="2023-03-09T00:00:00"/>
    <n v="16675"/>
    <s v="DIR"/>
    <s v="Seal Telecom Comércio de Telecomunicações Ltda"/>
    <s v="Empenho NE 1131171 - Ata Registro de preços - compra de receptor e microfones para microfone sem fio e sistema de microfone sem fio - RC 89996 DC 37910"/>
    <s v="Sim"/>
    <n v="74693.55"/>
    <m/>
    <n v="74693.55"/>
    <n v="0"/>
    <n v="3"/>
    <x v="10"/>
    <x v="0"/>
  </r>
  <r>
    <x v="61"/>
    <d v="2023-03-31T00:00:00"/>
    <n v="16740"/>
    <s v="DIR"/>
    <s v="Nilko Tecnologia Ltda"/>
    <s v="Aquisição de armários de aço RC 454056 DC 233122/2022"/>
    <s v="Sim"/>
    <n v="128960"/>
    <m/>
    <n v="128960"/>
    <n v="0"/>
    <n v="3"/>
    <x v="10"/>
    <x v="0"/>
  </r>
  <r>
    <x v="62"/>
    <d v="2023-02-03T00:00:00"/>
    <n v="16554"/>
    <s v="FNC"/>
    <s v="Dovil Ind. e Com. de Artigos p/ Lab. Ltda - EPP"/>
    <s v="NE.00607172 - compra de tubos de vidro para experiência de viscosidade no Laboratório Didático - RC 13183 - DC 9232."/>
    <s v="Sim"/>
    <n v="7400"/>
    <m/>
    <n v="7400"/>
    <n v="0"/>
    <n v="2"/>
    <x v="1"/>
    <x v="1"/>
  </r>
  <r>
    <x v="62"/>
    <d v="2023-02-16T00:00:00"/>
    <n v="16608"/>
    <s v="FNC"/>
    <s v="Sanflex Comercio e Servicos Ltda - ME"/>
    <s v="NE.01262721 / 01262730 - Pregão - aquisição de equipamento de conjunto de queda livre com sensores, viscosímetro e plataformas elevatórias - RC 470248 - 470264 / 2022 - DC 27141 - Alteração de valor de R$ 19.798,02."/>
    <s v="Sim"/>
    <n v="32000"/>
    <m/>
    <n v="32000"/>
    <n v="0"/>
    <n v="2"/>
    <x v="1"/>
    <x v="1"/>
  </r>
  <r>
    <x v="62"/>
    <d v="2023-03-02T00:00:00"/>
    <n v="16641"/>
    <s v="FNC"/>
    <s v="Nova Distribuidora de Veiculos Ltda."/>
    <s v="NE.01039747 - compra de óleo automotivo para experimento de Viscosidade de Stokes - RC 13256 - DC 27109."/>
    <s v="Sim"/>
    <n v="1719"/>
    <m/>
    <n v="1719"/>
    <n v="0"/>
    <n v="3"/>
    <x v="10"/>
    <x v="1"/>
  </r>
  <r>
    <x v="62"/>
    <d v="2023-10-24T00:00:00"/>
    <n v="17541"/>
    <s v="DIR-LDID"/>
    <s v="Leandro Caldana"/>
    <s v="Aquisição de componentes para circuito integrado RC 490780 DC 232349 NE 5636723"/>
    <s v="Sim"/>
    <n v="2128.5"/>
    <m/>
    <n v="2128.5"/>
    <n v="0"/>
    <n v="10"/>
    <x v="7"/>
    <x v="1"/>
  </r>
  <r>
    <x v="62"/>
    <d v="2023-11-30T00:00:00"/>
    <n v="17666"/>
    <s v="FNC"/>
    <s v="New Educar Ltda."/>
    <s v="NE.06390442 - compra de caixas patola PB 290/100 para experimentos dos Laboratórios Didáticos - RC 503296 - DC 273800."/>
    <s v="Sim"/>
    <n v="5232.6000000000004"/>
    <m/>
    <n v="5232.6000000000004"/>
    <n v="0"/>
    <n v="11"/>
    <x v="8"/>
    <x v="1"/>
  </r>
  <r>
    <x v="63"/>
    <d v="2023-01-19T00:00:00"/>
    <n v="16492"/>
    <s v="DIR"/>
    <s v="Bolsistas Intercâmbio Internacional de Graduação"/>
    <s v="NE 366710/2023 - Processo: 22.1.163.43.4 -Bolsistas Intercâmbio Internacional de Graduação - Grupo 246 - Edital AUCANI 1518/2022"/>
    <s v="Sim"/>
    <n v="56000"/>
    <m/>
    <n v="56000"/>
    <n v="0"/>
    <n v="1"/>
    <x v="0"/>
    <x v="0"/>
  </r>
  <r>
    <x v="63"/>
    <d v="2023-06-02T00:00:00"/>
    <n v="17010"/>
    <s v="DIR"/>
    <s v="Bolsistas Intercâmbio Internacional de Graduação"/>
    <s v="EDITAL AUCANI 1725/2023 Bolsistas Intercâmbio Internacional de Graduação - NE 2780246/2023 - Processo: 23.1.302.43.3"/>
    <s v="Sim"/>
    <n v="112000"/>
    <m/>
    <n v="112000"/>
    <n v="0"/>
    <n v="6"/>
    <x v="4"/>
    <x v="0"/>
  </r>
  <r>
    <x v="63"/>
    <d v="2023-12-06T00:00:00"/>
    <n v="17686"/>
    <s v="DIR"/>
    <s v="Bolsistas Intercâmbio Internacional de Graduação"/>
    <s v="Pgto bolsa Danila Ribeiro Gomes numero usp 3467834 - Grupo 849 - Convênio Santander 2022 - 47834 - (Fonte de Recurso: RECEITA) - Edital Aucani-PRIP 1770/2023 - Prog. Mob. Santander/AUCANI - Internacionalização com Inclusão - Mulheres na Pós-graduação - ref. aprovação 1 bolsas R$ 20.000,00 - REMANEJAMENTO 50633380 / 2023"/>
    <s v="Sim"/>
    <n v="20000"/>
    <m/>
    <n v="20000"/>
    <n v="0"/>
    <n v="12"/>
    <x v="9"/>
    <x v="0"/>
  </r>
  <r>
    <x v="64"/>
    <d v="2023-05-11T00:00:00"/>
    <n v="16882"/>
    <s v="DIR"/>
    <s v="Roniclei P. Pardim Serv. Elet. ME"/>
    <s v="Recolocação de tubulação de entrada de energia da Biblioteca - NE 2382780/2023 - Processo: 23.1.254.43.0"/>
    <s v="Sim"/>
    <n v="16033.25"/>
    <m/>
    <n v="16033.25"/>
    <n v="0"/>
    <n v="5"/>
    <x v="3"/>
    <x v="0"/>
  </r>
  <r>
    <x v="65"/>
    <d v="2023-10-04T00:00:00"/>
    <n v="17449"/>
    <s v="FNC"/>
    <s v="Neilo Marcos Trindade"/>
    <s v="Pagamento de diárias p/ apresentação de trabalho e Organização do XXI Brazil MRS Meeting (Encontro do SBPMAT) em Maceió - AL. O evento ocorrerá entre 01 a 05/10/2023; e FAPESP irá cobrir 2 diárias, portanto solicito 2 diárias para os demais dias sem cobertura."/>
    <s v="Sim"/>
    <n v="1027.8"/>
    <m/>
    <n v="1027.8"/>
    <n v="0"/>
    <n v="10"/>
    <x v="7"/>
    <x v="5"/>
  </r>
  <r>
    <x v="66"/>
    <d v="2023-08-01T00:00:00"/>
    <n v="17237"/>
    <s v="FAP"/>
    <s v="Sigma-Aldrich Brasil Ltda"/>
    <s v="Aquisição de membranas filtrantes p/ uso no Lab. de Física Atmosférica - RC 322380 - DC 173601.- NE 3982926/2023 - Processo: 23.1.404.43.2"/>
    <s v="Sim"/>
    <n v="9544.7999999999993"/>
    <m/>
    <n v="9544.7999999999993"/>
    <n v="0"/>
    <n v="8"/>
    <x v="5"/>
    <x v="1"/>
  </r>
  <r>
    <x v="66"/>
    <d v="2023-08-17T00:00:00"/>
    <n v="17313"/>
    <s v="FAP"/>
    <s v="F.L. Santos Comercio e Servicos Tecnologicos"/>
    <s v="NE.04191850 - aquisição de nobreak - RC 320191 - DC 181477."/>
    <s v="Sim"/>
    <n v="610"/>
    <m/>
    <n v="610"/>
    <n v="0"/>
    <n v="8"/>
    <x v="5"/>
    <x v="1"/>
  </r>
  <r>
    <x v="67"/>
    <d v="2023-03-03T00:00:00"/>
    <n v="16647"/>
    <s v="FMA"/>
    <s v="Vitor Souza Premoli Pinto de Oliveira"/>
    <s v="Participação do aluno de mestrado na Jorge André Swieca Summer School of Quantum and Nonlinear Óptica em Curitiba - PR dia 06 a 11/03/2023"/>
    <s v="Sim"/>
    <n v="506.45"/>
    <m/>
    <n v="506.45"/>
    <n v="0"/>
    <n v="3"/>
    <x v="10"/>
    <x v="1"/>
  </r>
  <r>
    <x v="67"/>
    <d v="2023-07-11T00:00:00"/>
    <n v="17160"/>
    <s v="FEP"/>
    <s v="Comsol Inc"/>
    <s v="Aquisição de Licença de software - NE 3553065/2023 - Processo: 23.1.359.43.7 - Valor total = R$ 15.080,00 - Obs. o restante do valor foi lançado na GO 17159"/>
    <s v="Sim"/>
    <n v="1681.61"/>
    <m/>
    <n v="1681.61"/>
    <n v="0"/>
    <n v="7"/>
    <x v="11"/>
    <x v="1"/>
  </r>
  <r>
    <x v="67"/>
    <d v="2023-09-26T00:00:00"/>
    <n v="17420"/>
    <s v="FEP"/>
    <s v="I.F.S.C."/>
    <s v="Rem. 50538549 - Referente a 05 amostras de sílica, feito pela Oficina Óptica do Instituto de Física de São Carlos..."/>
    <s v="Sim"/>
    <n v="450"/>
    <m/>
    <n v="450"/>
    <n v="0"/>
    <n v="9"/>
    <x v="6"/>
    <x v="1"/>
  </r>
  <r>
    <x v="68"/>
    <d v="2023-02-02T00:00:00"/>
    <n v="16544"/>
    <s v="DIR"/>
    <s v="Cation Lab Equitos. e Prods. e LA Stor Com. e Serv"/>
    <s v="NE.01021309 / 01021325 - Aquisição de equipamentos para laboratórios - Projetos PIPAE - Processo:23.1.0038.43.6 - Reserva 595042/2023 - Alterado o valor de R$ 10.307,04."/>
    <s v="Sim"/>
    <n v="7251.71"/>
    <m/>
    <n v="7251.71"/>
    <n v="0"/>
    <n v="2"/>
    <x v="1"/>
    <x v="1"/>
  </r>
  <r>
    <x v="68"/>
    <d v="2023-02-02T00:00:00"/>
    <n v="16545"/>
    <s v="FNC"/>
    <s v="Imporbio Comercial Importadora e Dinalab Comercio"/>
    <s v="NE.01020582 / 01020612 - Aquisição de equipamentos para laboratórios - Projetos PIPAE - Processo:23.1.0038.43.6 - Reserva 594950/2023 - Alterado o valor de R$ 11.224,72."/>
    <s v="Sim"/>
    <n v="2646"/>
    <m/>
    <n v="2646"/>
    <n v="0"/>
    <n v="2"/>
    <x v="1"/>
    <x v="1"/>
  </r>
  <r>
    <x v="68"/>
    <d v="2023-02-14T00:00:00"/>
    <n v="16597"/>
    <s v="FNC"/>
    <s v="Biohnano Cientifica / Dinalab Comercio / Marte Cie"/>
    <s v="NE.01252378 / 01252386 / 01252394 / 01252408 - Pregão - compra de dessecador, balança eletrônica, prensa, estufa e destilador de água - RC 541684 - 2022 / 59760 - DC 25912 - Alterado o valor de R$ 19.019,54."/>
    <s v="Sim"/>
    <n v="13708"/>
    <m/>
    <n v="13708"/>
    <n v="0"/>
    <n v="2"/>
    <x v="1"/>
    <x v="1"/>
  </r>
  <r>
    <x v="68"/>
    <d v="2023-03-27T00:00:00"/>
    <n v="16722"/>
    <s v="FNC"/>
    <s v="Nathalia Holanda Binatti"/>
    <s v="NEO 01481059/2023 - Aquisição de quadro não magnético p/DFNC - RC 101031/2023 - DC 42841/2023 - Proc. 23.1.93.43.7"/>
    <s v="Sim"/>
    <n v="630"/>
    <m/>
    <n v="630"/>
    <n v="0"/>
    <n v="3"/>
    <x v="10"/>
    <x v="1"/>
  </r>
  <r>
    <x v="68"/>
    <d v="2023-05-22T00:00:00"/>
    <n v="16962"/>
    <s v="FNC"/>
    <s v="Biohnano Cientifica e Hospitalar Ltda"/>
    <s v="Aquisição de forno de mufla e centrifuga - Processo: 23.1.279.43.3 - NE 2617361 / 2023 e 2617353 / 2023"/>
    <s v="Sim"/>
    <n v="11483"/>
    <m/>
    <n v="11483"/>
    <n v="0"/>
    <n v="5"/>
    <x v="3"/>
    <x v="1"/>
  </r>
  <r>
    <x v="68"/>
    <d v="2023-06-30T00:00:00"/>
    <n v="17115"/>
    <s v="FNC"/>
    <s v="Hipperquímica do Brasil Ind. e Com. Ltda"/>
    <s v="Aquisição de equipamentos de laboratório (Agitador magnético e lava-olhos) - DC 146701/23. Proc. 23.1.338.43.0 NE 03338989/03338997."/>
    <s v="Sim"/>
    <n v="2984"/>
    <m/>
    <n v="2984"/>
    <n v="0"/>
    <n v="6"/>
    <x v="4"/>
    <x v="1"/>
  </r>
  <r>
    <x v="68"/>
    <d v="2023-07-13T00:00:00"/>
    <n v="17171"/>
    <s v="FNC"/>
    <s v="Gmis Comercial de Ferramentas Eireli"/>
    <s v="Aquisição de prensa hidrualica para odontoligia RC 120290 DC 157568 NE 3574968"/>
    <s v="Sim"/>
    <n v="1951"/>
    <m/>
    <n v="1951"/>
    <n v="0"/>
    <n v="7"/>
    <x v="11"/>
    <x v="1"/>
  </r>
  <r>
    <x v="68"/>
    <d v="2023-07-26T00:00:00"/>
    <n v="17202"/>
    <s v="FNC"/>
    <s v="Lutech Científica Indústria e Comércio Ltda"/>
    <s v="Aquisição de capela para exaustão de gases RC 359470 DC 3840978"/>
    <s v="Sim"/>
    <n v="6596"/>
    <m/>
    <n v="6596"/>
    <n v="0"/>
    <n v="7"/>
    <x v="11"/>
    <x v="1"/>
  </r>
  <r>
    <x v="68"/>
    <d v="2023-08-11T00:00:00"/>
    <n v="17287"/>
    <s v="FNC"/>
    <s v="Net Lab Equipamentos p/ Laboratorios EIRELI - ME"/>
    <s v="NE.04126608 - aquisição de vidrarias de laboratórios (balão volumétrico, bastão de vidro, frasco p/ reagente, funil, micropipeta, etc) - RC 381018 - DC 179480."/>
    <s v="Sim"/>
    <n v="2750.79"/>
    <m/>
    <n v="2750.79"/>
    <n v="0"/>
    <n v="8"/>
    <x v="5"/>
    <x v="1"/>
  </r>
  <r>
    <x v="69"/>
    <d v="2023-05-31T00:00:00"/>
    <n v="16997"/>
    <s v="DIR"/>
    <s v="Transposição interna"/>
    <s v="Remanejamento 50294984 / 2023 par Recurso da Básica. para cobrir necessidade de recursos a fim atender demandas diversas do grupo básico da Unidade. Aut. CODAGE GC 4106"/>
    <s v="Sim"/>
    <n v="986.25"/>
    <m/>
    <n v="986.25"/>
    <n v="0"/>
    <n v="5"/>
    <x v="3"/>
    <x v="0"/>
  </r>
  <r>
    <x v="70"/>
    <d v="2023-09-14T00:00:00"/>
    <n v="17388"/>
    <s v="DIR-CCEX"/>
    <s v="Comissão de Cultura e Extensão"/>
    <s v="17° Edição da Feira USP e as Profissões de 14 a 16 de setembro 2023 NE'S 473914 /4739200 /4739332/ 4739715/4739790/4740098/4740136/4740195/4740250/4740349/4740420/4740462/4740497/4740551/4740594/4740624/4740730/4740756/4740772/4740829/4740853/4740918/4740993/4741035/4741060/4741140/4741191/4741256/4741302/4741329/4741345/4741388"/>
    <s v="Sim"/>
    <n v="2520"/>
    <m/>
    <n v="2520"/>
    <n v="0"/>
    <n v="9"/>
    <x v="6"/>
    <x v="0"/>
  </r>
  <r>
    <x v="71"/>
    <d v="2023-08-23T00:00:00"/>
    <n v="17333"/>
    <s v="FNC"/>
    <s v="Neilo Marcos Trindade"/>
    <s v="Aquisição tomadas e plugs para uso imediato no Lab. Dosimetria do FNC."/>
    <s v="Sim"/>
    <n v="19.25"/>
    <m/>
    <n v="19.25"/>
    <n v="0"/>
    <n v="8"/>
    <x v="5"/>
    <x v="2"/>
  </r>
  <r>
    <x v="71"/>
    <d v="2023-09-12T00:00:00"/>
    <n v="17374"/>
    <s v="FEP"/>
    <s v="Neilo Marcos Trindade"/>
    <s v="Solicito a liberação de verba no valor de R$ 1.093,37( reembolso ) a favor do Prof. Neilo Marcos Trindade, referente à solicitação que se faz necessária, em caráter emergencial, devido a um lapso, de nossa parte, no momento da aquisição da passagem aérea internacional esquecermos de solicitar o embarque das malas pertencentes ao prof., acima mencionado."/>
    <s v="Sim"/>
    <n v="1093.3699999999999"/>
    <m/>
    <n v="1093.3699999999999"/>
    <n v="0"/>
    <n v="9"/>
    <x v="6"/>
    <x v="2"/>
  </r>
  <r>
    <x v="71"/>
    <d v="2023-09-19T00:00:00"/>
    <n v="17404"/>
    <s v="FNC"/>
    <s v="Neilo Marcos Trindade"/>
    <s v="Reembolso referente aquisição de uma porta e divisória, em caráter emergencial, para o Lab. Dosimetria do FNC."/>
    <s v="Sim"/>
    <n v="851"/>
    <m/>
    <n v="851"/>
    <n v="0"/>
    <n v="9"/>
    <x v="6"/>
    <x v="2"/>
  </r>
  <r>
    <x v="71"/>
    <d v="2023-10-25T00:00:00"/>
    <n v="17543"/>
    <s v="FNC"/>
    <s v="Neilo Marcos Trindade"/>
    <s v="Aquisição de material para instalação de um forno no Lab. Dosimetria - FNC."/>
    <s v="Sim"/>
    <n v="404.77"/>
    <m/>
    <n v="404.77"/>
    <n v="0"/>
    <n v="10"/>
    <x v="7"/>
    <x v="2"/>
  </r>
  <r>
    <x v="72"/>
    <d v="2023-04-05T00:00:00"/>
    <n v="16757"/>
    <s v="FEP"/>
    <s v="Antonio Martins Figueiredo Neto"/>
    <s v="Pagamento de diárias pela participação da comissão julgadora do concurso público de títulos e provas para provimento de um cargo de Professor Titular, junto ao Departamento de Física e Ciência dos Materiais do IFSC/USP - de 21 a 23/03/2023."/>
    <s v="Sim"/>
    <n v="1284.75"/>
    <m/>
    <n v="1284.75"/>
    <n v="0"/>
    <n v="4"/>
    <x v="2"/>
    <x v="5"/>
  </r>
  <r>
    <x v="73"/>
    <d v="2023-05-10T00:00:00"/>
    <n v="16872"/>
    <s v="DIR-CCEX"/>
    <s v="JOSÉ LUIZ DE SOUZA LOPES (3285369)"/>
    <s v="Compra de materiais de consumo para utilização no evento &quot;Física para Todos&quot;, promovido pela Comissão de Cultura e Extensão do IFUSP em 20/maio e 24/junho/23. Verba Projetos Especiais - Fomento PRCEU Profº José Luiz de Souza Lopes Nota Fiscal da Kalunga 204563 de 09/maio/23, anexa."/>
    <s v="Sim"/>
    <n v="452.3"/>
    <m/>
    <n v="452.3"/>
    <n v="0"/>
    <n v="5"/>
    <x v="3"/>
    <x v="1"/>
  </r>
  <r>
    <x v="73"/>
    <d v="2023-05-12T00:00:00"/>
    <n v="16916"/>
    <s v="DIR-CCEX"/>
    <s v="DIVERSOS"/>
    <s v="NE.s 02399470 / 02399623 / 02399712 / 02399755 / 02399828 / 02399895 / 02400290 / 02400338 / 02400397 / 02400427 - Participação da Atividade de Extensão &quot;Física para Todos 2023&quot; - dia 20 de maio de 2.023."/>
    <s v="Sim"/>
    <n v="1000"/>
    <m/>
    <n v="1000"/>
    <n v="0"/>
    <n v="5"/>
    <x v="3"/>
    <x v="1"/>
  </r>
  <r>
    <x v="73"/>
    <d v="2023-10-18T00:00:00"/>
    <n v="17513"/>
    <s v="DIR-CCEX"/>
    <s v="Ajuda de Custo Colaborador Eventual"/>
    <s v="NEs 0235422022 / 0235422324 / 0235422359 / 0235422464 / 0235422502 / 0235422570 / 0235422634 Física para Todos IFUSP 2023"/>
    <s v="Sim"/>
    <n v="840"/>
    <m/>
    <n v="840"/>
    <n v="0"/>
    <n v="10"/>
    <x v="7"/>
    <x v="1"/>
  </r>
  <r>
    <x v="74"/>
    <d v="2023-07-04T00:00:00"/>
    <n v="17135"/>
    <s v="FNC"/>
    <s v="Vert Com"/>
    <s v="Taxa de inscrição na participação na 20 th Internacional Conference on Solid State Dosimetry, SASD20 - NE 3369299/2023 e 3477989 (Banco do Brasil referente a Tarifa de serviços de transação cambial no valor de R$ 165,66) - Processo: 23.1.348.43.5"/>
    <s v="Sim"/>
    <n v="3391.8"/>
    <m/>
    <n v="3391.8"/>
    <n v="0"/>
    <n v="7"/>
    <x v="11"/>
    <x v="1"/>
  </r>
  <r>
    <x v="74"/>
    <d v="2023-07-06T00:00:00"/>
    <n v="17147"/>
    <s v="FNC"/>
    <s v="Diárias"/>
    <s v="Pgto Diária N° 202300033 - Destino: Viareggio/-Itália - Saida Prevista: 17/09/2023 - 00:01 Término Prevista: 23/09/2023 - 23:59 Diárias Internacionais: 7 - Finalidade da Diária O docente Prof. Dr. Neilo Marcos Trindade pretende participar da 20th International Conference on Solid State Dosimetry, SSD20, que será realizado no Conference Center Principino in Viareggio, Itália, de 16-23 de setembro, 2023."/>
    <s v="Sim"/>
    <n v="11820.93"/>
    <m/>
    <n v="11820.93"/>
    <n v="0"/>
    <n v="7"/>
    <x v="11"/>
    <x v="1"/>
  </r>
  <r>
    <x v="74"/>
    <d v="2023-07-26T00:00:00"/>
    <n v="17206"/>
    <s v="FNC"/>
    <s v="MERU VIAGENS EIRELI"/>
    <s v="Aquisição de passagem aérea para Itália para participar da 20th Internacional Conference on Solid State Dosimetry - SSD20 dia 17 a 23 Setembro. FATURA 15318 - Processo: 23.1.400.43.7 - O restante do valor foi pago com outra verba - GO 17205"/>
    <s v="Sim"/>
    <n v="10195.19"/>
    <m/>
    <n v="10195.19"/>
    <n v="0"/>
    <n v="7"/>
    <x v="11"/>
    <x v="1"/>
  </r>
  <r>
    <x v="74"/>
    <d v="2023-08-11T00:00:00"/>
    <n v="17288"/>
    <s v="FNC"/>
    <s v="Net Lab Equipamentos p/ Laboratorios EIRELI - ME"/>
    <s v="NE.04126616 - aquisição de vidrarias de laboratórios (balão volumétrico, bastão de vidro, frasco p/ reagente, funil, micropipeta, etc) - RC 381018 - DC 179480."/>
    <s v="Sim"/>
    <n v="123.33"/>
    <m/>
    <n v="123.33"/>
    <n v="0"/>
    <n v="8"/>
    <x v="5"/>
    <x v="1"/>
  </r>
  <r>
    <x v="74"/>
    <d v="2023-08-30T00:00:00"/>
    <n v="17358"/>
    <s v="FNC"/>
    <s v="Enzo Cesar Rocha Pedrozo"/>
    <s v="NE.04474789 ANULADO - aquisição de banquetas de laboratórios - RC 361319 - DC 177160 - R$ 1.782,00"/>
    <s v="Sim"/>
    <n v="0"/>
    <m/>
    <n v="0"/>
    <n v="0"/>
    <n v="8"/>
    <x v="5"/>
    <x v="1"/>
  </r>
  <r>
    <x v="75"/>
    <d v="2023-06-05T00:00:00"/>
    <n v="17018"/>
    <s v="DIR"/>
    <s v="Diárias"/>
    <s v="Pgto Diária N° 202300026 - Andre de Pinho Vieira - 3047280 - Destino: São Carlos/SP-Brasil - Saída Prevista: 29/05/2023 - 12:00 - Término Prevista: 02/06/2023 - 23:00 Diárias Nacionais: Completas: 4 - Simples: 1"/>
    <s v="Sim"/>
    <n v="2312.5500000000002"/>
    <m/>
    <n v="2312.5500000000002"/>
    <n v="0"/>
    <n v="6"/>
    <x v="4"/>
    <x v="5"/>
  </r>
  <r>
    <x v="76"/>
    <d v="2023-07-10T00:00:00"/>
    <n v="17158"/>
    <s v="FMA"/>
    <s v="Bolsa Pós Doc"/>
    <s v="Bolsa Pós Doc para Danilo Cius referente a Agosto a Dezembro 2023 - Processo: 23.1.358.43.0 - NE 3480335/2023 - Obs. Em 2024 abrir o empenho referente a Janeiro a Julho 2024"/>
    <s v="Sim"/>
    <n v="42396"/>
    <m/>
    <n v="42396"/>
    <n v="0"/>
    <n v="7"/>
    <x v="11"/>
    <x v="1"/>
  </r>
  <r>
    <x v="77"/>
    <d v="2023-05-05T00:00:00"/>
    <n v="16863"/>
    <s v="FEP"/>
    <s v="Nathália Beretta Tomazio"/>
    <s v="Pagamento de diárias p/ Visita científica ao laboratório do Prof. David Weitz da Harvard University, em Cambridge - EUA - dias 13 a 16/05/2023."/>
    <s v="Sim"/>
    <n v="6412.8"/>
    <m/>
    <n v="6412.8"/>
    <n v="0"/>
    <n v="5"/>
    <x v="3"/>
    <x v="1"/>
  </r>
  <r>
    <x v="77"/>
    <d v="2023-05-09T00:00:00"/>
    <n v="16871"/>
    <s v="FEP"/>
    <s v="Compacta Comercio e Servicos Ltda."/>
    <s v="NE.02351469 - Ata Registro de Preço - aquisição de 02 microcomputadores - RC 230052 - DC 105380."/>
    <s v="Sim"/>
    <n v="11640"/>
    <m/>
    <n v="11640"/>
    <n v="0"/>
    <n v="5"/>
    <x v="3"/>
    <x v="1"/>
  </r>
  <r>
    <x v="77"/>
    <d v="2023-05-10T00:00:00"/>
    <n v="16876"/>
    <s v="FEP"/>
    <s v="Compacta Comercio e Servicos Ltda."/>
    <s v="NE.02370722 - Ata Registro de Preço - aquisição de monitores de vídeos de 21,5&quot; e 27&quot; - RC 222602 - DC 105363."/>
    <s v="Sim"/>
    <n v="4220"/>
    <m/>
    <n v="4220"/>
    <n v="0"/>
    <n v="5"/>
    <x v="3"/>
    <x v="1"/>
  </r>
  <r>
    <x v="77"/>
    <d v="2023-07-11T00:00:00"/>
    <n v="17159"/>
    <s v="FEP"/>
    <s v="Comsol Inc"/>
    <s v="Aquisição de Licença de software - NE 3553057/2023 - Processo: 23.1.359.43.7 - Valor total = R$ 15.080,00 - Obs. o restante do valor foi lançado na GO 17160"/>
    <s v="Sim"/>
    <n v="12727.2"/>
    <m/>
    <n v="12727.2"/>
    <n v="0"/>
    <n v="7"/>
    <x v="11"/>
    <x v="1"/>
  </r>
  <r>
    <x v="78"/>
    <d v="2023-09-28T00:00:00"/>
    <n v="17430"/>
    <s v="FAP"/>
    <s v="Gustavo Paganini Canal"/>
    <s v="Pagto. Diária - N°:202300044 - Gustavo Paganini Canal - 7027281 - Destino: São Carlos/SP-Brasil - Saida Prevista: 21/08/2023 - 09:00 Término Prevista: 22/08/2023 - 20:00 Diárias Nacionais: Completas: 1 - Simples: 1 - Remanejamento 50469369"/>
    <s v="Sim"/>
    <n v="770.85"/>
    <m/>
    <n v="770.85"/>
    <n v="0"/>
    <n v="9"/>
    <x v="6"/>
    <x v="5"/>
  </r>
  <r>
    <x v="78"/>
    <d v="2023-09-28T00:00:00"/>
    <n v="17431"/>
    <s v="FAP"/>
    <s v="Gustavo Paganini Canal"/>
    <s v="Pagto. Diária - N°:202300046 - Gustavo Paganini Canal - 7027281 - Destino: São Carlos/SP-Brasil - Saída Prevista: 14/09/2023 - 14:00 Término Prevista: 15/09/2023 - 18:00 Diárias Nacionais: Completas: 1 - Simples: 0 - Remanejamento 50520020"/>
    <s v="Sim"/>
    <n v="513.9"/>
    <m/>
    <n v="513.9"/>
    <n v="0"/>
    <n v="9"/>
    <x v="6"/>
    <x v="5"/>
  </r>
  <r>
    <x v="0"/>
    <d v="2023-01-19T00:00:00"/>
    <n v="3912"/>
    <s v="DIR"/>
    <s v="Transposição interna"/>
    <s v="Referente a Taxa Administrativa do Recibo 157/2022 da venda de 630 Sampa ASIC (Chips) para Hayashi-Repic CO. LTD - (Japan) - Contrapartida GO 16494"/>
    <s v="Sim"/>
    <m/>
    <n v="11619.22"/>
    <n v="0"/>
    <n v="0"/>
    <n v="1"/>
    <x v="0"/>
    <x v="0"/>
  </r>
  <r>
    <x v="0"/>
    <d v="2023-01-27T00:00:00"/>
    <n v="4021"/>
    <s v="DIR"/>
    <s v="Recibo Tesouraria"/>
    <s v="Valor referente a 10% da soma dos Recibos 03 e 04/2023 de Clarus Technology do Brasil Ltda referente Patente - Processo: 22.1.6101.1.5"/>
    <s v="Sim"/>
    <m/>
    <n v="112.31"/>
    <n v="0"/>
    <n v="0"/>
    <n v="1"/>
    <x v="0"/>
    <x v="0"/>
  </r>
  <r>
    <x v="0"/>
    <d v="2023-02-17T00:00:00"/>
    <n v="4041"/>
    <s v="DIR"/>
    <s v="Recibo Tesouraria"/>
    <s v="Recibo 12/2023 - Referente Patente processo nº 22.1.6101.1.5 - 30% - Base cálculo: R$ 3.061,55 - Recebemos de Clarus Techology do Brasil Ltda"/>
    <s v="Sim"/>
    <m/>
    <n v="918.47"/>
    <n v="0"/>
    <n v="0"/>
    <n v="2"/>
    <x v="1"/>
    <x v="0"/>
  </r>
  <r>
    <x v="0"/>
    <d v="2023-02-17T00:00:00"/>
    <n v="4043"/>
    <s v="DIR"/>
    <s v="Recibo Tesouraria"/>
    <s v="Recibo 13/2023 - Referente Patente processo nº 22.1.6101.1.5 - 55% - Base cálculo: R$ 3.061,55 - Recebemos de Clarus Techology do Brasil Ltda (45% Dpto FEP e 10% Adm)"/>
    <s v="Sim"/>
    <m/>
    <n v="306.14999999999998"/>
    <n v="0"/>
    <n v="0"/>
    <n v="2"/>
    <x v="1"/>
    <x v="0"/>
  </r>
  <r>
    <x v="0"/>
    <d v="2023-02-23T00:00:00"/>
    <n v="4044"/>
    <s v="DIR"/>
    <s v="Créditos Tesouraria"/>
    <s v="Ajustes de lançamentos referente as despesas realizadas no Grupo do Tesouro do processo de adiantamento nº : 23.1.10.43.4, mas lançados nos RI dos professores - GOs 16481, 16517, 16526, 16511, 16565 e 16583 - Contrapartida RORÇ Diretoria - GO 16618"/>
    <s v="Sim"/>
    <m/>
    <n v="2287.9499999999998"/>
    <n v="0"/>
    <n v="0"/>
    <n v="2"/>
    <x v="1"/>
    <x v="0"/>
  </r>
  <r>
    <x v="0"/>
    <d v="2023-03-07T00:00:00"/>
    <n v="4047"/>
    <s v="DIR"/>
    <s v="Transposicao Interna"/>
    <s v="NE.02371028 - Contratação de projeto executivo para reforma de Laboratório de Pesquisa no Edifício HEPIC - RC 603876/2022 - DC 24797 - Reserva 1098026 - Convite - Contrapartida GO 16658 e GC 4047 - Alteração de valor de R$ 119.940,00 - Empresa Apuí Arquitetura e Paisagismo S/S Ltda."/>
    <s v="Sim"/>
    <m/>
    <n v="108000"/>
    <n v="0"/>
    <n v="0"/>
    <n v="3"/>
    <x v="10"/>
    <x v="0"/>
  </r>
  <r>
    <x v="0"/>
    <d v="2023-03-10T00:00:00"/>
    <n v="4049"/>
    <s v="DIR"/>
    <s v="Créditos Tesouraria"/>
    <s v="Ajustes de lançamentos referente as despesas realizadas no Grupo do Tesouro do processo de adiantamento nº : 23.1.50.43.6, mas lançados nos RI dos professores - GOs 16603, 16573, 16610 e 16627 - Contrapartida Diretoria - RORÇ - GO 16679"/>
    <s v="Sim"/>
    <m/>
    <n v="1605.21"/>
    <n v="0"/>
    <n v="0"/>
    <n v="3"/>
    <x v="10"/>
    <x v="0"/>
  </r>
  <r>
    <x v="0"/>
    <d v="2023-03-16T00:00:00"/>
    <n v="4050"/>
    <s v="FNC"/>
    <s v="Recibo Tesouraria"/>
    <s v="Recibo 02/2023 Referente a venda de 375 Sampa ASIC (Chips) Transferência de 10% taxa administrativa diretoria"/>
    <s v="Sim"/>
    <m/>
    <n v="6748.71"/>
    <n v="0"/>
    <n v="0"/>
    <n v="3"/>
    <x v="10"/>
    <x v="0"/>
  </r>
  <r>
    <x v="0"/>
    <d v="2023-03-21T00:00:00"/>
    <n v="4053"/>
    <s v="DIR"/>
    <s v="Recibo Tesouraria"/>
    <s v="Recibo 32/2023 - Referente devolução de pagamento indevido da bolsa Projeto PIPAE, ref aos meses de novembro e dezembro 2022. Contrapartidas (GO 16701 e GC 4054)"/>
    <s v="Sim"/>
    <m/>
    <n v="7600"/>
    <n v="0"/>
    <n v="0"/>
    <n v="3"/>
    <x v="10"/>
    <x v="0"/>
  </r>
  <r>
    <x v="0"/>
    <d v="2023-03-30T00:00:00"/>
    <n v="4059"/>
    <s v="DIR"/>
    <s v="Recibo Tesouraria"/>
    <s v="Referente aquisição de licença de Software Office for Mac Standard - 2021 LSTC pago pelo RINF Diretoria - Recibo 41/2023 - Professor Antônio M. Figueiredo Neto"/>
    <s v="Sim"/>
    <m/>
    <n v="445.44"/>
    <n v="0"/>
    <n v="0"/>
    <n v="3"/>
    <x v="10"/>
    <x v="0"/>
  </r>
  <r>
    <x v="0"/>
    <d v="2023-03-30T00:00:00"/>
    <n v="4060"/>
    <s v="DIR"/>
    <s v="Recibo Tesouraria"/>
    <s v="Recebemos de Clarus Technology do Brasil Ltda - Patente - Processo nº 22.1.6101.1.5 referente 30% - Base de calculo R$ 1.123,10 - Recibo 42/2023"/>
    <s v="Sim"/>
    <m/>
    <n v="336.92"/>
    <n v="0"/>
    <n v="0"/>
    <n v="3"/>
    <x v="10"/>
    <x v="0"/>
  </r>
  <r>
    <x v="0"/>
    <d v="2023-03-30T00:00:00"/>
    <n v="4062"/>
    <s v="DIR"/>
    <s v="Recibo Tesouraria"/>
    <s v="Recebemos de Clarus Technology do Brasil Ltda - Patente - Processo nº 22.1.6101.1.5 referente 10% - Base de calculo R$ 1.123,10 - Recibo 43/2023"/>
    <s v="Sim"/>
    <m/>
    <n v="112.31"/>
    <n v="0"/>
    <n v="0"/>
    <n v="3"/>
    <x v="10"/>
    <x v="0"/>
  </r>
  <r>
    <x v="0"/>
    <d v="2023-03-30T00:00:00"/>
    <n v="4064"/>
    <s v="DIR"/>
    <s v="Recibo Tesouraria"/>
    <s v="10% Taxa administrativa do Recibo 46/2023 - Recebemos de Nagabhushana referente serviços prestados de anáslises de fluorescência no Duetta. - Ri Professor Neilo Trindade"/>
    <s v="Sim"/>
    <m/>
    <n v="25"/>
    <n v="0"/>
    <n v="0"/>
    <n v="3"/>
    <x v="10"/>
    <x v="0"/>
  </r>
  <r>
    <x v="0"/>
    <d v="2023-04-03T00:00:00"/>
    <n v="4065"/>
    <s v="DIR"/>
    <s v="Transposição interna"/>
    <s v="Referente Sol Comércio de Equipamentos e Serviços EIRELI, aquisição de equipamentos de áudio e vídeo Rc 82789 Dc 43929 - Contrapartida GO 16747 e 16750"/>
    <s v="Sim"/>
    <m/>
    <n v="620"/>
    <n v="0"/>
    <n v="0"/>
    <n v="4"/>
    <x v="2"/>
    <x v="0"/>
  </r>
  <r>
    <x v="0"/>
    <d v="2023-04-05T00:00:00"/>
    <n v="4067"/>
    <s v="DIR"/>
    <s v="Editora da Universidade de São Paulo"/>
    <s v="Referente 10% Taxa administrativa Acertos de direitos autorais nacionais ref. 2º Sem. 2022 - REMANEJAMENTO 50169942 / 2023 - GC 4066"/>
    <s v="Sim"/>
    <m/>
    <n v="180.55"/>
    <n v="0"/>
    <n v="0"/>
    <n v="4"/>
    <x v="2"/>
    <x v="0"/>
  </r>
  <r>
    <x v="0"/>
    <d v="2023-04-06T00:00:00"/>
    <n v="4073"/>
    <s v="DIR"/>
    <s v="Recibo Tesouraria"/>
    <s v="Referentre 10% taxa administrativa p/ Diretoria - Recibo Tesouraria 51/2023 - Nanotimize Tecnologia Ltda - Serviços Prestados de análise de fluorescência de fármaco no Duetta. GC 4072"/>
    <s v="Sim"/>
    <m/>
    <n v="120"/>
    <n v="0"/>
    <n v="0"/>
    <n v="4"/>
    <x v="2"/>
    <x v="0"/>
  </r>
  <r>
    <x v="0"/>
    <d v="2023-04-12T00:00:00"/>
    <n v="4075"/>
    <s v="DIR"/>
    <s v="Créditos Tesouraria"/>
    <s v="Ajustes de lançamentos referente as despesas realizadas no Grupo do Tesouro do processo de adiantamento nº : 23.1.82.43.5, mas lançados nos RI dos professores - GOs 16645, 16678, 16709, 16695 e 16741 - Contrapartida Diretoria - RORÇ BÁSICO - GO 16775"/>
    <s v="Sim"/>
    <m/>
    <n v="7371.66"/>
    <n v="0"/>
    <n v="0"/>
    <n v="4"/>
    <x v="2"/>
    <x v="0"/>
  </r>
  <r>
    <x v="0"/>
    <d v="2023-04-24T00:00:00"/>
    <n v="4079"/>
    <s v="DIR"/>
    <s v="Recibo Tesouraria"/>
    <s v="Referente a cobrança de taxa administrativa 10 % Recibo 57/2023 - GC 4078"/>
    <s v="Sim"/>
    <m/>
    <n v="250"/>
    <n v="0"/>
    <n v="0"/>
    <n v="4"/>
    <x v="2"/>
    <x v="0"/>
  </r>
  <r>
    <x v="0"/>
    <d v="2023-04-24T00:00:00"/>
    <n v="4081"/>
    <s v="DIR"/>
    <s v="Recibo Tesouraria"/>
    <s v="Taxa administrativa da Diretoria referente ao RECIBO 55/2023 - GC 4080"/>
    <s v="Sim"/>
    <m/>
    <n v="1320"/>
    <n v="0"/>
    <n v="0"/>
    <n v="4"/>
    <x v="2"/>
    <x v="0"/>
  </r>
  <r>
    <x v="0"/>
    <d v="2023-04-25T00:00:00"/>
    <n v="4082"/>
    <s v="DIR"/>
    <s v="Transposição interna"/>
    <s v="Transposição da RI Manutenção Predial - Remanejamentos N° 2023 50222703 e N° 2023 50222681"/>
    <s v="Sim"/>
    <m/>
    <n v="83931.07"/>
    <n v="0"/>
    <n v="0"/>
    <n v="4"/>
    <x v="2"/>
    <x v="0"/>
  </r>
  <r>
    <x v="0"/>
    <d v="2023-04-25T00:00:00"/>
    <n v="4083"/>
    <s v="DIR"/>
    <s v="Recibo Tesouraria"/>
    <s v="Recibo 58/2023 - Referente aquisição de 1 licença do Software for Mac Standard - 2021 LTSC - Prof. Antônio Martins Figueiredo Neto"/>
    <s v="Sim"/>
    <m/>
    <n v="445.44"/>
    <n v="0"/>
    <n v="0"/>
    <n v="4"/>
    <x v="2"/>
    <x v="0"/>
  </r>
  <r>
    <x v="0"/>
    <d v="2023-05-02T00:00:00"/>
    <n v="4084"/>
    <s v="DIR"/>
    <s v="Créditos Tesouraria"/>
    <s v="Ajustes de lançamentos referente as despesas realizadas no Grupo do Tesouro do processo de adiantamento nº : 23.1.103.43.2, mas lançados nos RI dos professores - GOs 16739, 16741, 16789 e 16783 - Contrapartida Diretoria - RORÇ ADM GO 16841"/>
    <s v="Sim"/>
    <m/>
    <n v="3670.41"/>
    <n v="0"/>
    <n v="0"/>
    <n v="5"/>
    <x v="3"/>
    <x v="0"/>
  </r>
  <r>
    <x v="0"/>
    <d v="2023-05-10T00:00:00"/>
    <n v="4092"/>
    <s v="DIR"/>
    <s v="Recibo Tesouraria"/>
    <s v="Recebemos de Gilson Schaberle Goveia USP 862872 referente recebimento indevido pelo Sistema Juno - Recibo: 63/2023"/>
    <s v="Sim"/>
    <m/>
    <n v="413.84"/>
    <n v="0"/>
    <n v="0"/>
    <n v="5"/>
    <x v="3"/>
    <x v="0"/>
  </r>
  <r>
    <x v="0"/>
    <d v="2023-05-10T00:00:00"/>
    <n v="4093"/>
    <s v="DIR"/>
    <s v="Créditos Tesouraria"/>
    <s v="Ajustes de lançamentos referente as despesas realizadas no Grupo do Tesouro do processo de adiantamento nº : 23.1.125.43.6, mas lançados nos RI dos professores - GOs 16755, 16791, 16800 e 16830 - Contrapartida Diretoria - RORÇ BÁSICO GO 16877"/>
    <s v="Sim"/>
    <m/>
    <n v="2248.6999999999998"/>
    <n v="0"/>
    <n v="0"/>
    <n v="5"/>
    <x v="3"/>
    <x v="0"/>
  </r>
  <r>
    <x v="0"/>
    <d v="2023-05-22T00:00:00"/>
    <n v="4101"/>
    <s v="DIR"/>
    <s v="AVCB Adequação"/>
    <s v="Remanejamento N° 2023 50282501 -Verba AVCB repasse para Básica"/>
    <s v="Sim"/>
    <m/>
    <n v="7466.44"/>
    <n v="0"/>
    <n v="0"/>
    <n v="5"/>
    <x v="3"/>
    <x v="0"/>
  </r>
  <r>
    <x v="0"/>
    <d v="2023-05-22T00:00:00"/>
    <n v="4102"/>
    <s v="DIR"/>
    <s v="Recibo Tesouraria"/>
    <s v="Recibo 70/2023 - Bolsa de intercâmbio devolvida pelo Aluno Arthur Xavier Belluci nº 11809260"/>
    <s v="Sim"/>
    <m/>
    <n v="28000"/>
    <n v="0"/>
    <n v="0"/>
    <n v="5"/>
    <x v="3"/>
    <x v="0"/>
  </r>
  <r>
    <x v="0"/>
    <d v="2023-06-05T00:00:00"/>
    <n v="4110"/>
    <s v="DIR"/>
    <s v="Créditos Rendimentos"/>
    <s v="Rendimentos da Receita - Aplicação"/>
    <s v="Sim"/>
    <m/>
    <n v="281160.45"/>
    <n v="0"/>
    <n v="0"/>
    <n v="6"/>
    <x v="4"/>
    <x v="0"/>
  </r>
  <r>
    <x v="0"/>
    <d v="2023-06-05T00:00:00"/>
    <n v="4112"/>
    <s v="DIR"/>
    <s v="Transposição interna"/>
    <s v="Taxa Administrativa 10% referente ao Recibo 76/2023 - Referente a venda de 350 Sampa Asic (Chips) para Standard Chartered B (Femilab - USA) - GC 411 e GO 17022"/>
    <s v="Sim"/>
    <m/>
    <n v="5963.9"/>
    <n v="0"/>
    <n v="0"/>
    <n v="6"/>
    <x v="4"/>
    <x v="0"/>
  </r>
  <r>
    <x v="0"/>
    <d v="2023-06-12T00:00:00"/>
    <n v="4116"/>
    <s v="FEP"/>
    <s v="Recibo Tesouraria"/>
    <s v="Referente a taxa administrativa 10% recolhido para Diretoria Recibo Tesouraria 78/2023 - Fundação de desenvolvimento da UNICAMP FUNCAMP - Serviços de medidas SAXS, realizadas para o Prof. Edvaldo Sabadini - GC 4115"/>
    <s v="Sim"/>
    <m/>
    <n v="300"/>
    <n v="0"/>
    <n v="0"/>
    <n v="6"/>
    <x v="4"/>
    <x v="0"/>
  </r>
  <r>
    <x v="0"/>
    <d v="2023-06-16T00:00:00"/>
    <n v="4119"/>
    <s v="DIR"/>
    <s v="Recibo Tesouraria"/>
    <s v="Recibo 81/2023 - Recebemos de Clarus Technology do Brasil Ltda - Patente - Processo: 22.1.6101.1.5 - Valor total 617,71 - O restante esta na GC 4118"/>
    <s v="Sim"/>
    <m/>
    <n v="112.31"/>
    <n v="0"/>
    <n v="0"/>
    <n v="6"/>
    <x v="4"/>
    <x v="0"/>
  </r>
  <r>
    <x v="0"/>
    <d v="2023-07-03T00:00:00"/>
    <n v="4129"/>
    <s v="DIR"/>
    <s v="Recibo Tesouraria"/>
    <s v="Taxa Administrativa 10% referente Recibo 89/2023 - Recebido de Nanotimize Tecnologia Ltda - CNPJ 10.581.261/0001-04 - Finalidade: 5h pela análise de fluorescência de fármaco no Duetta - GC 4128"/>
    <s v="Sim"/>
    <m/>
    <n v="200"/>
    <n v="0"/>
    <n v="0"/>
    <n v="7"/>
    <x v="11"/>
    <x v="0"/>
  </r>
  <r>
    <x v="0"/>
    <d v="2023-07-03T00:00:00"/>
    <n v="4131"/>
    <s v="DIR"/>
    <s v="Recibo Tesouraria"/>
    <s v="Taxa administrativa 10% Recibo 88/2023 - Recebemos Dimy Nanclares Fernandes Sanches - Proj. FAPESP: 2022/08128-5 - Prestação de serviços: Análise de difração de Raios - X. GC 4130"/>
    <s v="Sim"/>
    <m/>
    <n v="100"/>
    <n v="0"/>
    <n v="0"/>
    <n v="7"/>
    <x v="11"/>
    <x v="0"/>
  </r>
  <r>
    <x v="0"/>
    <d v="2023-07-07T00:00:00"/>
    <n v="4138"/>
    <s v="DIR"/>
    <s v="HU"/>
    <s v="Taxa Adm 10% - Refere-se, serviços prestados meses de setembro a dezembro/ 2019, de janeiro a março/2020, janeiro a dezembro/2021 e de fevereiro a dezembro/2022. REMANEJAMENTO 50376620 / 2023 - GC 4137"/>
    <s v="Sim"/>
    <m/>
    <n v="5174.8"/>
    <n v="0"/>
    <n v="0"/>
    <n v="7"/>
    <x v="11"/>
    <x v="0"/>
  </r>
  <r>
    <x v="0"/>
    <d v="2023-07-10T00:00:00"/>
    <n v="4140"/>
    <s v="DIR"/>
    <s v="Recibo Tesouraria"/>
    <s v="Taxa 10% Diretoria referente Recibo Tesouraria 94/2023 - Recebemos Rosângela Itri - Projeto CNPq - Processo: 311831/2021-4 - Serviço prestado: Uso da técnica de espalhamento dinâmico de luz (DSL) do Laboratório de BioMembranas - DFGE - Obs. Cobrado - Contrapartida GC 4139"/>
    <s v="Sim"/>
    <m/>
    <n v="35"/>
    <n v="0"/>
    <n v="0"/>
    <n v="7"/>
    <x v="11"/>
    <x v="0"/>
  </r>
  <r>
    <x v="0"/>
    <d v="2023-07-14T00:00:00"/>
    <n v="4142"/>
    <s v="DIR"/>
    <s v="FM"/>
    <s v="Taxa Adm 10% - Referente REMANEJAMENTO 50385947 / 2023 - Conf.OF.ATF.006/2023, estamos providenciando o remanejamento ref. aos serviços prestados nos meses de setembro a dezembro/2019, de janeiro a março/20, de janeiro a dez/2021 e de fev. a dez/22, p/Laboratório de Dosimetria do Dep. de Física Nuclear da USP - Contrapartida GC 4141"/>
    <s v="Sim"/>
    <m/>
    <n v="2577.1999999999998"/>
    <n v="0"/>
    <n v="0"/>
    <n v="7"/>
    <x v="11"/>
    <x v="0"/>
  </r>
  <r>
    <x v="0"/>
    <d v="2023-07-14T00:00:00"/>
    <n v="4143"/>
    <s v="DIR"/>
    <s v="Créditos Tesouraria"/>
    <s v="Ajustes de lançamentos referente as despesas realizadas no Grupo do Tesouro do processo de adiantamento nº : 23.1.103.43.2, mas lançados nos RI dos professores - GOs 16739, 16741, 16789 e 16783 - Contrapartida Diretoria - RORÇ GO 17175"/>
    <s v="Sim"/>
    <m/>
    <n v="5448.16"/>
    <n v="0"/>
    <n v="0"/>
    <n v="7"/>
    <x v="11"/>
    <x v="0"/>
  </r>
  <r>
    <x v="0"/>
    <d v="2023-07-21T00:00:00"/>
    <n v="4145"/>
    <s v="DIR"/>
    <s v="Transposicao Interna"/>
    <s v="Rem. 50414904 - aquisição de 01 notebook da marca Lenovo e14 - Ajuste da GO 17191 / 17192..."/>
    <s v="Sim"/>
    <m/>
    <n v="5770"/>
    <n v="0"/>
    <n v="0"/>
    <n v="7"/>
    <x v="11"/>
    <x v="0"/>
  </r>
  <r>
    <x v="0"/>
    <d v="2023-07-31T00:00:00"/>
    <n v="4150"/>
    <s v="DIR"/>
    <s v="FO"/>
    <s v="Cobrança de taxa administrativa de 10% referente ao Serviços prestados pelo laboratório de dosimetria prestados à Faculdade de Odontologia - Remanejamento 50399948/2023 - Contrapartida - GC 4149."/>
    <s v="Sim"/>
    <m/>
    <n v="756.5"/>
    <n v="0"/>
    <n v="0"/>
    <n v="7"/>
    <x v="11"/>
    <x v="0"/>
  </r>
  <r>
    <x v="0"/>
    <d v="2023-07-31T00:00:00"/>
    <n v="4152"/>
    <s v="DIR"/>
    <s v="EP"/>
    <s v="Cobrança Taxa Administrativa 10% referendo Serviço de dosimetria - set. a dez/2019, jan. a mar/2020 e fev. a dez/2022 - REMANEJAMENTO 50408980 / 2023 - Obs. - GC 4151"/>
    <s v="Sim"/>
    <m/>
    <n v="136"/>
    <n v="0"/>
    <n v="0"/>
    <n v="7"/>
    <x v="11"/>
    <x v="0"/>
  </r>
  <r>
    <x v="0"/>
    <d v="2023-08-01T00:00:00"/>
    <n v="4155"/>
    <s v="DIR"/>
    <s v="Recibo Tesouraria"/>
    <s v="Recibo Tesouraria 101/2023 - Clarus Technology do Brasil - Referente a Patente - Processo: nº 22.1.6101.1.5 - O restante do valor esta GC 4154"/>
    <s v="Sim"/>
    <m/>
    <n v="56.15"/>
    <n v="0"/>
    <n v="0"/>
    <n v="8"/>
    <x v="5"/>
    <x v="0"/>
  </r>
  <r>
    <x v="0"/>
    <d v="2023-08-04T00:00:00"/>
    <n v="4158"/>
    <s v="DIR"/>
    <s v="Créditos Tesouraria"/>
    <s v="Ajustes de lançamentos referente as despesas realizadas no Grupo do Tesouro do processo de adiantamento nº : 23.1.345.43.6, mas lançados nos RI dos professores - GOs 17161, 17164, 17201, 17195, 17196, 17198 e 17211 - Contrapartida Diretoria - RÓRÇ GO 17257"/>
    <s v="Sim"/>
    <m/>
    <n v="3695.93"/>
    <n v="0"/>
    <n v="0"/>
    <n v="8"/>
    <x v="5"/>
    <x v="0"/>
  </r>
  <r>
    <x v="0"/>
    <d v="2023-08-31T00:00:00"/>
    <n v="4171"/>
    <s v="DIR"/>
    <s v="Technology do Brasil Ltda."/>
    <s v="Recibo Tesouraria 111/2023 - Clarus Technology do Brasil - Referente a Patente - Processo: nº 22.1.6101.1.5 - O restante do valor esta GC 4170."/>
    <s v="Sim"/>
    <m/>
    <n v="56.15"/>
    <n v="0"/>
    <n v="0"/>
    <n v="8"/>
    <x v="5"/>
    <x v="0"/>
  </r>
  <r>
    <x v="0"/>
    <d v="2023-08-31T00:00:00"/>
    <n v="4173"/>
    <s v="DIR"/>
    <s v="Clarus Technology do Brasil Ltda."/>
    <s v="Recibo Tesouraria 121/2023 - Clarus Technology do Brasil - Referente a Patente - Processo: nº 22.1.6101.1.5 - O restante do valor esta GC 4172."/>
    <s v="Sim"/>
    <m/>
    <n v="56.15"/>
    <n v="0"/>
    <n v="0"/>
    <n v="8"/>
    <x v="5"/>
    <x v="0"/>
  </r>
  <r>
    <x v="0"/>
    <d v="2023-08-31T00:00:00"/>
    <n v="4175"/>
    <s v="DIR"/>
    <s v="F.O.B. - USP"/>
    <s v="REM. 50445400 - Referente - Conf.OF.ATF.010/2023 - serviços prestados nos meses de setembro a dezembro/2019, de janeiro a março/20, de janeiro a dez/2021 e de fev. a dez/22, p/ Laboratório de Dosimetria do Dep. de Física Nuclear - Taxa Adm 10% - GC 4174."/>
    <s v="Sim"/>
    <m/>
    <n v="591.6"/>
    <n v="0"/>
    <n v="0"/>
    <n v="8"/>
    <x v="5"/>
    <x v="0"/>
  </r>
  <r>
    <x v="0"/>
    <d v="2023-08-31T00:00:00"/>
    <n v="4177"/>
    <s v="DIR"/>
    <s v="H.R.A.C."/>
    <s v="REM. 50450765 - Referente - Conf.OF.ATF.010/2023 - serviços prestados nos meses de setembro a dezembro/2019, de janeiro a março/20, de janeiro a dez/2021 e de fev. a dez/22, p/ Laboratório de Dosimetria do Dep. de Física Nuclear - Taxa Adm 10% - GC 4176."/>
    <s v="Sim"/>
    <m/>
    <n v="1054"/>
    <n v="0"/>
    <n v="0"/>
    <n v="8"/>
    <x v="5"/>
    <x v="0"/>
  </r>
  <r>
    <x v="0"/>
    <d v="2023-09-19T00:00:00"/>
    <n v="4182"/>
    <s v="DIR"/>
    <s v="Oricas Import and Export (Beijing)"/>
    <s v="Recibo 130 - Referente a 10% do montante de R$ 241.394,17 - ref a venda de 1.400 Sampa V4 Chips - Prof. Wilhelmus Van Noije - (Institute of Modern Physics Chinese Academy of Sciences)..."/>
    <s v="Sim"/>
    <m/>
    <n v="24139.42"/>
    <n v="0"/>
    <n v="0"/>
    <n v="9"/>
    <x v="6"/>
    <x v="0"/>
  </r>
  <r>
    <x v="0"/>
    <d v="2023-10-04T00:00:00"/>
    <n v="4186"/>
    <s v="DIR"/>
    <s v="Créditos Tesouraria"/>
    <s v="Ajustes de lançamentos referente as despesas realizadas no Grupo do Tesouro do processo de adiantamento nº : 23.1.425.43.0, mas lançados nos RI dos professores - GOs 17356, 17345, 17359, 17374, 17378 e 17377 - Contrapartida Diretoria - RORÇ GO 17451"/>
    <s v="Sim"/>
    <m/>
    <n v="3935.69"/>
    <n v="0"/>
    <n v="0"/>
    <n v="10"/>
    <x v="7"/>
    <x v="0"/>
  </r>
  <r>
    <x v="0"/>
    <d v="2023-10-04T00:00:00"/>
    <n v="4187"/>
    <s v="DIR"/>
    <s v="Créditos Tesouraria"/>
    <s v="Ajustes de lançamentos referente as despesas realizadas no Grupo do Tesouro do processo de adiantamento nº : 23.1.405.43.9, mas lançados nos RI dos professores - GOs 17241, 17248, 17271, 17294, 17325 e 17333 - Contrapartida Diretoria - RORÇ ADM GO 17452"/>
    <s v="Sim"/>
    <m/>
    <n v="4512.42"/>
    <n v="0"/>
    <n v="0"/>
    <n v="10"/>
    <x v="7"/>
    <x v="0"/>
  </r>
  <r>
    <x v="0"/>
    <d v="2023-10-16T00:00:00"/>
    <n v="4204"/>
    <s v="DIR"/>
    <s v="Créditos Tesouraria"/>
    <s v="Ajustes de lançamentos referente as despesas realizadas no Grupo do Tesouro do processo de adiantamento nº : 23.1.477.43.0, mas lançados nos RI dos professores - GOs 17404, 17413, 17397, 17419 e 17439- Contrapartida Diretoria - RI Básico - ADM - GO 17507"/>
    <s v="Sim"/>
    <m/>
    <n v="6693.03"/>
    <n v="0"/>
    <n v="0"/>
    <n v="10"/>
    <x v="7"/>
    <x v="0"/>
  </r>
  <r>
    <x v="0"/>
    <d v="2023-11-14T00:00:00"/>
    <n v="4217"/>
    <s v="DIR"/>
    <s v="1 Nova São José Resíduos Eireli - ME"/>
    <s v="Recibo Tesouraria nº 151/2023 - referente a devolução da nota fiscal 12386 pago em duplicidade - Processo: 22.1.27.43.2 - Liquidação de Despesa nº 5871862/2023"/>
    <s v="Sim"/>
    <m/>
    <n v="734.6"/>
    <n v="0"/>
    <n v="0"/>
    <n v="11"/>
    <x v="8"/>
    <x v="0"/>
  </r>
  <r>
    <x v="0"/>
    <d v="2023-11-22T00:00:00"/>
    <n v="4221"/>
    <s v="DIR"/>
    <s v="Recibo Tesouraria"/>
    <s v="Taxa administrativa de 10% referente Recibo Tesouraria número 155/2023 - Recebemos de IAEA (International Atomic Energy Agency) Prestação de serviço de apoio à pesquisa e colaboração Cientifica intitulado &quot; Development and Application of Ion Beam Techniques for Materiais Irradiation and characterization relevant to Fusion Technology&quot;, junto ao Laboratório LAMFI do dpto de Fisica Aplicada do IF-USP"/>
    <s v="Sim"/>
    <m/>
    <n v="2089.1799999999998"/>
    <n v="0"/>
    <n v="0"/>
    <n v="11"/>
    <x v="8"/>
    <x v="0"/>
  </r>
  <r>
    <x v="0"/>
    <d v="2023-12-18T00:00:00"/>
    <n v="4228"/>
    <s v="DIR"/>
    <s v="Créditos Tesouraria"/>
    <s v="Ajustes de lançamentos referente as despesas realizadas no Grupo do Tesouro do processo de adiantamento nº : 23.1.566.43.2, mas lançados nos RI dos professores - GOs 17587, 17581, 17583, 17601, 17631, 17662, 17654 e 17667 - Contrapartida Diretoria - RORÇ DIR ADM GO 17719"/>
    <s v="Sim"/>
    <m/>
    <n v="2862.42"/>
    <n v="0"/>
    <n v="0"/>
    <n v="12"/>
    <x v="9"/>
    <x v="0"/>
  </r>
  <r>
    <x v="0"/>
    <d v="2023-12-20T00:00:00"/>
    <n v="4230"/>
    <s v="DIR"/>
    <s v="Recibo Tesouraria"/>
    <s v="Referente Cobrança 10% taxa administrativa - GC 4229 - Recibo Tesouraria 161/2023 - Serviços Prestado de análise de amostra por Difração de Raio - X - Laboratório Cristalografia"/>
    <s v="Sim"/>
    <m/>
    <n v="50"/>
    <n v="0"/>
    <n v="0"/>
    <n v="12"/>
    <x v="9"/>
    <x v="0"/>
  </r>
  <r>
    <x v="79"/>
    <d v="2023-01-23T00:00:00"/>
    <n v="3955"/>
    <s v="FMT"/>
    <s v="Saldo do exercício anterior"/>
    <s v="Saldo remanescente 2022 no Grupo Básico: 43.000"/>
    <s v="Sim"/>
    <m/>
    <n v="16316.13"/>
    <n v="0"/>
    <n v="0"/>
    <n v="1"/>
    <x v="0"/>
    <x v="2"/>
  </r>
  <r>
    <x v="80"/>
    <d v="2023-01-23T00:00:00"/>
    <n v="3976"/>
    <s v="FNC"/>
    <s v="Saldo do exercício anterior"/>
    <s v="Saldo remanescente de anos anteriores - Grupo Básico: 43.000 - Contrapartida da Diretoria ao trabalho dos mentores em 2019 e 2021"/>
    <s v="Sim"/>
    <m/>
    <n v="2250"/>
    <n v="0"/>
    <n v="0"/>
    <n v="1"/>
    <x v="0"/>
    <x v="5"/>
  </r>
  <r>
    <x v="1"/>
    <d v="2023-01-19T00:00:00"/>
    <n v="3920"/>
    <s v="DIR"/>
    <s v="Reitoria"/>
    <s v="REMANEJAMENTO 50042284 / 2023 - Devolução de Economia Orçamentária 2022 - Saldo remanescente 2019 - GRUPO: 400 - Apoio à Viagens Didáticas e Atividades de Campo - VDG: Graduação: Viagens Didáticas - 2019/1. REMANEJAMENTO 50240540 / 2019"/>
    <s v="Sim"/>
    <m/>
    <n v="2685.47"/>
    <n v="0"/>
    <n v="0"/>
    <n v="1"/>
    <x v="0"/>
    <x v="0"/>
  </r>
  <r>
    <x v="2"/>
    <d v="2023-01-26T00:00:00"/>
    <n v="4013"/>
    <s v="FEP"/>
    <s v="Saldo do exercício anterior"/>
    <s v="Saldo remanescente 2022 - Grupo 057 - Projetos Especiais - Auxílio financeiro do edital p/ distribuição de bolsas de Pós-doc p/ posterior seleção de bolsistas - ano 2022. Outorgada: Prof. Dr. Julio Antonio Larrea Jimenez/ IF - REMANEJAMENTO 50632608 / 2022 - Obs. O restante do valor de R$ 10.175,40 é Reserva técnica registrado na GC 4014"/>
    <s v="Sim"/>
    <m/>
    <n v="101750.04"/>
    <n v="0"/>
    <n v="0"/>
    <n v="1"/>
    <x v="0"/>
    <x v="1"/>
  </r>
  <r>
    <x v="2"/>
    <d v="2023-01-26T00:00:00"/>
    <n v="4014"/>
    <s v="FEP"/>
    <s v="Saldo do exercício anterior"/>
    <s v="Saldo remanescente 2022 - Grupo 057 - Projetos Especiais - Referente Reserva Técnica Referente a GC 4013 para a bolsista Pós Doc Nathália Leal Marinho conforme termo de outorga."/>
    <s v="Sim"/>
    <m/>
    <n v="10175.4"/>
    <n v="0"/>
    <n v="0"/>
    <n v="1"/>
    <x v="0"/>
    <x v="1"/>
  </r>
  <r>
    <x v="2"/>
    <d v="2023-11-21T00:00:00"/>
    <n v="4219"/>
    <s v="FEP"/>
    <s v="PRPI"/>
    <s v="GRUPO 57 - Projetos Especiais - REMANEJAMENTO 50661260 / 2023 - Auxílio financeiro p/ distribuição de bolsas de Pós-doc p/ posterior seleção de bolsistas - prorrogação de dois meses das bolsas PD-JP que se encerram em nov ou dezembro/23 Supervisor: Julio Antonio Larrea Jimenez/ IF Pós-doc: Nathália Leal Marinho Cos"/>
    <s v="Sim"/>
    <m/>
    <n v="18654.240000000002"/>
    <n v="0"/>
    <n v="0"/>
    <n v="11"/>
    <x v="8"/>
    <x v="1"/>
  </r>
  <r>
    <x v="2"/>
    <d v="2023-12-07T00:00:00"/>
    <n v="4225"/>
    <s v="FEP"/>
    <s v="Nathália Leal Marinho Costa"/>
    <s v="ANULAÇÃO DE EMPENHO - Valor referente aproximadamente a 15 dias de janeiro de 2023 que não foi pago (R$ 4.102,48) + a diferença de R$ 1,00 (Um Real) pago a menos por mês, totalizando R$ 11,00 para ser pago em 2024. Esta sobra é para ser utilizado em 2024. Referente a GO 16518"/>
    <s v="Sim"/>
    <m/>
    <n v="4113.84"/>
    <n v="0"/>
    <n v="0"/>
    <n v="12"/>
    <x v="9"/>
    <x v="1"/>
  </r>
  <r>
    <x v="81"/>
    <d v="2023-01-23T00:00:00"/>
    <n v="3977"/>
    <s v="FMT"/>
    <s v="Saldo do exercício anterior"/>
    <s v="Grupo: 43.000 - Saldo remanescente 2022 - Referente a uma diária sem pernoite para o Prof. ANTÔNIO JOSÉ ROQUE DA SILVA do if-usp o qual virá palestrar no dia 30/10/2019 para o Química às 16. REMANEJAMENTO 50729522 / 2019."/>
    <s v="Sim"/>
    <m/>
    <n v="159.18"/>
    <n v="0"/>
    <n v="0"/>
    <n v="1"/>
    <x v="0"/>
    <x v="5"/>
  </r>
  <r>
    <x v="82"/>
    <d v="2023-01-23T00:00:00"/>
    <n v="3956"/>
    <s v="FEP"/>
    <s v="Saldo do exercício anterior"/>
    <s v="Saldo remanescente 2022 no Grupo Básico: 43.000"/>
    <s v="Sim"/>
    <m/>
    <n v="857.83"/>
    <n v="0"/>
    <n v="0"/>
    <n v="1"/>
    <x v="0"/>
    <x v="2"/>
  </r>
  <r>
    <x v="83"/>
    <d v="2023-10-05T00:00:00"/>
    <n v="4194"/>
    <s v="DIR"/>
    <s v="PRG"/>
    <s v="Para evento &quot;Licenciatura em Física na USP: 30 anos de histórias, conquistas e desafios&quot; REMANEJAMENTO 50555885 / 2023 - Grupo 404 Projetos Especiais - Grad"/>
    <s v="Sim"/>
    <m/>
    <n v="10000"/>
    <n v="0"/>
    <n v="0"/>
    <n v="10"/>
    <x v="7"/>
    <x v="1"/>
  </r>
  <r>
    <x v="3"/>
    <d v="2023-07-28T00:00:00"/>
    <n v="4147"/>
    <s v="FNC"/>
    <s v="PRIP"/>
    <s v="Remanejamento 50410046/2023 Pagamento de &quot;Bolsa de Pós-doutorado a pesquisadoras (es) negras (os) nos termos da Resolução nº 8241 de 26/05/2022, e conforme Portaria GR 7953 de 24/03/2023 - Aluno: MAX DA SLVA FERREIRA"/>
    <s v="Sim"/>
    <m/>
    <n v="101750.39999999999"/>
    <n v="0"/>
    <n v="0"/>
    <n v="7"/>
    <x v="11"/>
    <x v="1"/>
  </r>
  <r>
    <x v="3"/>
    <d v="2023-07-28T00:00:00"/>
    <n v="4148"/>
    <s v="FNC"/>
    <s v="PRIP"/>
    <s v="Reserva Técnica referente ao remanejamento 50410046/2023 para o Aluno Max da Silva Ferreira"/>
    <s v="Sim"/>
    <m/>
    <n v="10175.040000000001"/>
    <n v="0"/>
    <n v="0"/>
    <n v="7"/>
    <x v="11"/>
    <x v="1"/>
  </r>
  <r>
    <x v="4"/>
    <d v="2023-01-23T00:00:00"/>
    <n v="3962"/>
    <s v="FNC-DOS"/>
    <s v="Saldo do exercício anterior"/>
    <s v="Saldo remanescente 2022 no Grupo Básico: 43.000"/>
    <s v="Sim"/>
    <m/>
    <n v="16987.650000000001"/>
    <n v="0"/>
    <n v="0"/>
    <n v="1"/>
    <x v="0"/>
    <x v="2"/>
  </r>
  <r>
    <x v="4"/>
    <d v="2023-07-07T00:00:00"/>
    <n v="4137"/>
    <s v="FNC"/>
    <s v="HU"/>
    <s v="Refere-se, serviços prestados meses de setembro a dezembro/ 2019, de janeiro a março/2020, janeiro a dezembro/2021 e de fevereiro a dezembro/2022. REMANEJAMENTO 50376620 / 2023 - Taxa Adm 10% - GC 4138"/>
    <s v="Sim"/>
    <m/>
    <n v="46573.2"/>
    <n v="0"/>
    <n v="0"/>
    <n v="7"/>
    <x v="11"/>
    <x v="2"/>
  </r>
  <r>
    <x v="4"/>
    <d v="2023-07-14T00:00:00"/>
    <n v="4141"/>
    <s v="FNC"/>
    <s v="FM"/>
    <s v="REMANEJAMENTO 50385947 / 2023 Referente - Conf.OF.ATF.006/2023, estamos providenciando o remanejamento ref. aos serviços prestados nos meses de setembro a dezembro/2019, de janeiro a março/20, de janeiro a dez/2021 e de fev. a dez/22, p/Laboratório de Dosimetria do Dep. de Física Nuclear da U- Taxa Adm 10% - GC 4142"/>
    <s v="Sim"/>
    <m/>
    <n v="23194.799999999999"/>
    <n v="0"/>
    <n v="0"/>
    <n v="7"/>
    <x v="11"/>
    <x v="2"/>
  </r>
  <r>
    <x v="4"/>
    <d v="2023-07-31T00:00:00"/>
    <n v="4149"/>
    <s v="FNC"/>
    <s v="FO"/>
    <s v="Serviços prestados pelo laboratório de dosimetria prestados à Faculdade de Odontologia - Remanejamento 50399948/2023 Obs. Cobrança de taxa administrativa de 10% - GC 4150"/>
    <s v="Sim"/>
    <m/>
    <n v="6808.5"/>
    <n v="0"/>
    <n v="0"/>
    <n v="7"/>
    <x v="11"/>
    <x v="2"/>
  </r>
  <r>
    <x v="4"/>
    <d v="2023-07-31T00:00:00"/>
    <n v="4151"/>
    <s v="FNC"/>
    <s v="EP"/>
    <s v="Serviço de dosimetria - set. a dez/2019, jan. a mar/2020 e fev. a dez/2022 - REMANEJAMENTO 50408980 / 2023 - Obs. Cobrança Taxa Administrativa 10% - GC 4152"/>
    <s v="Sim"/>
    <m/>
    <n v="1224"/>
    <n v="0"/>
    <n v="0"/>
    <n v="7"/>
    <x v="11"/>
    <x v="2"/>
  </r>
  <r>
    <x v="4"/>
    <d v="2023-08-31T00:00:00"/>
    <n v="4174"/>
    <s v="FNC-DOS"/>
    <s v="F.O.B. - USP"/>
    <s v="REM. 50445400 - Referente - Conf.OF.ATF.010/2023 - serviços prestados nos meses de setembro a dezembro/2019, de janeiro a março/20, de janeiro a dez/2021 e de fev. a dez/22, p/ Laboratório de Dosimetria do Dep. de Física Nuclear - Taxa Adm 10% - GC 4175."/>
    <s v="Sim"/>
    <m/>
    <n v="5324.4"/>
    <n v="0"/>
    <n v="0"/>
    <n v="8"/>
    <x v="5"/>
    <x v="2"/>
  </r>
  <r>
    <x v="4"/>
    <d v="2023-08-31T00:00:00"/>
    <n v="4176"/>
    <s v="FNC-DOS"/>
    <s v="H.R.A.C."/>
    <s v="REM. 50450765 - Referente - Conf.OF.ATF.010/2023 - serviços prestados nos meses de setembro a dezembro/2019, de janeiro a março/20, de janeiro a dez/2021 e de fev. a dez/22, p/ Laboratório de Dosimetria do Dep. de Física Nuclear - Taxa Adm 10% - GC 4177."/>
    <s v="Sim"/>
    <m/>
    <n v="9486"/>
    <n v="0"/>
    <n v="0"/>
    <n v="8"/>
    <x v="5"/>
    <x v="2"/>
  </r>
  <r>
    <x v="5"/>
    <d v="2023-02-16T00:00:00"/>
    <n v="4039"/>
    <s v="FMT"/>
    <s v="Transposição interna"/>
    <s v="Crédito registrado conforme aprovado na reunião CTA em sua 355º Sessão Ordinária do dia 16/02/2023"/>
    <s v="Sim"/>
    <m/>
    <n v="39763.360000000001"/>
    <n v="0"/>
    <n v="0"/>
    <n v="2"/>
    <x v="1"/>
    <x v="3"/>
  </r>
  <r>
    <x v="84"/>
    <d v="2023-01-20T00:00:00"/>
    <n v="3938"/>
    <s v="DIR"/>
    <s v="Reitoria"/>
    <s v="Devolução de Economia Orçamentária 2022. Grupo 404 - Projetos Especiais - Grad - Para conserto do aparelho de Ar Condicionado da sala PRG 0002 - Remanejamento 50178466 / 2020"/>
    <s v="Sim"/>
    <m/>
    <n v="600"/>
    <n v="0"/>
    <n v="0"/>
    <n v="1"/>
    <x v="0"/>
    <x v="1"/>
  </r>
  <r>
    <x v="85"/>
    <d v="2023-01-24T00:00:00"/>
    <n v="3985"/>
    <s v="FEP"/>
    <s v="Saldo do exercício anterior"/>
    <s v="Referente Grupo: 000 Rem. 50117428 - Auxílio Financeiro ao Prof. Fernando Silveira Navarra, referente sua participação na banca de Fabio Henrique Oliani em 21/02/2018"/>
    <s v="Sim"/>
    <m/>
    <n v="385.5"/>
    <n v="0"/>
    <n v="0"/>
    <n v="1"/>
    <x v="0"/>
    <x v="5"/>
  </r>
  <r>
    <x v="6"/>
    <d v="2023-01-23T00:00:00"/>
    <n v="3966"/>
    <s v="FEP"/>
    <s v="Saldo do exercício anterior"/>
    <s v="Saldo remanescente 2022 - Grupo Básico 43.000"/>
    <s v="Sim"/>
    <m/>
    <n v="6751.68"/>
    <n v="0"/>
    <n v="0"/>
    <n v="1"/>
    <x v="0"/>
    <x v="2"/>
  </r>
  <r>
    <x v="6"/>
    <d v="2023-05-15T00:00:00"/>
    <n v="4097"/>
    <s v="DIR"/>
    <s v="Transposição interna"/>
    <s v="Transferência da Diretoria referente a créditos recebidos da troca de verba - GO 16926"/>
    <s v="Sim"/>
    <m/>
    <n v="110000"/>
    <n v="0"/>
    <n v="0"/>
    <n v="5"/>
    <x v="3"/>
    <x v="2"/>
  </r>
  <r>
    <x v="86"/>
    <d v="2023-01-23T00:00:00"/>
    <n v="3968"/>
    <s v="FEP"/>
    <s v="Saldo do exercício anterior"/>
    <s v="Saldo remanescente 2022 - Grupo Básico 43.000"/>
    <s v="Sim"/>
    <m/>
    <n v="369.98"/>
    <n v="0"/>
    <n v="0"/>
    <n v="1"/>
    <x v="0"/>
    <x v="2"/>
  </r>
  <r>
    <x v="87"/>
    <d v="2023-01-20T00:00:00"/>
    <n v="3933"/>
    <s v="FNC"/>
    <s v="Reitoria"/>
    <s v="Devolução de Economia Orçamentária 2022. Grupo 57 - Projetos Especiais - REMANEJAMENTO 50294581 / 2021 - Edital de Apoio a Projetos Integrados de Pesquisa em Áreas Estratégicas (PIPAE) - Ano 2021. Portaria PRP 822/21"/>
    <s v="Sim"/>
    <m/>
    <n v="122053.92"/>
    <n v="0"/>
    <n v="0"/>
    <n v="1"/>
    <x v="0"/>
    <x v="1"/>
  </r>
  <r>
    <x v="7"/>
    <d v="2023-01-20T00:00:00"/>
    <n v="3939"/>
    <s v="FGE"/>
    <s v="Reitoria"/>
    <s v="Devolução de Economia Orçamentária 2022. Grupo 57 - Projetos Especiais - REMANEJAMENTO 50300301 / 2021 - Edital de Apoio a Projetos Integrados de Pesquisa em Áreas Estratégicas (PIPAE) - Ano 2021. Portaria PRP 822/21."/>
    <s v="Sim"/>
    <m/>
    <n v="74500"/>
    <n v="0"/>
    <n v="0"/>
    <n v="1"/>
    <x v="0"/>
    <x v="1"/>
  </r>
  <r>
    <x v="7"/>
    <d v="2023-03-21T00:00:00"/>
    <n v="4054"/>
    <s v="FGE"/>
    <s v="Transposição interna"/>
    <s v="Referente devolução de pagamento indevido da bolsa Projeto PIPAE, ref aos meses de novembro e dezembro 2022. Depósito de devolução feita pelo Recibo 32/2023 - RI Diretoria GC 4053 - Contrapartida GO 16701"/>
    <s v="Sim"/>
    <m/>
    <n v="7600"/>
    <n v="0"/>
    <n v="0"/>
    <n v="3"/>
    <x v="10"/>
    <x v="1"/>
  </r>
  <r>
    <x v="8"/>
    <d v="2023-01-20T00:00:00"/>
    <n v="3941"/>
    <s v="FMT"/>
    <s v="Reitoria"/>
    <s v="Devolução de Economia Orçamentária 2022. Grupo 404 - Projetos Especiais - Grad - REMANEJAMENTO 50123124 / 2021 - Programa de Estímulo à Modernização e Reformulação das Estruturas Curriculares dos Cursos de Graduação da USP - Novos Currículos para um Novo Tempo - Prof. Dr. Luis Gregório Dias - Capital: R$ 23.000,00 - Bolsas: R$ 18.000,00"/>
    <s v="Sim"/>
    <m/>
    <n v="30592.14"/>
    <n v="0"/>
    <n v="0"/>
    <n v="1"/>
    <x v="0"/>
    <x v="1"/>
  </r>
  <r>
    <x v="8"/>
    <d v="2023-11-14T00:00:00"/>
    <n v="4216"/>
    <s v="FMT"/>
    <s v="Monitores Bolsistas"/>
    <s v="Cancelamento NE 384130/2023 - Processo: 21.1.03401.01.7 - Monitores Bolsistas do professor Luis Gregório - Projeto: Ferramentas Computacionais para a Física"/>
    <s v="Sim"/>
    <m/>
    <n v="7592.14"/>
    <n v="0"/>
    <n v="0"/>
    <n v="11"/>
    <x v="8"/>
    <x v="1"/>
  </r>
  <r>
    <x v="88"/>
    <d v="2023-01-20T00:00:00"/>
    <n v="3943"/>
    <s v="FMA"/>
    <s v="Reitoria"/>
    <s v="Devolução de Economia Orçamentária 2022. Grupo: 057 - Projetos Especiais - REMANEJAMENTO 50678561 / 2019 - Auxílio financeiro ao Prof. Luis Raul Weber Abramo, tendo em vista o resultado do Edital PRPG 14/2019 - Prêmio Vídeo Pós-Graduação USP"/>
    <s v="Sim"/>
    <m/>
    <n v="1000"/>
    <n v="0"/>
    <n v="0"/>
    <n v="1"/>
    <x v="0"/>
    <x v="1"/>
  </r>
  <r>
    <x v="89"/>
    <d v="2023-01-23T00:00:00"/>
    <n v="3974"/>
    <s v="FAP"/>
    <s v="Saldo do exercício anterior"/>
    <s v="Saldo remanescente 2022 - Grupo: 43.000"/>
    <s v="Sim"/>
    <m/>
    <n v="7976.94"/>
    <n v="0"/>
    <n v="0"/>
    <n v="1"/>
    <x v="0"/>
    <x v="2"/>
  </r>
  <r>
    <x v="9"/>
    <d v="2023-02-16T00:00:00"/>
    <n v="4035"/>
    <s v="FAP"/>
    <s v="Transposição interna"/>
    <s v="Crédito registrado conforme aprovado na reunião CTA em sua 355º Sessão Ordinária do dia 16/02/2023"/>
    <s v="Sim"/>
    <m/>
    <n v="37869.870000000003"/>
    <n v="0"/>
    <n v="0"/>
    <n v="2"/>
    <x v="1"/>
    <x v="3"/>
  </r>
  <r>
    <x v="10"/>
    <d v="2023-10-05T00:00:00"/>
    <n v="4192"/>
    <s v="FGE"/>
    <s v="PRPG"/>
    <s v="Auxílio financeiro para apoio ao XV Workshop em Física Molecular e Espectroscopia (WFME) - GRUPO 057 - Projetos Especiais REMANEJAMENTO 50524904 / 2023"/>
    <s v="Sim"/>
    <m/>
    <n v="1170"/>
    <n v="0"/>
    <n v="0"/>
    <n v="10"/>
    <x v="7"/>
    <x v="1"/>
  </r>
  <r>
    <x v="11"/>
    <d v="2023-03-27T00:00:00"/>
    <n v="4058"/>
    <s v="FMT"/>
    <s v="IFSC"/>
    <s v="Diárias à Profa. Marina Junqueira Caldas comum) período de 21 a 23/03/23. Participação em banca de concurso docente (2 pernoite + l comum) período de 21 a 23/03/23."/>
    <s v="Sim"/>
    <m/>
    <n v="1284.75"/>
    <n v="0"/>
    <n v="0"/>
    <n v="3"/>
    <x v="10"/>
    <x v="1"/>
  </r>
  <r>
    <x v="12"/>
    <d v="2023-01-23T00:00:00"/>
    <n v="3958"/>
    <s v="DIR"/>
    <s v="Saldo do exercício anterior"/>
    <s v="Saldo remanescente 2022 no Grupo Básico: 43.000"/>
    <s v="Sim"/>
    <m/>
    <n v="293796.65000000002"/>
    <n v="0"/>
    <n v="0"/>
    <n v="1"/>
    <x v="0"/>
    <x v="2"/>
  </r>
  <r>
    <x v="12"/>
    <d v="2023-03-16T00:00:00"/>
    <n v="4051"/>
    <s v="FNC"/>
    <s v="Recibo Tesouraria"/>
    <s v="Recebemos da Sec Figueiredo Ltda o saldo não utilizado referente ao adiantamento de numerário para pagamentos com despesas aduaneira referente a importação. Processo: 22.1.595.43.1"/>
    <s v="Sim"/>
    <m/>
    <n v="2722.46"/>
    <n v="0"/>
    <n v="0"/>
    <n v="3"/>
    <x v="10"/>
    <x v="2"/>
  </r>
  <r>
    <x v="12"/>
    <d v="2023-07-20T00:00:00"/>
    <n v="4144"/>
    <s v="FNC"/>
    <s v="Recibo Tesouraria"/>
    <s v="Recibo Tesouraria 96/2023 - Sec Figueiredo referente devolução de saldo não gasto recebido pelo adiantamento de numerários para despesas aduaneiras, conforme processo: 21.1.404.43.0"/>
    <s v="Sim"/>
    <m/>
    <n v="4692.21"/>
    <n v="0"/>
    <n v="0"/>
    <n v="7"/>
    <x v="11"/>
    <x v="2"/>
  </r>
  <r>
    <x v="13"/>
    <d v="2023-02-16T00:00:00"/>
    <n v="4040"/>
    <s v="FNC"/>
    <s v="Transposição interna"/>
    <s v="Crédito registrado conforme aprovado na reunião CTA em sua 355º Sessão Ordinária do dia 16/02/2023"/>
    <s v="Sim"/>
    <m/>
    <n v="49230.83"/>
    <n v="0"/>
    <n v="0"/>
    <n v="2"/>
    <x v="1"/>
    <x v="3"/>
  </r>
  <r>
    <x v="14"/>
    <d v="2023-01-20T00:00:00"/>
    <n v="3946"/>
    <s v="FNC"/>
    <s v="Reitoria"/>
    <s v="Devolução de Economia Orçamentária 2022. Grupo 206 - Infraestrutura de Pesquisa e Biotérios - Auxilio financeiro PRPI. Edital de Apoio a Propostas Estratégicas para Infraestrutura de Pesquisa da USP - 2022. Outorgado(a): Prof.(a) Dr.(a) Nemitala Added / IFUSP. Remanejamento N° 2022 50511789"/>
    <s v="Sim"/>
    <m/>
    <n v="40000"/>
    <n v="0"/>
    <n v="0"/>
    <n v="1"/>
    <x v="0"/>
    <x v="1"/>
  </r>
  <r>
    <x v="90"/>
    <d v="2023-01-20T00:00:00"/>
    <n v="3947"/>
    <s v="FNC"/>
    <s v="Reitoria"/>
    <s v="Devolução de Economia Orçamentária 2022. Grupo: 605 - Apoio aos Programas de Pós-Graduação"/>
    <s v="Sim"/>
    <m/>
    <n v="1696.93"/>
    <n v="0"/>
    <n v="0"/>
    <n v="1"/>
    <x v="0"/>
    <x v="1"/>
  </r>
  <r>
    <x v="91"/>
    <d v="2023-01-20T00:00:00"/>
    <n v="3951"/>
    <s v="FGE"/>
    <s v="Reitoria"/>
    <s v="Devolução de Economia Orçamentária 2022. Grupo: 404 - Projetos Especiais Graduação - 21° Encontro USP Escola - REMANEJAMENTO 50268980 / 2021"/>
    <s v="Sim"/>
    <m/>
    <n v="3669.23"/>
    <n v="0"/>
    <n v="0"/>
    <n v="1"/>
    <x v="0"/>
    <x v="1"/>
  </r>
  <r>
    <x v="92"/>
    <d v="2023-01-24T00:00:00"/>
    <n v="4004"/>
    <s v="FMT"/>
    <s v="Saldo do exercício anterior"/>
    <s v="Saldo remanescente do Exercício 2022 - Grupo Básico 43.000"/>
    <s v="Sim"/>
    <m/>
    <n v="715.14"/>
    <n v="0"/>
    <n v="0"/>
    <n v="1"/>
    <x v="0"/>
    <x v="2"/>
  </r>
  <r>
    <x v="15"/>
    <d v="2023-01-20T00:00:00"/>
    <n v="3948"/>
    <s v="FAP"/>
    <s v="Reitoria"/>
    <s v="Devolução de Economia Orçamentária 2022. Grupo 057 - Projetos Especiais - Edital Programa USP Sustentabilidade 2022 (USPSusten). Bolsista: Carolina Cristina Fernandes. Supervisor: Paulo Eduardo Artaxo Netto . Período de 01/09/2022 a 31/08/2023. Bolsa R$ 101.750,40 - REMANEJAMENTO 50412403 / 2022 - Complemento GC 3949"/>
    <s v="Sim"/>
    <m/>
    <n v="67833.600000000006"/>
    <n v="0"/>
    <n v="0"/>
    <n v="1"/>
    <x v="0"/>
    <x v="1"/>
  </r>
  <r>
    <x v="15"/>
    <d v="2023-01-20T00:00:00"/>
    <n v="3949"/>
    <s v="FAP"/>
    <s v="Reitoria"/>
    <s v="Devolução de Economia Orçamentária 2022. RESERVA TÉCNICA Grupo 057 - Projetos Especiais - Edital Programa USP Sustentabilidade 2022 (USPSusten). Complemento GC 3948"/>
    <s v="Sim"/>
    <m/>
    <n v="10175.040000000001"/>
    <n v="0"/>
    <n v="0"/>
    <n v="1"/>
    <x v="0"/>
    <x v="1"/>
  </r>
  <r>
    <x v="15"/>
    <d v="2023-09-01T00:00:00"/>
    <n v="4180"/>
    <s v="FAP"/>
    <s v="Reitoria"/>
    <s v="Rem. 50490767 - Edital Programa USP Sustentabilidade 2022 (USPSusten). Bolsista: Carolina Cristina Fernandes. Supervisor: Paulo Eduardo Artaxo Netto . Período de 01/09/2023 a 31/08/2024. Bolsa R$ 101.750,40 e Reserva Técnica R$ 10.175,04. - Grupo 057 - Projetos Especiais"/>
    <s v="Sim"/>
    <m/>
    <n v="33916.800000000003"/>
    <n v="0"/>
    <n v="0"/>
    <n v="9"/>
    <x v="6"/>
    <x v="1"/>
  </r>
  <r>
    <x v="15"/>
    <d v="2023-10-05T00:00:00"/>
    <n v="4190"/>
    <s v="FAP"/>
    <s v="Reitoria"/>
    <s v="Valor para empenhar em 2024 Bolsa 01/01/2024 a 31/08/2024 - Rem. 50490767 - Edital Programa USP Sustentabilidade 2022 (USPSusten). Bolsista: Carolina Cristina Fernandes. Supervisor: Paulo Eduardo Artaxo Netto . Período de 01/09/2023 a 31/08/2024. Bolsa R$ 101.750,40 e Reserva Técnica R$ 10.175,04. - Grupo 057 - Projetos Especiais"/>
    <s v="Sim"/>
    <m/>
    <n v="67833.600000000006"/>
    <n v="0"/>
    <n v="0"/>
    <n v="10"/>
    <x v="7"/>
    <x v="1"/>
  </r>
  <r>
    <x v="15"/>
    <d v="2023-10-05T00:00:00"/>
    <n v="4191"/>
    <s v="FAP"/>
    <s v="Reitoria"/>
    <s v="Reserva Técnica referente Rem. 50490767 - Edital Programa USP Sustentabilidade 2022 (USPSusten). Bolsista: Carolina Cristina Fernandes. Supervisor: Paulo Eduardo Artaxo Netto . Período de 01/09/2023 a 31/08/2024. Bolsa R$ 101.750,40 e Reserva Técnica R$ 10.175,04. - Grupo 057 - Projetos Especiais"/>
    <s v="Sim"/>
    <m/>
    <n v="10175.040000000001"/>
    <n v="0"/>
    <n v="0"/>
    <n v="10"/>
    <x v="7"/>
    <x v="1"/>
  </r>
  <r>
    <x v="93"/>
    <d v="2023-01-20T00:00:00"/>
    <n v="3950"/>
    <s v="FGE"/>
    <s v="Reitoria"/>
    <s v="Devolução de Economia Orçamentária 2022. Grupo: 404 - Projetos Especiais - Grad - Diária para prof. Silvio Roberto de Azevedo Salinas, 30/05/2019 a 31/05/2019, para participar da IX Semana de Estatística UFSCar/USP. REMANEJAMENTO 50353980 / 2019"/>
    <s v="Sim"/>
    <m/>
    <n v="397.95"/>
    <n v="0"/>
    <n v="0"/>
    <n v="1"/>
    <x v="0"/>
    <x v="1"/>
  </r>
  <r>
    <x v="16"/>
    <d v="2023-05-08T00:00:00"/>
    <n v="4090"/>
    <s v="DIR"/>
    <s v="PRCEU"/>
    <s v="Grupo 057 - Projetos Especiais - Referente 23º Encontro USP Escola Remanejamento 50239983 / 2023"/>
    <s v="Sim"/>
    <m/>
    <n v="10600"/>
    <n v="0"/>
    <n v="0"/>
    <n v="5"/>
    <x v="3"/>
    <x v="1"/>
  </r>
  <r>
    <x v="17"/>
    <d v="2023-06-16T00:00:00"/>
    <n v="4117"/>
    <s v="DIR"/>
    <s v="PRCEU"/>
    <s v="Remanejamento 50325340 / 2023 do valor aprovado para projeto de fomento: 2707 - Experimentos de demonstração com Gálio: barômetro, flutuação de metais e outros."/>
    <s v="Sim"/>
    <m/>
    <n v="7000"/>
    <n v="0"/>
    <n v="0"/>
    <n v="6"/>
    <x v="4"/>
    <x v="1"/>
  </r>
  <r>
    <x v="94"/>
    <d v="2023-01-20T00:00:00"/>
    <n v="3952"/>
    <s v="FMA"/>
    <s v="Reitoria"/>
    <s v="Devolução de Economia Orçamentária 2022. Grupo: 513 - Progr. Inst. de Apoio a Novos Docentes - Edital 2013. Aut. GR - Proc.16.1.12371.1.4"/>
    <s v="Sim"/>
    <m/>
    <n v="431.48"/>
    <n v="0"/>
    <n v="0"/>
    <n v="1"/>
    <x v="0"/>
    <x v="1"/>
  </r>
  <r>
    <x v="18"/>
    <d v="2023-01-09T00:00:00"/>
    <n v="3902"/>
    <s v="DIR"/>
    <s v="Abertura do Exercício 2023"/>
    <s v="Abertura do Exercício 2023"/>
    <s v="Sim"/>
    <m/>
    <n v="1718944"/>
    <n v="0"/>
    <n v="0"/>
    <n v="1"/>
    <x v="0"/>
    <x v="0"/>
  </r>
  <r>
    <x v="18"/>
    <d v="2023-01-23T00:00:00"/>
    <n v="3953"/>
    <s v="DIR"/>
    <s v="Reitoria - Estagiário"/>
    <s v="Solicitação 295/2022 - Remanejamento 50047367 / 2023 de recurso para estágio do aluno Victoria Mayumi Freitas Suguimoto."/>
    <s v="Sim"/>
    <m/>
    <n v="4933.33"/>
    <n v="0"/>
    <n v="0"/>
    <n v="1"/>
    <x v="0"/>
    <x v="0"/>
  </r>
  <r>
    <x v="18"/>
    <d v="2023-01-23T00:00:00"/>
    <n v="3954"/>
    <s v="DIR"/>
    <s v="Reitoria - Estagiário"/>
    <s v="Solicitação 613/2021 Remanejamento 50050643 / 2023 de recurso para estágio do aluno Daniel Souza dos Reis."/>
    <s v="Sim"/>
    <m/>
    <n v="1124.6400000000001"/>
    <n v="0"/>
    <n v="0"/>
    <n v="1"/>
    <x v="0"/>
    <x v="0"/>
  </r>
  <r>
    <x v="18"/>
    <d v="2023-02-09T00:00:00"/>
    <n v="4031"/>
    <s v="DIR"/>
    <s v="Transposicao Interna"/>
    <s v="NE.00723350 / 00723369 - serviço de colocação de vidro e película de proteção solar em janela no Edif. Alessandro Volta - Bloco C - RC 571699 - DC 2670 - (Karen Mendonca Oliveira - EIRELI) - ajuste da GO 16577 / 16578."/>
    <s v="Sim"/>
    <m/>
    <n v="3539"/>
    <n v="0"/>
    <n v="0"/>
    <n v="2"/>
    <x v="1"/>
    <x v="0"/>
  </r>
  <r>
    <x v="18"/>
    <d v="2023-03-09T00:00:00"/>
    <n v="4048"/>
    <s v="DIR"/>
    <s v="Reitoria - Estagiário"/>
    <s v="Solicitação 835/2022 - Remanejamento de recurso para estágio do aluno Sthephany de Fatima de Oliveira."/>
    <s v="Sim"/>
    <m/>
    <n v="34.799999999999997"/>
    <n v="0"/>
    <n v="0"/>
    <n v="3"/>
    <x v="10"/>
    <x v="0"/>
  </r>
  <r>
    <x v="18"/>
    <d v="2023-03-23T00:00:00"/>
    <n v="4057"/>
    <s v="DIR"/>
    <s v="Transposicao Interna"/>
    <s v="Rem. 50158860 - Solicitação de Software STI n.os 82467 / 82468 / 82469 / 82493 - &quot;Windows 11 Pro Upgrade (64bit - Português)&quot; e &quot;Office Standard - 2021 LTSC (64 bits)&quot; - ajuste da GO 16711 / 16712."/>
    <s v="Sim"/>
    <m/>
    <n v="1751.6"/>
    <n v="0"/>
    <n v="0"/>
    <n v="3"/>
    <x v="10"/>
    <x v="0"/>
  </r>
  <r>
    <x v="18"/>
    <d v="2023-04-12T00:00:00"/>
    <n v="4074"/>
    <s v="DIR"/>
    <s v="Reitoria - Estagiário"/>
    <s v="Solicitação 197/2022 - REMANEJAMENTO 50196389 / 2023 de recurso para estágio do aluno Mariana Madeo Morilhas."/>
    <s v="Sim"/>
    <m/>
    <n v="1372.22"/>
    <n v="0"/>
    <n v="0"/>
    <n v="4"/>
    <x v="2"/>
    <x v="0"/>
  </r>
  <r>
    <x v="18"/>
    <d v="2023-04-12T00:00:00"/>
    <n v="4076"/>
    <s v="DIR"/>
    <s v="IQ"/>
    <s v="Remanejamento 50188521 / 2023 referente à requisição de material 202300106866 ."/>
    <s v="Sim"/>
    <m/>
    <n v="61639.26"/>
    <n v="0"/>
    <n v="0"/>
    <n v="4"/>
    <x v="2"/>
    <x v="0"/>
  </r>
  <r>
    <x v="18"/>
    <d v="2023-05-02T00:00:00"/>
    <n v="4085"/>
    <s v="DIR"/>
    <s v="Reitoria - Estagiário"/>
    <s v="Referente à solicitação 91/2023 (CANCELAMENTO) Remanejamento N° 2023 50236909 de recurso para estágio do aluno Sthephany de Fatima de Oliveira."/>
    <s v="Sim"/>
    <m/>
    <n v="15490"/>
    <n v="0"/>
    <n v="0"/>
    <n v="5"/>
    <x v="3"/>
    <x v="0"/>
  </r>
  <r>
    <x v="18"/>
    <d v="2023-05-08T00:00:00"/>
    <n v="4089"/>
    <s v="DIR"/>
    <s v="Reitoria - Estagiário"/>
    <s v="Remanejamento N° 2023 50236968 de recurso para estágio do aluno Tiago Matheus da Silva. Referente à solicitação 1056/2022 e Remanejamento N° 2023 50236925 de recurso para estágio do aluno Pedro Vicente de Jesus. Referente à solicitação 1055/2022."/>
    <s v="Sim"/>
    <m/>
    <n v="2757.22"/>
    <n v="0"/>
    <n v="0"/>
    <n v="5"/>
    <x v="3"/>
    <x v="0"/>
  </r>
  <r>
    <x v="18"/>
    <d v="2023-05-11T00:00:00"/>
    <n v="4094"/>
    <s v="DIR"/>
    <s v="Transposicao Interna"/>
    <s v="NE.03814080 - Pregão - aquisições de cadeiras giratórias e poltronas - RC 179340 / 528505 / 560921 / 586050 - DC 94779 - Ajuste das GOs 16885 / 16886 / 16887."/>
    <s v="Sim"/>
    <m/>
    <n v="7158"/>
    <n v="0"/>
    <n v="0"/>
    <n v="5"/>
    <x v="3"/>
    <x v="0"/>
  </r>
  <r>
    <x v="18"/>
    <d v="2023-05-11T00:00:00"/>
    <n v="4095"/>
    <s v="DIR"/>
    <s v="Transposicao Interna"/>
    <s v="Tecno-Flex de Mogi Mirim Ind. Com. Móveis Ltda - Aquisição de mesas, gaveteiros e armários de escritório - RC 549545 / 586050 - DC 106610 - NE 3841931/2023 - Processo: 23.1.255.43.7 - Ajuste das GOs 16888 / 16889."/>
    <s v="Sim"/>
    <m/>
    <n v="5700"/>
    <n v="0"/>
    <n v="0"/>
    <n v="5"/>
    <x v="3"/>
    <x v="0"/>
  </r>
  <r>
    <x v="18"/>
    <d v="2023-05-12T00:00:00"/>
    <n v="4096"/>
    <s v="DIR"/>
    <s v="Créditos Almoxarifado"/>
    <s v="Créditos almoxarifado referente intens adquiridos no Almoxarifado de janeiro a 12 de maio de 2023 - Diretoria R$ 60.783,19 - FAP 957,26 - FEP 1.803,51 - FGE 712,82 - FMT 2.027,72 - 3.138,22"/>
    <s v="Sim"/>
    <m/>
    <n v="69422.720000000001"/>
    <n v="0"/>
    <n v="0"/>
    <n v="5"/>
    <x v="3"/>
    <x v="0"/>
  </r>
  <r>
    <x v="18"/>
    <d v="2023-05-16T00:00:00"/>
    <n v="4098"/>
    <s v="DIR"/>
    <s v="Transposição interna"/>
    <s v="Referente a aquisição e instalação de aparelho de ar condicionado (DFEP). RC 212283 - DC 98170/2023 - NEs 2425098 e 245080 - Contrapartida GO 16932 e GO 16935"/>
    <s v="Sim"/>
    <m/>
    <n v="4864"/>
    <n v="0"/>
    <n v="0"/>
    <n v="5"/>
    <x v="3"/>
    <x v="0"/>
  </r>
  <r>
    <x v="18"/>
    <d v="2023-05-31T00:00:00"/>
    <n v="4106"/>
    <s v="DIR"/>
    <s v="Transposição interna"/>
    <s v="Remanejamento 50294984 / 2023 do Recurso Diretoria - Acréscimo Orç. para cobrir necessidade de recursos a fim atender demandas diversas do grupo básico da Unidade. Aut. CODAGE - GO 16997"/>
    <s v="Sim"/>
    <m/>
    <n v="986.25"/>
    <n v="0"/>
    <n v="0"/>
    <n v="5"/>
    <x v="3"/>
    <x v="0"/>
  </r>
  <r>
    <x v="18"/>
    <d v="2023-06-01T00:00:00"/>
    <n v="4107"/>
    <s v="DIR"/>
    <s v="Transposição interna"/>
    <s v="REMANEJAMENTO 50295000 / 2023 entre grupos para cobrir necessidade de recursos a fim atender demandas diversas do grupo básico da Unidade. Aut. CODAGE - GO 17001"/>
    <s v="Sim"/>
    <m/>
    <n v="166507"/>
    <n v="0"/>
    <n v="0"/>
    <n v="6"/>
    <x v="4"/>
    <x v="0"/>
  </r>
  <r>
    <x v="18"/>
    <d v="2023-06-01T00:00:00"/>
    <n v="4108"/>
    <s v="DIR"/>
    <s v="Transposição interna"/>
    <s v="Remanejamento entre grupos para cobrir necessidade de recursos a fim atender demandas diversas do grupo básico da Unidade. Aut. CODAGE - GO 17002"/>
    <s v="Sim"/>
    <m/>
    <n v="457031.58"/>
    <n v="0"/>
    <n v="0"/>
    <n v="6"/>
    <x v="4"/>
    <x v="0"/>
  </r>
  <r>
    <x v="18"/>
    <d v="2023-06-05T00:00:00"/>
    <n v="4109"/>
    <s v="DIR"/>
    <s v="Transposicao Interna"/>
    <s v="NE.02796592 - compra de fechadura eletrônica para Laboratório de Eletrônica, sala 1046 - Ed. Principal - RC 173008 - DC 118813 - Empresa Joalipa Comercial Ltda - ME - Ajuste da GO 17020 / 17021."/>
    <s v="Sim"/>
    <m/>
    <n v="1059"/>
    <n v="0"/>
    <n v="0"/>
    <n v="6"/>
    <x v="4"/>
    <x v="0"/>
  </r>
  <r>
    <x v="18"/>
    <d v="2023-06-07T00:00:00"/>
    <n v="4114"/>
    <s v="DIR"/>
    <s v="Reitoria - Estagiário"/>
    <s v="Remanejamento 50315728 / 2023 de recurso para estágio do aluno Daniel Souza dos Reis. Referente à solicitação 1187/2022"/>
    <s v="Sim"/>
    <m/>
    <n v="2067.7600000000002"/>
    <n v="0"/>
    <n v="0"/>
    <n v="6"/>
    <x v="4"/>
    <x v="0"/>
  </r>
  <r>
    <x v="18"/>
    <d v="2023-06-23T00:00:00"/>
    <n v="4126"/>
    <s v="DIR"/>
    <s v="Recibo Tesouraria"/>
    <s v="Ref. Taxa Administrativa 10$ do Recibo Tesouraria 85/2023 - GC 4125"/>
    <s v="Sim"/>
    <m/>
    <n v="500"/>
    <n v="0"/>
    <n v="0"/>
    <n v="6"/>
    <x v="4"/>
    <x v="0"/>
  </r>
  <r>
    <x v="18"/>
    <d v="2023-06-30T00:00:00"/>
    <n v="4127"/>
    <s v="DIR"/>
    <s v="Créditos Tesouraria"/>
    <s v="Ajustes de lançamentos referente as despesas realizadas no Grupo da Receita do processo de adiantamento nº : 23.1.287.43.6, mas lançados nos RORÇ Departamentos - GO 17016 - Contrapartida RORÇ BÁSICO - GO 17125"/>
    <s v="Sim"/>
    <m/>
    <n v="684.01"/>
    <n v="0"/>
    <n v="0"/>
    <n v="6"/>
    <x v="4"/>
    <x v="0"/>
  </r>
  <r>
    <x v="18"/>
    <d v="2023-07-05T00:00:00"/>
    <n v="4133"/>
    <s v="DIR"/>
    <s v="Reitoria - Estagiário"/>
    <s v="Solicitação 698/2022 - Remanejamento N° 2023 50379289 de recurso para estágio do aluno Leonardo Duarte Curralo."/>
    <s v="Sim"/>
    <m/>
    <n v="1308.27"/>
    <n v="0"/>
    <n v="0"/>
    <n v="7"/>
    <x v="11"/>
    <x v="0"/>
  </r>
  <r>
    <x v="18"/>
    <d v="2023-07-05T00:00:00"/>
    <n v="4134"/>
    <s v="DIR"/>
    <s v="Reitoria - Estagiário"/>
    <s v="Solicitação 723/2022 - Remanejamento de recurso para estágio do aluno Gabriela Pinheiro de Moraes."/>
    <s v="Sim"/>
    <m/>
    <n v="1255.47"/>
    <n v="0"/>
    <n v="0"/>
    <n v="7"/>
    <x v="11"/>
    <x v="0"/>
  </r>
  <r>
    <x v="18"/>
    <d v="2023-07-05T00:00:00"/>
    <n v="4136"/>
    <s v="DIR"/>
    <s v="Transposição interna"/>
    <s v="Referente a Recuperação de piso de 20 mts da sala 203 - Raspagem de taco e aplicação de Synteko tipo cascolar - Processo:23.1.291.43.3 - NE 3341262/2023 - Despesa GO 17139 - Contrapartida GO 17140"/>
    <s v="Sim"/>
    <m/>
    <n v="2400"/>
    <n v="0"/>
    <n v="0"/>
    <n v="7"/>
    <x v="11"/>
    <x v="0"/>
  </r>
  <r>
    <x v="18"/>
    <d v="2023-08-01T00:00:00"/>
    <n v="4153"/>
    <s v="DIR"/>
    <s v="Transposicao Interna"/>
    <s v="04611085 - Pregão - aquisição de monitor de vídeo de 43&quot; - RC 338635 - DC 171030 - Ajustado na GO 17230 / GO 17231 - Ajustado o valor de R$ 3.604,25."/>
    <s v="Sim"/>
    <m/>
    <n v="3220"/>
    <n v="0"/>
    <n v="0"/>
    <n v="8"/>
    <x v="5"/>
    <x v="0"/>
  </r>
  <r>
    <x v="18"/>
    <d v="2023-08-01T00:00:00"/>
    <n v="4157"/>
    <s v="DIR"/>
    <s v="Transposicao Interna"/>
    <s v="NE.03915765 - Ata Registro de Preço - compra de disco rígido, fonte de alimentação e mouse - RC 311036 - DC 169264 - GO 17239 / 17240."/>
    <s v="Sim"/>
    <m/>
    <n v="3597"/>
    <n v="0"/>
    <n v="0"/>
    <n v="8"/>
    <x v="5"/>
    <x v="0"/>
  </r>
  <r>
    <x v="18"/>
    <d v="2023-08-24T00:00:00"/>
    <n v="4168"/>
    <s v="FMT"/>
    <s v="Transposicao Interna"/>
    <s v="Rem. 50477280 - Solicitação de Software STI n.o 86704 - Windows 11 Pro Upgrade (64bit - Português) - fale conosco 246746 - Ajuste da GOs 17338 / 17339."/>
    <s v="Sim"/>
    <m/>
    <n v="430.36"/>
    <n v="0"/>
    <n v="0"/>
    <n v="8"/>
    <x v="5"/>
    <x v="0"/>
  </r>
  <r>
    <x v="18"/>
    <d v="2023-10-05T00:00:00"/>
    <n v="4195"/>
    <s v="DIR"/>
    <s v="Reitoria - Estagiário"/>
    <s v="Solicitação 249/2023 Remanejamento 50558981 de recurso para estágio do aluno Raissa Dias de Carvalho."/>
    <s v="Sim"/>
    <m/>
    <n v="828.29"/>
    <n v="0"/>
    <n v="0"/>
    <n v="10"/>
    <x v="7"/>
    <x v="0"/>
  </r>
  <r>
    <x v="18"/>
    <d v="2023-10-05T00:00:00"/>
    <n v="4196"/>
    <s v="DIR"/>
    <s v="Reitoria - Estagiário"/>
    <s v="Solicitação 370/2023 - Remanejamento 50559007 de recurso para estágio do aluno Rafael Cunto Filho."/>
    <s v="Sim"/>
    <m/>
    <n v="2268.8000000000002"/>
    <n v="0"/>
    <n v="0"/>
    <n v="10"/>
    <x v="7"/>
    <x v="0"/>
  </r>
  <r>
    <x v="18"/>
    <d v="2023-10-05T00:00:00"/>
    <n v="4199"/>
    <s v="DIR"/>
    <s v="Reitoria - Estagiário"/>
    <s v="Solicitação 1141/2022 Remanejamento 50559082 de recurso para estágio do aluno Esther Souto Santana."/>
    <s v="Sim"/>
    <m/>
    <n v="1577.2"/>
    <n v="0"/>
    <n v="0"/>
    <n v="10"/>
    <x v="7"/>
    <x v="0"/>
  </r>
  <r>
    <x v="18"/>
    <d v="2023-10-05T00:00:00"/>
    <n v="4200"/>
    <s v="DIR"/>
    <s v="Reitoria - Estagiário"/>
    <s v="Solicitação 1054/2022 Remanejamento 50559104 de recurso para estágio do aluno Lucas Vazquez Valente."/>
    <s v="Sim"/>
    <m/>
    <n v="5374.74"/>
    <n v="0"/>
    <n v="0"/>
    <n v="10"/>
    <x v="7"/>
    <x v="0"/>
  </r>
  <r>
    <x v="18"/>
    <d v="2023-10-06T00:00:00"/>
    <n v="4201"/>
    <s v="DIR"/>
    <s v="Créditos Almoxarifado"/>
    <s v="Créditos almoxarifado referente itens adquiridos no Almoxarifado de 13/05/2013 á 05/09/2023 - Diretoria R$ 61.596,45 - FAP 995,15 - FEP 2.296,58 - FGE 748,80 - FMA 1.396,89 - FMT 522,80 - FNC 1.688,74"/>
    <s v="Sim"/>
    <m/>
    <n v="69245.41"/>
    <n v="0"/>
    <n v="0"/>
    <n v="10"/>
    <x v="7"/>
    <x v="0"/>
  </r>
  <r>
    <x v="18"/>
    <d v="2023-10-20T00:00:00"/>
    <n v="4206"/>
    <s v="DIR"/>
    <s v="Transposição interna"/>
    <s v="Referente Aquisição de memória RAM de 16GB RC 399120 DC 218699 NE 5441019 - Contrapartida GO 17531 e 17532"/>
    <s v="Sim"/>
    <m/>
    <n v="420"/>
    <n v="0"/>
    <n v="0"/>
    <n v="10"/>
    <x v="7"/>
    <x v="0"/>
  </r>
  <r>
    <x v="18"/>
    <d v="2023-10-20T00:00:00"/>
    <n v="4207"/>
    <s v="DIR"/>
    <s v="Transposição interna"/>
    <s v="Aquisição de memória RAM de 8GB RC 399120 DC 218699 NE 5440934 - Contrapartida GO 17530 e GO 17534"/>
    <s v="Sim"/>
    <m/>
    <n v="126.6"/>
    <n v="0"/>
    <n v="0"/>
    <n v="10"/>
    <x v="7"/>
    <x v="0"/>
  </r>
  <r>
    <x v="18"/>
    <d v="2023-11-07T00:00:00"/>
    <n v="4209"/>
    <s v="DIR"/>
    <s v="Reitoria - Estagiário"/>
    <s v="Solicitação 365/2023 Remanejamento 50632103 / 2023 de recurso para estágio do aluno Victoria Mayumi Freitas Suguimoto."/>
    <s v="Sim"/>
    <m/>
    <n v="10104.4"/>
    <n v="0"/>
    <n v="0"/>
    <n v="11"/>
    <x v="8"/>
    <x v="0"/>
  </r>
  <r>
    <x v="18"/>
    <d v="2023-11-07T00:00:00"/>
    <n v="4210"/>
    <s v="DIR"/>
    <s v="Reitoria - Estagiário"/>
    <s v="Solicitação 368/2023 Remanejamento 50632120 / 2023 de recurso para estágio do aluno Júlia de Moura Reinaldo."/>
    <s v="Sim"/>
    <m/>
    <n v="505.97"/>
    <n v="0"/>
    <n v="0"/>
    <n v="11"/>
    <x v="8"/>
    <x v="0"/>
  </r>
  <r>
    <x v="18"/>
    <d v="2023-11-09T00:00:00"/>
    <n v="4214"/>
    <s v="DIR"/>
    <s v="Créditos Tesouraria"/>
    <s v="Ajustes de lançamentos referente as despesas realizadas no Grupo da Receita do processo de adiantamento nº : 23.1.531.43.4, mas lançados nas GOs 17511 e 17497 - Contrapartida Diretoria - RI GO 17599"/>
    <s v="Sim"/>
    <m/>
    <n v="70.47"/>
    <n v="0"/>
    <n v="0"/>
    <n v="11"/>
    <x v="8"/>
    <x v="0"/>
  </r>
  <r>
    <x v="18"/>
    <d v="2023-12-01T00:00:00"/>
    <n v="4223"/>
    <s v="DIR-CCIF"/>
    <s v="STI"/>
    <s v="Estorno do remanejamento nº 50635005/2023 que foi realizado referente ao chamado técnico 88832 (solicitação de software) e posteriormente foi cancelado. REMANEJAMENTO 50693323 / 2023"/>
    <s v="Sim"/>
    <m/>
    <n v="430.36"/>
    <n v="0"/>
    <n v="0"/>
    <n v="12"/>
    <x v="9"/>
    <x v="0"/>
  </r>
  <r>
    <x v="18"/>
    <d v="2023-12-22T00:00:00"/>
    <n v="4246"/>
    <s v="DIR"/>
    <s v="Transposição interna"/>
    <s v="Recolhimento fim do Exercício 2023 dos Departamentos - FAP R$ 31.139,86 GO 17817, FEP R$ 26.979,78 GO 17818, FGE R$ 5.432,89 GO 17819, FMA R$ 13.866,51 GO 17820, FMT R$ 7.163,27 GO 17821 e FNC R$ 33.042,73 GO 17822."/>
    <s v="Sim"/>
    <m/>
    <n v="117625.04"/>
    <n v="0"/>
    <n v="0"/>
    <n v="12"/>
    <x v="9"/>
    <x v="0"/>
  </r>
  <r>
    <x v="18"/>
    <d v="2023-12-22T00:00:00"/>
    <n v="4296"/>
    <s v="DIR"/>
    <s v="Ajuste de saldo"/>
    <s v="Outros Créditos diversos"/>
    <s v="Sim"/>
    <m/>
    <n v="64455.98"/>
    <n v="0"/>
    <n v="0"/>
    <n v="12"/>
    <x v="9"/>
    <x v="0"/>
  </r>
  <r>
    <x v="19"/>
    <d v="2023-01-09T00:00:00"/>
    <n v="3905"/>
    <s v="DIR"/>
    <s v="Abertura do Exercício 2023"/>
    <s v="Abertura do Exercício 2023"/>
    <s v="Sim"/>
    <m/>
    <n v="1010531"/>
    <n v="0"/>
    <n v="0"/>
    <n v="1"/>
    <x v="0"/>
    <x v="0"/>
  </r>
  <r>
    <x v="19"/>
    <d v="2023-01-19T00:00:00"/>
    <n v="3917"/>
    <s v="DIR"/>
    <s v="Reitoria"/>
    <s v="REMANEJAMENTO 50030561 / 2023 - Devolução de Economia Orçamentária 2022"/>
    <s v="Sim"/>
    <m/>
    <n v="265257.40000000002"/>
    <n v="0"/>
    <n v="0"/>
    <n v="1"/>
    <x v="0"/>
    <x v="0"/>
  </r>
  <r>
    <x v="19"/>
    <d v="2023-03-02T00:00:00"/>
    <n v="4046"/>
    <s v="DIR"/>
    <s v="Transposição interna"/>
    <s v="Transposição do Grupo Básico Remanejamento 50117969 / 2023"/>
    <s v="Sim"/>
    <m/>
    <n v="944"/>
    <n v="0"/>
    <n v="0"/>
    <n v="3"/>
    <x v="10"/>
    <x v="0"/>
  </r>
  <r>
    <x v="19"/>
    <d v="2023-12-08T00:00:00"/>
    <n v="4227"/>
    <s v="DIR"/>
    <s v="Transposição interna"/>
    <s v="Transposição do grupo de básico para comprar licença de software - Remanejamentos 50713405 e 50713448 - GO 17696"/>
    <s v="Sim"/>
    <m/>
    <n v="6867.18"/>
    <n v="0"/>
    <n v="0"/>
    <n v="12"/>
    <x v="9"/>
    <x v="0"/>
  </r>
  <r>
    <x v="20"/>
    <d v="2023-01-09T00:00:00"/>
    <n v="3904"/>
    <s v="DIR"/>
    <s v="Abertura do Exercício 2023"/>
    <s v="Abertura do Exercício 2023"/>
    <s v="Sim"/>
    <m/>
    <n v="113793"/>
    <n v="0"/>
    <n v="0"/>
    <n v="1"/>
    <x v="0"/>
    <x v="0"/>
  </r>
  <r>
    <x v="20"/>
    <d v="2023-07-05T00:00:00"/>
    <n v="4135"/>
    <s v="ATA"/>
    <s v="Transposicao Interna"/>
    <s v="REMANEJAMENTO 50379360 / 2023 - Ref. ao serviço de instalação de escadas marinheiros com guarda-corpo, conforme DC 145799 - fale conosco 244506 -Contrapartida GO 17137 / 17138."/>
    <s v="Sim"/>
    <m/>
    <n v="60046.16"/>
    <n v="0"/>
    <n v="0"/>
    <n v="7"/>
    <x v="11"/>
    <x v="0"/>
  </r>
  <r>
    <x v="20"/>
    <d v="2023-10-05T00:00:00"/>
    <n v="4197"/>
    <s v="DIR"/>
    <s v="Reitoria - Estagiário"/>
    <s v="Solicitação 821/2022 Remanejamento 50559040 de recurso para estágio do aluno Emanuelle Vieira Santos."/>
    <s v="Sim"/>
    <m/>
    <n v="2408.41"/>
    <n v="0"/>
    <n v="0"/>
    <n v="10"/>
    <x v="7"/>
    <x v="0"/>
  </r>
  <r>
    <x v="21"/>
    <d v="2023-01-20T00:00:00"/>
    <n v="3935"/>
    <s v="AAA-CPG-I"/>
    <s v="Reitoria"/>
    <s v="Devolução de Economia Orçamentária 2022. Grupo 605 - Apoio aos Programas de Pós-Graduação - Auxílio financeiro para o PPG Ensino de Ciências - contemplado no Edital PRPG 56/2022 - Apoio a manutenção de Websites dos PPGrad. - REMANEJAMENTO 50529726 / 2022"/>
    <s v="Sim"/>
    <m/>
    <n v="2500"/>
    <n v="0"/>
    <n v="0"/>
    <n v="1"/>
    <x v="0"/>
    <x v="1"/>
  </r>
  <r>
    <x v="22"/>
    <d v="2023-02-16T00:00:00"/>
    <n v="4037"/>
    <s v="FGE"/>
    <s v="Transposição interna"/>
    <s v="Crédito registrado conforme aprovado na reunião CTA em sua 355º Sessão Ordinária do dia 16/02/2023"/>
    <s v="Sim"/>
    <m/>
    <n v="26508.91"/>
    <n v="0"/>
    <n v="0"/>
    <n v="2"/>
    <x v="1"/>
    <x v="3"/>
  </r>
  <r>
    <x v="23"/>
    <d v="2023-02-16T00:00:00"/>
    <n v="4036"/>
    <s v="FEP"/>
    <s v="Transposição interna"/>
    <s v="Crédito registrado conforme aprovado na reunião CTA em sua 355º Sessão Ordinária do dia 16/02/2023"/>
    <s v="Sim"/>
    <m/>
    <n v="51124.33"/>
    <n v="0"/>
    <n v="0"/>
    <n v="2"/>
    <x v="1"/>
    <x v="3"/>
  </r>
  <r>
    <x v="24"/>
    <d v="2023-01-09T00:00:00"/>
    <n v="3906"/>
    <s v="DIR"/>
    <s v="Abertura do Exercício 2023"/>
    <s v="Abertura do Exercício 2023"/>
    <s v="Sim"/>
    <m/>
    <n v="55000"/>
    <n v="0"/>
    <n v="0"/>
    <n v="1"/>
    <x v="0"/>
    <x v="0"/>
  </r>
  <r>
    <x v="24"/>
    <d v="2023-12-22T00:00:00"/>
    <n v="4300"/>
    <s v="DIR"/>
    <s v="Ajuste de saldo"/>
    <s v="Outros créditos"/>
    <s v="Sim"/>
    <m/>
    <n v="23.11"/>
    <n v="0"/>
    <n v="0"/>
    <n v="12"/>
    <x v="9"/>
    <x v="0"/>
  </r>
  <r>
    <x v="25"/>
    <d v="2023-02-16T00:00:00"/>
    <n v="4038"/>
    <s v="FMA"/>
    <s v="Transposição interna"/>
    <s v="Crédito registrado conforme aprovado na reunião CTA em sua 355º Sessão Ordinária do dia 16/02/2023"/>
    <s v="Sim"/>
    <m/>
    <n v="30295.9"/>
    <n v="0"/>
    <n v="0"/>
    <n v="2"/>
    <x v="1"/>
    <x v="3"/>
  </r>
  <r>
    <x v="26"/>
    <d v="2023-02-02T00:00:00"/>
    <n v="4027"/>
    <s v="FNC"/>
    <s v="Saldo do exercício anterior"/>
    <s v="Saldo Remanescente do Exercício 2022 - Grupo: 179 - FONTE RECEITA 04 - FRBNY - Doc Columbus-Mocas - (ONR - Office of Naval Research) - Recibo 176/2019 (26/11/2019) - Recolhimento 2019 05562312 e Remessa financeira internacional - Mercúrio 43514 - CDG 20200416000002092 - Ordem Pgto 51028270 - Convênios nº 43514 - Número Recibo: 35/2020."/>
    <s v="Sim"/>
    <m/>
    <n v="771071.46"/>
    <n v="0"/>
    <n v="0"/>
    <n v="2"/>
    <x v="1"/>
    <x v="4"/>
  </r>
  <r>
    <x v="27"/>
    <d v="2023-01-24T00:00:00"/>
    <n v="4002"/>
    <s v="FAP"/>
    <s v="Saldo do exercício anterior"/>
    <s v="Saldo remanescente 2022 referente ao Recibo 40 - serviços prestados de Porosimetria, junto ao Lab. de Cristalografia do IF"/>
    <s v="Sim"/>
    <m/>
    <n v="2441.9499999999998"/>
    <n v="0"/>
    <n v="0"/>
    <n v="1"/>
    <x v="0"/>
    <x v="2"/>
  </r>
  <r>
    <x v="27"/>
    <d v="2023-07-03T00:00:00"/>
    <n v="4130"/>
    <s v="FAP"/>
    <s v="Recibo Tesouraria"/>
    <s v="Recibo 88/2023 - Recebemos Dimy Nanclares Fernandes Sanches - Proj. FAPESP: 2022/08128-5 - Prestação de serviços: Análise de difração de Raios - X. Obs. Taxa administrativa diretoria 10% - GC"/>
    <s v="Sim"/>
    <m/>
    <n v="900"/>
    <n v="0"/>
    <n v="0"/>
    <n v="7"/>
    <x v="11"/>
    <x v="2"/>
  </r>
  <r>
    <x v="27"/>
    <d v="2023-12-20T00:00:00"/>
    <n v="4229"/>
    <s v="FAP"/>
    <s v="Recibo Tesouraria"/>
    <s v="Recibo Tesouraria 161/2023 - Serviços Prestado de análise de amostra por Difração de Raio - X - Laboratório Cristalografia - Obs. Cobrado 10% taxa administrativa - GC 4230"/>
    <s v="Sim"/>
    <m/>
    <n v="450"/>
    <n v="0"/>
    <n v="0"/>
    <n v="12"/>
    <x v="9"/>
    <x v="2"/>
  </r>
  <r>
    <x v="28"/>
    <d v="2023-01-23T00:00:00"/>
    <n v="3979"/>
    <s v="AAA-CPG"/>
    <s v="Saldo de Exercícios Anteriores"/>
    <s v="Transferência da Diretoria ref. ao saldo remanescente do Exercício Anterior"/>
    <s v="Sim"/>
    <m/>
    <n v="39506.589999999997"/>
    <n v="0"/>
    <n v="0"/>
    <n v="1"/>
    <x v="0"/>
    <x v="5"/>
  </r>
  <r>
    <x v="29"/>
    <d v="2023-03-20T00:00:00"/>
    <n v="4052"/>
    <s v="DIR"/>
    <s v="Reitoria"/>
    <s v="Recursos para o pagamento da Taxa de Resíduos Sólidos de Saúde (TRSS), exercício 2023. REMANEJAMENTO 50151040 / 2023"/>
    <s v="Sim"/>
    <m/>
    <n v="830.88"/>
    <n v="0"/>
    <n v="0"/>
    <n v="3"/>
    <x v="10"/>
    <x v="6"/>
  </r>
  <r>
    <x v="30"/>
    <d v="2023-01-24T00:00:00"/>
    <n v="4003"/>
    <s v="FAP"/>
    <s v="Saldo do exercício anterior"/>
    <s v="Saldo remanescente 2022 -Devolução de Receita do Exercício de 2017 e Recibo 089/2022 - serviços de análises de Microscopia de Força Atômica p/ o Depto. de Engenharia Metalúrgica e de Materiais da Poli - USP."/>
    <s v="Sim"/>
    <m/>
    <n v="2587.16"/>
    <n v="0"/>
    <n v="0"/>
    <n v="1"/>
    <x v="0"/>
    <x v="2"/>
  </r>
  <r>
    <x v="30"/>
    <d v="2023-04-24T00:00:00"/>
    <n v="4078"/>
    <s v="FAP"/>
    <s v="Recibo Tesouraria"/>
    <s v="Recebemos de Flávio Beneduce Neto Referente a 20 análises (10 horas) - Microscopia de Força Atômica para o Departamento de Engenharia e de Materiais/polli-USP - Recibo 57/2023 - Obs. foi cobrado 10% de taxa administrativa para Diretoria - GC 4079"/>
    <s v="Sim"/>
    <m/>
    <n v="2250"/>
    <n v="0"/>
    <n v="0"/>
    <n v="4"/>
    <x v="2"/>
    <x v="2"/>
  </r>
  <r>
    <x v="31"/>
    <d v="2023-01-24T00:00:00"/>
    <n v="4005"/>
    <s v="FEP"/>
    <s v="Saldo do exercício anterior"/>
    <s v="Saldo remanescente do Exercício 2022 - Grupo Básico 43.000"/>
    <s v="Sim"/>
    <m/>
    <n v="97123.09"/>
    <n v="0"/>
    <n v="0"/>
    <n v="1"/>
    <x v="0"/>
    <x v="2"/>
  </r>
  <r>
    <x v="31"/>
    <d v="2023-04-05T00:00:00"/>
    <n v="4066"/>
    <s v="FEP"/>
    <s v="Editora da Universidade de São Paulo"/>
    <s v="Acertos de direitos autorais nacionais ref. 2º Sem. 2022 - REMANEJAMENTO 50169942 / 2023 - Obs. 10% Taxa administrativa - GC 4067"/>
    <s v="Sim"/>
    <m/>
    <n v="1624.97"/>
    <n v="0"/>
    <n v="0"/>
    <n v="4"/>
    <x v="2"/>
    <x v="2"/>
  </r>
  <r>
    <x v="32"/>
    <d v="2023-01-09T00:00:00"/>
    <n v="3903"/>
    <s v="DIR"/>
    <s v="Abertura do Exercício 2023"/>
    <s v="Abertura do Exercício 2023"/>
    <s v="Sim"/>
    <m/>
    <n v="1083744"/>
    <n v="0"/>
    <n v="0"/>
    <n v="1"/>
    <x v="0"/>
    <x v="0"/>
  </r>
  <r>
    <x v="32"/>
    <d v="2023-01-19T00:00:00"/>
    <n v="3918"/>
    <s v="DIR"/>
    <s v="Reitoria"/>
    <s v="REMANEJAMENTO 50031762 / 2023 - Devolução de Economia Orçamentária 2022."/>
    <s v="Sim"/>
    <m/>
    <n v="245757.9"/>
    <n v="0"/>
    <n v="0"/>
    <n v="1"/>
    <x v="0"/>
    <x v="0"/>
  </r>
  <r>
    <x v="32"/>
    <d v="2023-08-25T00:00:00"/>
    <n v="4169"/>
    <s v="ATO-MP"/>
    <s v="Transposicao Interna"/>
    <s v="NE.05428675 - Pregão - serviços de fornecimento e trocas de vidros trincados / quebrados do IFUSP - RC 374720 - DC 191650 - Rem. 50479321"/>
    <s v="Sim"/>
    <m/>
    <n v="7739.71"/>
    <n v="0"/>
    <n v="0"/>
    <n v="8"/>
    <x v="5"/>
    <x v="0"/>
  </r>
  <r>
    <x v="32"/>
    <d v="2023-10-05T00:00:00"/>
    <n v="4198"/>
    <s v="DIR"/>
    <s v="Reitoria - Estagiário"/>
    <s v="Solicitação 834/2022 Remanejamento 50559066 de recurso para estágio do aluno Joara Cardoso Silva."/>
    <s v="Sim"/>
    <m/>
    <n v="1264"/>
    <n v="0"/>
    <n v="0"/>
    <n v="10"/>
    <x v="7"/>
    <x v="0"/>
  </r>
  <r>
    <x v="32"/>
    <d v="2023-11-13T00:00:00"/>
    <n v="4215"/>
    <s v="ATO"/>
    <s v="Minetto Eletro Refrigeração Ltda"/>
    <s v="Cancelamento do saldo remanescente do contrato (meses não pagos devido serviços não realizados conforme as notificações da área operacional)"/>
    <s v="Sim"/>
    <m/>
    <n v="21819.89"/>
    <n v="0"/>
    <n v="0"/>
    <n v="11"/>
    <x v="8"/>
    <x v="0"/>
  </r>
  <r>
    <x v="33"/>
    <d v="2023-01-20T00:00:00"/>
    <n v="3937"/>
    <s v="FEP"/>
    <s v="Reitoria"/>
    <s v="Devolução de Economia Orçamentária 2022. Grupo 057 - Projetos Especiais - Remanejamento N° 2021 50278543 - Edital de Apoio à Manutenção preventiva e corretiva de equipamentos Multiusuários cadastrados no USPMULTI - 2021. Portaria PRP 820/21 - Prof. Cristiano Luís P. de Oliveira/ IF. Central: EMUSAXS. Equipto: XEUSS1.0"/>
    <s v="Sim"/>
    <m/>
    <n v="7673.45"/>
    <n v="0"/>
    <n v="0"/>
    <n v="1"/>
    <x v="0"/>
    <x v="1"/>
  </r>
  <r>
    <x v="33"/>
    <d v="2023-02-06T00:00:00"/>
    <n v="4029"/>
    <s v="FEP"/>
    <s v="SEC Figueiredo Ltda"/>
    <s v="Recibo 33/2022 - Recolhimento 1316030/2022 (Obs. não registrado em 2022)- Devolução do Adiantamento de Numerário referente a despacho aduaneiro referente a importação DC 178766/2021 - Processo: 21.1.412.43.3 - NE 04728574/2021"/>
    <s v="Sim"/>
    <m/>
    <n v="6393.51"/>
    <n v="0"/>
    <n v="0"/>
    <n v="2"/>
    <x v="1"/>
    <x v="1"/>
  </r>
  <r>
    <x v="33"/>
    <d v="2023-02-07T00:00:00"/>
    <n v="4030"/>
    <s v="DIR"/>
    <s v="Banco do Brasil"/>
    <s v="Referente a anulação parcial da NE.01000733 - Pagamento de taxas referente a fechamento de cambio de importação - Equipamento para espalhamento de Raio-X - DC 178766/2021."/>
    <s v="Sim"/>
    <m/>
    <n v="0.34"/>
    <n v="0"/>
    <n v="0"/>
    <n v="2"/>
    <x v="1"/>
    <x v="1"/>
  </r>
  <r>
    <x v="95"/>
    <d v="2023-01-24T00:00:00"/>
    <n v="3981"/>
    <s v="DIR"/>
    <s v="Saldo do exercício anterior"/>
    <s v="Grupo: 515 - Progr. Inst. de Apoio a Novos Docentes - Devolução da Economia Orçamentária 2022"/>
    <s v="Sim"/>
    <m/>
    <n v="101.6"/>
    <n v="0"/>
    <n v="0"/>
    <n v="1"/>
    <x v="0"/>
    <x v="1"/>
  </r>
  <r>
    <x v="34"/>
    <d v="2023-11-08T00:00:00"/>
    <n v="4212"/>
    <s v="FAP"/>
    <s v="Reitoria"/>
    <s v="Aquisição de 3 monitores de computador pregão eletrônico de registro de preços no 08/2023, processo 2023.1.56.43.4. Aut GR e-mail de 08/11/23 - Remanejamento N° 2023 50637660"/>
    <s v="Sim"/>
    <m/>
    <n v="7740"/>
    <n v="0"/>
    <n v="0"/>
    <n v="11"/>
    <x v="8"/>
    <x v="2"/>
  </r>
  <r>
    <x v="35"/>
    <d v="2023-01-22T00:00:00"/>
    <n v="4293"/>
    <s v="DIR"/>
    <s v="Ajuste de saldo"/>
    <s v="Outros créditos"/>
    <s v="Sim"/>
    <m/>
    <n v="1"/>
    <n v="0"/>
    <n v="0"/>
    <n v="1"/>
    <x v="0"/>
    <x v="0"/>
  </r>
  <r>
    <x v="35"/>
    <d v="2023-05-17T00:00:00"/>
    <n v="4099"/>
    <s v="DIR-SBI"/>
    <s v="ABCD"/>
    <s v="Agência de Bibliotecas e Coleções Digitais - REMANEJAMENTO 50268703 / 2023 - IF - Programa de Preservação e Conservação de Materiais Bibliográficos 2023, referente suas Compras 100043 e 106653/2023."/>
    <s v="Sim"/>
    <m/>
    <n v="16918"/>
    <n v="0"/>
    <n v="0"/>
    <n v="5"/>
    <x v="3"/>
    <x v="0"/>
  </r>
  <r>
    <x v="35"/>
    <d v="2023-08-07T00:00:00"/>
    <n v="4160"/>
    <s v="DIR"/>
    <s v="Saldo de Exercícios Anteriores"/>
    <s v="Grupo 043.012 - Assinaturas de Periódicos Científicos"/>
    <s v="Sim"/>
    <m/>
    <n v="1"/>
    <n v="0"/>
    <n v="0"/>
    <n v="8"/>
    <x v="5"/>
    <x v="0"/>
  </r>
  <r>
    <x v="35"/>
    <d v="2023-08-08T00:00:00"/>
    <n v="4161"/>
    <s v="DIR"/>
    <s v="Transposição interna"/>
    <s v="Referente Assinatura de periódicos - Renovação da assinatura de periódicos American Journal of Physics - GO 17259 - Contrapartida na GO 17262 - Remanejamento 50444145/2023"/>
    <s v="Sim"/>
    <m/>
    <n v="12177"/>
    <n v="0"/>
    <n v="0"/>
    <n v="8"/>
    <x v="5"/>
    <x v="0"/>
  </r>
  <r>
    <x v="35"/>
    <d v="2023-08-10T00:00:00"/>
    <n v="4165"/>
    <s v="DIR"/>
    <s v="ABCD"/>
    <s v="Grupo 173 - Preservação e Conservação de Materiais - Programa de Preservação e Conservação de Material Bibliográfico 2023, referente sua solicitação em 09/08/2023 - Remanejamento N° 2023 50452407"/>
    <s v="Sim"/>
    <m/>
    <n v="1583.68"/>
    <n v="0"/>
    <n v="0"/>
    <n v="8"/>
    <x v="5"/>
    <x v="0"/>
  </r>
  <r>
    <x v="35"/>
    <d v="2023-08-18T00:00:00"/>
    <n v="4166"/>
    <s v="DIR-SBI"/>
    <s v="Transposicao Interna"/>
    <s v="American Institute of Physics - Rem. 50461600 Referente NE.04154873 - Pagamento de taxa de importação p/ serviço de assinatura de periódicos - DC 180233 - - ajuste da GO 17318 / 17319."/>
    <s v="Sim"/>
    <m/>
    <n v="125.1"/>
    <n v="0"/>
    <n v="0"/>
    <n v="8"/>
    <x v="5"/>
    <x v="0"/>
  </r>
  <r>
    <x v="96"/>
    <d v="2023-01-23T00:00:00"/>
    <n v="3965"/>
    <s v="FMA"/>
    <s v="Saldo do exercício anterior"/>
    <s v="Saldo remanescente 2022 Ref. Programa USP-COFECUB Edital 2015 - Coord. Frederique Marie Brigitte Sylvie Grassi - missão BR-FR, 5-20/12/19, ref. passagem GRU-CDG-GRU Profa. Frederique Grassi e aux.financeiro doutorando 5898092 Pedro Ishida (equiv. passagem e 15 diárias) REMANEJAMENTO 50642400 / 2019"/>
    <s v="Sim"/>
    <m/>
    <n v="805.42"/>
    <n v="0"/>
    <n v="0"/>
    <n v="1"/>
    <x v="0"/>
    <x v="2"/>
  </r>
  <r>
    <x v="36"/>
    <d v="2023-02-01T00:00:00"/>
    <n v="4023"/>
    <s v="AAA-CPG-I"/>
    <s v="Saldo do exercício anterior"/>
    <s v="Saldo remanescente 2022 - Grupo 801 IF - CAPES Proap 2015 PRPG - 38860 - 817757 - OBTV"/>
    <s v="Sim"/>
    <m/>
    <n v="69190.52"/>
    <n v="0"/>
    <n v="0"/>
    <n v="2"/>
    <x v="1"/>
    <x v="4"/>
  </r>
  <r>
    <x v="37"/>
    <d v="2023-01-23T00:00:00"/>
    <n v="3959"/>
    <s v="FMT"/>
    <s v="Saldo do exercício anterior"/>
    <s v="Saldo remanescente 2022 no Grupo Básico: 43.000"/>
    <s v="Sim"/>
    <m/>
    <n v="136640.69"/>
    <n v="0"/>
    <n v="0"/>
    <n v="1"/>
    <x v="0"/>
    <x v="2"/>
  </r>
  <r>
    <x v="38"/>
    <d v="2023-01-20T00:00:00"/>
    <n v="3927"/>
    <s v="FMT"/>
    <s v="Reitoria"/>
    <s v="Saldo remanescente Exercício 2022 - Grupo 404 - Projetos Especiais - Grad - Programa de Laboratórios Didáticos - 2021 REMANEJAMENTO 50288867 / 2021"/>
    <s v="Sim"/>
    <m/>
    <n v="68291.39"/>
    <n v="0"/>
    <n v="0"/>
    <n v="1"/>
    <x v="0"/>
    <x v="1"/>
  </r>
  <r>
    <x v="39"/>
    <d v="2023-01-09T00:00:00"/>
    <n v="3908"/>
    <s v="DIR"/>
    <s v="Abertura do Exercício 2023"/>
    <s v="Abertura do Exercício 2023 - Grupo 259"/>
    <s v="Sim"/>
    <m/>
    <n v="2842"/>
    <n v="0"/>
    <n v="0"/>
    <n v="1"/>
    <x v="0"/>
    <x v="0"/>
  </r>
  <r>
    <x v="39"/>
    <d v="2023-02-02T00:00:00"/>
    <n v="4028"/>
    <s v="DIR"/>
    <s v="Transposição interna"/>
    <s v="REMANEJAMENTO 50008027 / 2023 - Ref. ao contratos de Serviços de Abastecimento de Combustível e Serviços de Táxi - Exercício 2023 - fale conosco 236842 - Contrapartida GO 16549"/>
    <s v="Sim"/>
    <m/>
    <n v="17423"/>
    <n v="0"/>
    <n v="0"/>
    <n v="2"/>
    <x v="1"/>
    <x v="0"/>
  </r>
  <r>
    <x v="40"/>
    <d v="2023-01-23T00:00:00"/>
    <n v="3964"/>
    <s v="FEP"/>
    <s v="Saldo do exercício anterior"/>
    <s v="Saldo remanescente 2022 no Grupo Básico: 43.000"/>
    <s v="Sim"/>
    <m/>
    <n v="38349.46"/>
    <n v="0"/>
    <n v="0"/>
    <n v="1"/>
    <x v="0"/>
    <x v="2"/>
  </r>
  <r>
    <x v="40"/>
    <d v="2023-01-27T00:00:00"/>
    <n v="4020"/>
    <s v="FEP"/>
    <s v="Recibo Tesouraria"/>
    <s v="Valor referente a 45% da soma dos Recibos 03 e 04/2023 de Clarus Technology do Brasil Ltda referente Patente - Processo: 22.1.6101.1.5"/>
    <s v="Sim"/>
    <m/>
    <n v="505.4"/>
    <n v="0"/>
    <n v="0"/>
    <n v="1"/>
    <x v="0"/>
    <x v="2"/>
  </r>
  <r>
    <x v="40"/>
    <d v="2023-02-17T00:00:00"/>
    <n v="4042"/>
    <s v="FEP"/>
    <s v="Recibo Tesouraria"/>
    <s v="Recibo 13/2023 - Referente Patente processo nº 22.1.6101.1.5 - 55% - Base cálculo: R$ 3.061,55 - Recebemos de Clarus Techology do Brasil Ltda (45% Dpto FEP e 10% Adm)"/>
    <s v="Sim"/>
    <m/>
    <n v="1377.7"/>
    <n v="0"/>
    <n v="0"/>
    <n v="2"/>
    <x v="1"/>
    <x v="2"/>
  </r>
  <r>
    <x v="40"/>
    <d v="2023-03-30T00:00:00"/>
    <n v="4061"/>
    <s v="FEP"/>
    <s v="Recibo Tesouraria"/>
    <s v="Recebemos de Clarus Technology do Brasil Ltda - Patente - Processo nº 22.1.6101.1.5 referente 55% - Base de calculo R$ 1.123,10 - Recibo 43/2023"/>
    <s v="Sim"/>
    <m/>
    <n v="505.4"/>
    <n v="0"/>
    <n v="0"/>
    <n v="3"/>
    <x v="10"/>
    <x v="2"/>
  </r>
  <r>
    <x v="40"/>
    <d v="2023-04-24T00:00:00"/>
    <n v="4080"/>
    <s v="FEP"/>
    <s v="Recibo Tesouraria"/>
    <s v="Recebemos de Watson Loh referente a serviços prestados de &quot;Coleta de dados de SAXS em diversas configurações no EMUSAXS&quot; - RECIBO 55/2023 Obs: Cobrança 10% Taxa Administrativa para Diretoria - GC 4081"/>
    <s v="Sim"/>
    <m/>
    <n v="11880"/>
    <n v="0"/>
    <n v="0"/>
    <n v="4"/>
    <x v="2"/>
    <x v="2"/>
  </r>
  <r>
    <x v="40"/>
    <d v="2023-06-12T00:00:00"/>
    <n v="4115"/>
    <s v="FEP"/>
    <s v="Recibo Tesouraria"/>
    <s v="Recibo Tesouraria 78/2023 - Fundação de desenvolvimento da UNICAMP FUNCAMP - Serviços de medidas SAXS, realizadas para o Prof. Edvaldo Sabadini - Recolhido 10% taxa administrativa para Diretoria - GC 4116"/>
    <s v="Sim"/>
    <m/>
    <n v="2700"/>
    <n v="0"/>
    <n v="0"/>
    <n v="6"/>
    <x v="4"/>
    <x v="2"/>
  </r>
  <r>
    <x v="40"/>
    <d v="2023-06-23T00:00:00"/>
    <n v="4125"/>
    <s v="FEP"/>
    <s v="Recibo Tesouraria"/>
    <s v="Recibo Tesouraria 85/2023 - Recebido Faculdades Católicas - Chamada: CNPq nº 12/2020 - Projeto: Estudo da conservação de polímeros catiônicos e surfactantes aniônicos em Formulações de personal care - Serviços prestados de experimentos de SAXS - Obs. Retido 10% Taxa Administrativa - GC 4126"/>
    <s v="Sim"/>
    <m/>
    <n v="4500"/>
    <n v="0"/>
    <n v="0"/>
    <n v="6"/>
    <x v="4"/>
    <x v="2"/>
  </r>
  <r>
    <x v="41"/>
    <d v="2023-01-09T00:00:00"/>
    <n v="3907"/>
    <s v="DIR"/>
    <s v="Abertura do Exercício 2023"/>
    <s v="Abertura do Exercício 2023"/>
    <s v="Sim"/>
    <m/>
    <n v="2562963"/>
    <n v="0"/>
    <n v="0"/>
    <n v="1"/>
    <x v="0"/>
    <x v="0"/>
  </r>
  <r>
    <x v="42"/>
    <d v="2023-10-06T00:00:00"/>
    <n v="4202"/>
    <s v="FGE"/>
    <s v="Transposição interna"/>
    <s v="Ajuste de saldo para cobrir saldo negativo - GO 17482"/>
    <s v="Sim"/>
    <m/>
    <n v="884.41"/>
    <n v="0"/>
    <n v="0"/>
    <n v="10"/>
    <x v="7"/>
    <x v="2"/>
  </r>
  <r>
    <x v="97"/>
    <d v="2023-01-23T00:00:00"/>
    <n v="3980"/>
    <s v="FMT"/>
    <s v="Saldo do exercício anterior"/>
    <s v="Saldo remanescente 2020 - Grupo: 515 - Prog Inst de Apoio aos Novos Docentes da USP"/>
    <s v="Sim"/>
    <m/>
    <n v="615"/>
    <n v="0"/>
    <n v="0"/>
    <n v="1"/>
    <x v="0"/>
    <x v="1"/>
  </r>
  <r>
    <x v="98"/>
    <d v="2023-01-24T00:00:00"/>
    <n v="3993"/>
    <s v="FAP"/>
    <s v="Saldo do exercício anterior"/>
    <s v="Devolução da Economia Orçamentária 2022 - Grupo: 515 - Progr. Inst. de Apoio a Novos Docentes"/>
    <s v="Sim"/>
    <m/>
    <n v="5663.49"/>
    <n v="0"/>
    <n v="0"/>
    <n v="1"/>
    <x v="0"/>
    <x v="1"/>
  </r>
  <r>
    <x v="43"/>
    <d v="2023-01-24T00:00:00"/>
    <n v="4006"/>
    <s v="FEP"/>
    <s v="Saldo do exercício anterior"/>
    <s v="REMANEJAMENTO 50159609 / 2021 - Grupo 843 - Código Convênio Santander 2018 - nº 43857 - Edital Santander e-Grad 2021 - Coordenador - Prof. Dr. Fernando Silveira Navarra"/>
    <s v="Sim"/>
    <m/>
    <n v="40000"/>
    <n v="0"/>
    <n v="0"/>
    <n v="1"/>
    <x v="0"/>
    <x v="2"/>
  </r>
  <r>
    <x v="44"/>
    <d v="2023-01-20T00:00:00"/>
    <n v="3928"/>
    <s v="DIR-CCEX"/>
    <s v="Reitoria"/>
    <s v="Devolução de Economia Orçamentária 2022 - Grupo: 303 - Programa a USP e as Profissões - Saldo remanescente 2020 - s - Remanejamento N° 2018 50466988. Recursos para viabilizar a participação de discentes na Feira USP e as Profissões."/>
    <s v="Sim"/>
    <m/>
    <n v="2842.87"/>
    <n v="0"/>
    <n v="0"/>
    <n v="1"/>
    <x v="0"/>
    <x v="1"/>
  </r>
  <r>
    <x v="44"/>
    <d v="2023-01-20T00:00:00"/>
    <n v="3929"/>
    <s v="DIR-CCEX"/>
    <s v="Reitoria"/>
    <s v="Devolução de Economia Orçamentária 2022 - Grupo 057 - Projetos Especiais - Recursos destinados à produção e edição de vídeo institucional (por curso) para a Feira USP e as Profissões 2021. REMANEJAMENTO 50218923 / 2021"/>
    <s v="Sim"/>
    <m/>
    <n v="550"/>
    <n v="0"/>
    <n v="0"/>
    <n v="1"/>
    <x v="0"/>
    <x v="1"/>
  </r>
  <r>
    <x v="44"/>
    <d v="2023-01-20T00:00:00"/>
    <n v="3930"/>
    <s v="DIR"/>
    <s v="Reitoria"/>
    <s v="Devolução de Economia Orçamentária 2022 - Grupo 057 - Projetos Especiais - Saldo Remanescente Exercício 2020 - REMANEJAMENTO 50071467 / 2020 - Apoio para organização do Curso de Verão do IFUSP 2020 - Prof. Adriano Mesquita Alencar"/>
    <s v="Sim"/>
    <m/>
    <n v="560"/>
    <n v="0"/>
    <n v="0"/>
    <n v="1"/>
    <x v="0"/>
    <x v="1"/>
  </r>
  <r>
    <x v="44"/>
    <d v="2023-01-20T00:00:00"/>
    <n v="3931"/>
    <s v="DIR"/>
    <s v="Reitoria"/>
    <s v="Devolução de Economia Orçamentária 2022 Grupo 057 - Projetos Especiais - Apolo.Remanejamento do valor aprovado para projeto de fomento: 2410 - APOIO AO FUNCIONAMENTO E DESENVOLVIMENTO DO CORAL PHYSICANTUS. REMANEJAMENTO 50532786 / 2022."/>
    <s v="Sim"/>
    <m/>
    <n v="6000"/>
    <n v="0"/>
    <n v="0"/>
    <n v="1"/>
    <x v="0"/>
    <x v="1"/>
  </r>
  <r>
    <x v="99"/>
    <d v="2023-01-24T00:00:00"/>
    <n v="3984"/>
    <s v="FAP"/>
    <s v="Saldo do exercício anterior"/>
    <s v="Grupo: 515 - Progr. Inst. de Apoio a Novos Docentes - Devolução da Economia Orçamentária 2022"/>
    <s v="Sim"/>
    <m/>
    <n v="550.52"/>
    <n v="0"/>
    <n v="0"/>
    <n v="1"/>
    <x v="0"/>
    <x v="1"/>
  </r>
  <r>
    <x v="45"/>
    <d v="2023-05-05T00:00:00"/>
    <n v="4086"/>
    <s v="DIR"/>
    <s v="Reitoria"/>
    <s v="Grupo 057 - Projetos Especiais - Devolução de Economia Orçamentária 2022 - Recurso para atender solicitação IF para recuperação e reforma dos passeios e escadas internas do Instituto. Aut. Mag. Reitor REMANEJAMENTO 50528649 / 2022"/>
    <s v="Sim"/>
    <m/>
    <n v="551920.65"/>
    <n v="0"/>
    <n v="0"/>
    <n v="5"/>
    <x v="3"/>
    <x v="0"/>
  </r>
  <r>
    <x v="100"/>
    <d v="2023-01-23T00:00:00"/>
    <n v="3960"/>
    <s v="FEP"/>
    <s v="FMT"/>
    <s v="Saldo remanescente 2022 no Grupo Básico: 43.000"/>
    <s v="Sim"/>
    <m/>
    <n v="18679.77"/>
    <n v="0"/>
    <n v="0"/>
    <n v="1"/>
    <x v="0"/>
    <x v="2"/>
  </r>
  <r>
    <x v="100"/>
    <d v="2023-06-16T00:00:00"/>
    <n v="4118"/>
    <s v="FEP"/>
    <s v="Recibo Tesouraria"/>
    <s v="Recibo 81/2023 - Recebemos de Clarus Technology do Brasil Ltda - Patente - Processo: 22.1.6101.1.5 - Valor total 617,71 - O restante esta na GC 4119"/>
    <s v="Sim"/>
    <m/>
    <n v="505.4"/>
    <n v="0"/>
    <n v="0"/>
    <n v="6"/>
    <x v="4"/>
    <x v="2"/>
  </r>
  <r>
    <x v="100"/>
    <d v="2023-08-01T00:00:00"/>
    <n v="4154"/>
    <s v="FEP"/>
    <s v="Recibo Tesouraria"/>
    <s v="Recibo Tesouraria 101/2023 - Clarus Technology do Brasil - Referente a Patente - Processo: nº 22.1.6101.1.5 - O restante do valor esta GC 4155"/>
    <s v="Sim"/>
    <m/>
    <n v="252.7"/>
    <n v="0"/>
    <n v="0"/>
    <n v="8"/>
    <x v="5"/>
    <x v="2"/>
  </r>
  <r>
    <x v="100"/>
    <d v="2023-08-31T00:00:00"/>
    <n v="4170"/>
    <s v="FEP"/>
    <s v="Technology do Brasil Ltda."/>
    <s v="Recibo Tesouraria 111/2023 - Clarus Technology do Brasil - Referente a Patente - Processo: nº 22.1.6101.1.5 - O restante do valor esta GC 4171."/>
    <s v="Sim"/>
    <m/>
    <n v="252.7"/>
    <n v="0"/>
    <n v="0"/>
    <n v="8"/>
    <x v="5"/>
    <x v="2"/>
  </r>
  <r>
    <x v="100"/>
    <d v="2023-08-31T00:00:00"/>
    <n v="4172"/>
    <s v="FEP"/>
    <s v="Clarus Technology do Brasil Ltda."/>
    <s v="Recibo Tesouraria 121/2023 - Clarus Technology do Brasil - Referente a Patente - Processo: nº 22.1.6101.1.5 - O restante do valor esta GC 4173."/>
    <s v="Sim"/>
    <m/>
    <n v="252.7"/>
    <n v="0"/>
    <n v="0"/>
    <n v="8"/>
    <x v="5"/>
    <x v="2"/>
  </r>
  <r>
    <x v="46"/>
    <d v="2023-02-01T00:00:00"/>
    <n v="4024"/>
    <s v="FMT"/>
    <s v="Saldo do exercício anterior"/>
    <s v="Saldo remanescente 2022 - Apoio financeiro para manutenção do equipamento de patrimônio nº 043010433 - Grupo Básico: 801 - CAPES Proap 2015 PRPG - 38860 - 817757 - OBTV - Remanejamento N° 2017 50538766."/>
    <s v="Sim"/>
    <m/>
    <n v="93.75"/>
    <n v="0"/>
    <n v="0"/>
    <n v="2"/>
    <x v="1"/>
    <x v="4"/>
  </r>
  <r>
    <x v="47"/>
    <d v="2023-02-01T00:00:00"/>
    <n v="4026"/>
    <s v="FGE"/>
    <s v="Saldo do exercício anterior"/>
    <s v="Saldo remanescente 2022 - Apoio financeiro para manutenção do equipamento de patrimônio nº 043.007.504 - Remanejamento N° 2017 50537441 - Grupo Básico: 801 - CAPES Proap 2015 PRPG - 38860 - 817757 - OBTV"/>
    <s v="Sim"/>
    <m/>
    <n v="31041.64"/>
    <n v="0"/>
    <n v="0"/>
    <n v="2"/>
    <x v="1"/>
    <x v="4"/>
  </r>
  <r>
    <x v="48"/>
    <d v="2023-02-01T00:00:00"/>
    <n v="4025"/>
    <s v="FAP"/>
    <s v="Saldo do exercício anterior"/>
    <s v="Saldo remanescente 2022 - Apoio financeiro a manutenção de equipamentos de patrimônio nº 043.011.247 - Remanejamento 2017 50538588"/>
    <s v="Sim"/>
    <m/>
    <n v="33383.599999999999"/>
    <n v="0"/>
    <n v="0"/>
    <n v="2"/>
    <x v="1"/>
    <x v="4"/>
  </r>
  <r>
    <x v="101"/>
    <d v="2023-01-23T00:00:00"/>
    <n v="3969"/>
    <s v="DIR"/>
    <s v="Saldo do exercício anterior"/>
    <s v="Saldo remanescente 2022 - Grupo Básico 43.000"/>
    <s v="Sim"/>
    <m/>
    <n v="128.66"/>
    <n v="0"/>
    <n v="0"/>
    <n v="1"/>
    <x v="0"/>
    <x v="2"/>
  </r>
  <r>
    <x v="49"/>
    <d v="2023-03-22T00:00:00"/>
    <n v="4056"/>
    <s v="DIR"/>
    <s v="Saldo do Exercício anterior"/>
    <s v="Sado remanescente 2022"/>
    <s v="Sim"/>
    <m/>
    <n v="83931.07"/>
    <n v="0"/>
    <n v="0"/>
    <n v="3"/>
    <x v="10"/>
    <x v="0"/>
  </r>
  <r>
    <x v="49"/>
    <d v="2023-08-09T00:00:00"/>
    <n v="4163"/>
    <s v="DIR"/>
    <s v="Transposição interna"/>
    <s v="Transposição de RI Equip. Diversos Informática para empenho do Pregão Eletrônica para contratação de serviço de jardinagem - DC 155867/2023 - Remanejamento nº 2023 50449660"/>
    <s v="Sim"/>
    <m/>
    <n v="99400"/>
    <n v="0"/>
    <n v="0"/>
    <n v="8"/>
    <x v="5"/>
    <x v="0"/>
  </r>
  <r>
    <x v="49"/>
    <d v="2023-08-09T00:00:00"/>
    <n v="4164"/>
    <s v="DIR"/>
    <s v="Transposição interna"/>
    <s v="Transposição de RI ADM para empenho do Pregão Eletrônica para contratação de serviço de jardinagem - DC 155867/2023 - Remanejamento nº 2023 50449805 e 2023 50449180"/>
    <s v="Sim"/>
    <m/>
    <n v="107032.53"/>
    <n v="0"/>
    <n v="0"/>
    <n v="8"/>
    <x v="5"/>
    <x v="0"/>
  </r>
  <r>
    <x v="49"/>
    <d v="2023-10-05T00:00:00"/>
    <n v="4188"/>
    <s v="DIR"/>
    <s v="Transposição interna"/>
    <s v="REMANEJAMENTO 50489629 / 2023 - Para empenho de adiantamento de despesa na receita da manutenção predial"/>
    <s v="Sim"/>
    <m/>
    <n v="8800"/>
    <n v="0"/>
    <n v="0"/>
    <n v="10"/>
    <x v="7"/>
    <x v="0"/>
  </r>
  <r>
    <x v="50"/>
    <d v="2023-03-22T00:00:00"/>
    <n v="4055"/>
    <s v="DIR"/>
    <s v="Saldo de Exercícios Anteriores"/>
    <s v="Saldo remanescente 2022"/>
    <s v="Sim"/>
    <m/>
    <n v="171400"/>
    <n v="0"/>
    <n v="0"/>
    <n v="3"/>
    <x v="10"/>
    <x v="0"/>
  </r>
  <r>
    <x v="50"/>
    <d v="2023-12-22T00:00:00"/>
    <n v="4303"/>
    <s v="DIR"/>
    <s v="Ajuste de saldo"/>
    <s v="Outros créditos não identificados"/>
    <s v="Sim"/>
    <m/>
    <n v="277.83999999999997"/>
    <n v="0"/>
    <n v="0"/>
    <n v="12"/>
    <x v="9"/>
    <x v="0"/>
  </r>
  <r>
    <x v="102"/>
    <d v="2023-01-23T00:00:00"/>
    <n v="3963"/>
    <s v="FAP"/>
    <s v="Saldo do exercício anterior"/>
    <s v="Saldo remanescente 2022 no Grupo Básico: 43.000"/>
    <s v="Sim"/>
    <m/>
    <n v="5000"/>
    <n v="0"/>
    <n v="0"/>
    <n v="1"/>
    <x v="0"/>
    <x v="2"/>
  </r>
  <r>
    <x v="103"/>
    <d v="2023-01-23T00:00:00"/>
    <n v="3967"/>
    <s v="FMT"/>
    <s v="Saldo do exercício anterior"/>
    <s v="Saldo remanescente 2022 - Grupo Básico 43.000"/>
    <s v="Sim"/>
    <m/>
    <n v="18128.07"/>
    <n v="0"/>
    <n v="0"/>
    <n v="1"/>
    <x v="0"/>
    <x v="2"/>
  </r>
  <r>
    <x v="104"/>
    <d v="2023-01-23T00:00:00"/>
    <n v="3971"/>
    <s v="FNC"/>
    <s v="Saldo do exercício anterior"/>
    <s v="Saldo remanescente 2022 - Grupo Básico 43.000"/>
    <s v="Sim"/>
    <m/>
    <n v="409.99"/>
    <n v="0"/>
    <n v="0"/>
    <n v="1"/>
    <x v="0"/>
    <x v="2"/>
  </r>
  <r>
    <x v="51"/>
    <d v="2023-08-22T00:00:00"/>
    <n v="4167"/>
    <s v="DIR"/>
    <s v="IME"/>
    <s v="Rem. 50471347 - ref a Ata Registro de Preço - serviços de buffett para até 100 pessoas. Grupo 057 Projetos Especiais"/>
    <s v="Sim"/>
    <m/>
    <n v="16800"/>
    <n v="0"/>
    <n v="0"/>
    <n v="8"/>
    <x v="5"/>
    <x v="3"/>
  </r>
  <r>
    <x v="52"/>
    <d v="2023-01-19T00:00:00"/>
    <n v="3913"/>
    <s v="DIR"/>
    <s v="INOVA USP"/>
    <s v="Remanejamento N° 2023 50048282 - Pregão Eletrônico para Registro de Preços n. 39/2022 - Processo 2022.1.329.43.0 Item 01 - Computador desktop (4 unidades) Item 03 - Item 02 - Computador mini com monitor - Tipo 1 (2 unidades)"/>
    <s v="Sim"/>
    <m/>
    <n v="39006"/>
    <n v="0"/>
    <n v="0"/>
    <n v="1"/>
    <x v="0"/>
    <x v="7"/>
  </r>
  <r>
    <x v="52"/>
    <d v="2023-01-19T00:00:00"/>
    <n v="3914"/>
    <s v="DIR-CCIF"/>
    <s v="INOVA USP"/>
    <s v="Remanejamento N° 2023 50048240 para aquisição de 4 notebooks Pregão Eletrônico para Registro de Preços n. 43/2022 - Processo 2022.1.429.43.4"/>
    <s v="Sim"/>
    <m/>
    <n v="11920"/>
    <n v="0"/>
    <n v="0"/>
    <n v="1"/>
    <x v="0"/>
    <x v="7"/>
  </r>
  <r>
    <x v="52"/>
    <d v="2023-04-05T00:00:00"/>
    <n v="4068"/>
    <s v="DIR-CCIF"/>
    <s v="IME"/>
    <s v="Remanejamento 50170703 / 2023 referente a 03 adaptadores para rede sem fio. Obs. ajustado R$ -1,50"/>
    <s v="Sim"/>
    <m/>
    <n v="673.5"/>
    <n v="0"/>
    <n v="0"/>
    <n v="4"/>
    <x v="2"/>
    <x v="7"/>
  </r>
  <r>
    <x v="52"/>
    <d v="2023-05-08T00:00:00"/>
    <n v="4088"/>
    <s v="DIR-CCIF"/>
    <s v="FAU"/>
    <s v="Remanejamento 50210683 / 2023 - Aquisição de WebCams"/>
    <s v="Sim"/>
    <m/>
    <n v="8000"/>
    <n v="0"/>
    <n v="0"/>
    <n v="5"/>
    <x v="3"/>
    <x v="7"/>
  </r>
  <r>
    <x v="52"/>
    <d v="2023-05-26T00:00:00"/>
    <n v="4103"/>
    <s v="DIR"/>
    <s v="ABCD"/>
    <s v="Aquisição e instalação de aparelho de Ar Condicionado Remanejamento 50293465 / 2023"/>
    <s v="Sim"/>
    <m/>
    <n v="20108"/>
    <n v="0"/>
    <n v="0"/>
    <n v="5"/>
    <x v="3"/>
    <x v="7"/>
  </r>
  <r>
    <x v="52"/>
    <d v="2023-06-07T00:00:00"/>
    <n v="4113"/>
    <s v="DIR"/>
    <s v="FAU"/>
    <s v="Referente à transferência de 22 desktops novos do IF para o Serviço de Biblioteca da FAU - REMANEJAMENTO 50314926 / 2023"/>
    <s v="Sim"/>
    <m/>
    <n v="128040"/>
    <n v="0"/>
    <n v="0"/>
    <n v="6"/>
    <x v="4"/>
    <x v="7"/>
  </r>
  <r>
    <x v="52"/>
    <d v="2023-06-20T00:00:00"/>
    <n v="4121"/>
    <s v="DIR-CCIF"/>
    <s v="EP"/>
    <s v="REMANEJAMENTO 50334307 / 2023 - Conforme entendimentos entre Prof. Seabra (Poli) e Sr. David Bärg (TI do IFUSP) complemento do valor para reposição de equipamento."/>
    <s v="Sim"/>
    <m/>
    <n v="6368"/>
    <n v="0"/>
    <n v="0"/>
    <n v="6"/>
    <x v="4"/>
    <x v="7"/>
  </r>
  <r>
    <x v="52"/>
    <d v="2023-06-20T00:00:00"/>
    <n v="4122"/>
    <s v="DIR-CCIF"/>
    <s v="EP"/>
    <s v="REMANEJAMENTO 50337349 / 2023 - Referente a transferência de 200 patch cords do IFUSP para a Poli."/>
    <s v="Sim"/>
    <m/>
    <n v="7768"/>
    <n v="0"/>
    <n v="0"/>
    <n v="6"/>
    <x v="4"/>
    <x v="7"/>
  </r>
  <r>
    <x v="52"/>
    <d v="2023-08-31T00:00:00"/>
    <n v="4178"/>
    <s v="DIR-CCIF"/>
    <s v="CTISC"/>
    <s v="Rem. 50487065 - Ref a aquisição de 15 SSDs e 4 webcams, via Registro de Preço."/>
    <s v="Sim"/>
    <m/>
    <n v="5185"/>
    <n v="0"/>
    <n v="0"/>
    <n v="8"/>
    <x v="5"/>
    <x v="7"/>
  </r>
  <r>
    <x v="52"/>
    <d v="2023-09-19T00:00:00"/>
    <n v="4184"/>
    <s v="DIR-CCIF"/>
    <s v="FD"/>
    <s v="Rem. 50511420 - Aquisição de insumos de informática, monitores de vídeo, notebooks. - Obs. ajustado R$ - 400,00"/>
    <s v="Sim"/>
    <m/>
    <n v="55614"/>
    <n v="0"/>
    <n v="0"/>
    <n v="9"/>
    <x v="6"/>
    <x v="7"/>
  </r>
  <r>
    <x v="52"/>
    <d v="2023-10-19T00:00:00"/>
    <n v="4205"/>
    <s v="DIR-CCIF"/>
    <s v="FAU"/>
    <s v="Aquisição de 02 notebooks pelo Registro de Preços nº 30/2023 - REMANEJAMENTO 50565783 / 2023"/>
    <s v="Sim"/>
    <m/>
    <n v="12360"/>
    <n v="0"/>
    <n v="0"/>
    <n v="10"/>
    <x v="7"/>
    <x v="7"/>
  </r>
  <r>
    <x v="52"/>
    <d v="2023-11-30T00:00:00"/>
    <n v="4222"/>
    <s v="DIR-CCIF"/>
    <s v="EP"/>
    <s v="Transferência de 3 Patch cords para a Poli. Contato com David Barg. REMANEJAMENTO 50686220 / 2023 - Ajustado R$ - 25,45"/>
    <s v="Sim"/>
    <m/>
    <n v="9735.5499999999993"/>
    <n v="0"/>
    <n v="0"/>
    <n v="11"/>
    <x v="8"/>
    <x v="7"/>
  </r>
  <r>
    <x v="105"/>
    <d v="2023-01-23T00:00:00"/>
    <n v="3961"/>
    <s v="FEP"/>
    <s v="Saldo do exercício anterior"/>
    <s v="Saldo remanescente 2022 no Grupo Básico: 43.000"/>
    <s v="Sim"/>
    <m/>
    <n v="5000"/>
    <n v="0"/>
    <n v="0"/>
    <n v="1"/>
    <x v="0"/>
    <x v="2"/>
  </r>
  <r>
    <x v="53"/>
    <d v="2023-01-19T00:00:00"/>
    <n v="3911"/>
    <s v="FNC"/>
    <s v="Recibo Tesouraria"/>
    <s v="Recibo 157/2022 referente a venda de 630 Sampa ASIC (Chips) para Hayashi-Repic CO. LTD - (Japan)"/>
    <s v="Sim"/>
    <m/>
    <n v="116192.19"/>
    <n v="0"/>
    <n v="0"/>
    <n v="1"/>
    <x v="0"/>
    <x v="2"/>
  </r>
  <r>
    <x v="53"/>
    <d v="2023-01-23T00:00:00"/>
    <n v="3975"/>
    <s v="FNC"/>
    <s v="Saldo do exercício anterior"/>
    <s v="Saldo remanescente 2022 - Grupo: 43.000 - Referente a venda SAMPA CHIPS - Model SAMPA V4"/>
    <s v="Sim"/>
    <m/>
    <n v="248874.28"/>
    <n v="0"/>
    <n v="0"/>
    <n v="1"/>
    <x v="0"/>
    <x v="2"/>
  </r>
  <r>
    <x v="53"/>
    <d v="2023-01-26T00:00:00"/>
    <n v="4010"/>
    <s v="FNC"/>
    <s v="Recibo Tesouraria"/>
    <s v="Recibo 02/2023 - Referente a venda de 375 Sampa ASIC (Chips)"/>
    <s v="Sim"/>
    <m/>
    <n v="67487.100000000006"/>
    <n v="0"/>
    <n v="0"/>
    <n v="1"/>
    <x v="0"/>
    <x v="2"/>
  </r>
  <r>
    <x v="53"/>
    <d v="2023-06-05T00:00:00"/>
    <n v="4111"/>
    <s v="FNC"/>
    <s v="Recibo Tesouraria"/>
    <s v="Recibo 76/2023 - Referente a venda de 350 Sampa Asic (Chips) para Standard Chartered B (Femilab - USA)"/>
    <s v="Sim"/>
    <m/>
    <n v="59639.040000000001"/>
    <n v="0"/>
    <n v="0"/>
    <n v="6"/>
    <x v="4"/>
    <x v="2"/>
  </r>
  <r>
    <x v="53"/>
    <d v="2023-09-19T00:00:00"/>
    <n v="4183"/>
    <s v="FNC"/>
    <s v="Oricas Import and Export (Beijing)"/>
    <s v="Recibo 130 - Referente a 50% do montante de R$ 217.254,75 - ref a venda de 1.400 Sampa V4 Chips - Prof. Wilhelmus Van Noije - (Institute of Modern Physics Chinese Academy of Sciences)..."/>
    <s v="Sim"/>
    <m/>
    <n v="108627.38"/>
    <n v="0"/>
    <n v="0"/>
    <n v="9"/>
    <x v="6"/>
    <x v="2"/>
  </r>
  <r>
    <x v="54"/>
    <d v="2023-10-06T00:00:00"/>
    <n v="4203"/>
    <s v="FGE"/>
    <s v="Ajuste de saldo"/>
    <s v="Ajuste de saldo"/>
    <s v="Sim"/>
    <m/>
    <n v="143.34"/>
    <n v="0"/>
    <n v="0"/>
    <n v="10"/>
    <x v="7"/>
    <x v="2"/>
  </r>
  <r>
    <x v="55"/>
    <d v="2023-01-24T00:00:00"/>
    <n v="4007"/>
    <s v="FMA"/>
    <s v="Saldo do exercício anterior"/>
    <s v="Saldo remanescente 2022 - Grupo: 843- Código Convênio Santander 2018 - nº 43857 - Referente: Remanejamento N° 2019 50602786 (ouve mudança de Grupo Orçamentário de 270 para 843) - Convênio 43857- Prog.Santander-USP Mob.Internl.-Mobilidade Docente AUCANI - ref. Edital 1146 - 54286 Oscar Jose Pinto Eboli; auxílio R$ 9.000,00"/>
    <s v="Sim"/>
    <m/>
    <n v="9000"/>
    <n v="0"/>
    <n v="0"/>
    <n v="1"/>
    <x v="0"/>
    <x v="2"/>
  </r>
  <r>
    <x v="106"/>
    <d v="2023-01-20T00:00:00"/>
    <n v="3926"/>
    <s v="FMA"/>
    <s v="Reitoria"/>
    <s v="Saldo remanescente Exercício 2022 - Grupo 57 - Projetos Especiais - Edital de Apoio a Novos Docentes 2019 - REMANEJAMENTO 50611408 / 2019"/>
    <s v="Sim"/>
    <m/>
    <n v="5140"/>
    <n v="0"/>
    <n v="0"/>
    <n v="1"/>
    <x v="0"/>
    <x v="1"/>
  </r>
  <r>
    <x v="56"/>
    <d v="2023-01-26T00:00:00"/>
    <n v="4017"/>
    <s v="FEP"/>
    <s v="Saldo do exercício anterior"/>
    <s v="Saldo remanescente 2022 - Grupo 057 - Projetos Especiais - Auxílio financeiro do edital p/ distribuição de bolsas de Pós-doc p/ posterior seleção de bolsistas - ano 2022. Outorgada: Prof. Dra. Valentina Martelli / IF - REMANEJAMENTO 50632560 / 2022 - Obs. O restante do valor de R$ 10.175,40 é Reserva técnica registrado na GC 4018"/>
    <s v="Sim"/>
    <m/>
    <n v="101750.04"/>
    <n v="0"/>
    <n v="0"/>
    <n v="1"/>
    <x v="0"/>
    <x v="1"/>
  </r>
  <r>
    <x v="56"/>
    <d v="2023-01-26T00:00:00"/>
    <n v="4018"/>
    <s v="FEP"/>
    <s v="Saldo do exercício anterior"/>
    <s v="Saldo remanescente 2022 - Grupo 057 Projetos Especiais - Referente Reserva Técnica Referente a GC 4017 para a bolsista Pós Doc Mariana Saraiva Leão Lima conforme termo de outorga."/>
    <s v="Sim"/>
    <m/>
    <n v="10175.4"/>
    <n v="0"/>
    <n v="0"/>
    <n v="1"/>
    <x v="0"/>
    <x v="1"/>
  </r>
  <r>
    <x v="56"/>
    <d v="2023-11-21T00:00:00"/>
    <n v="4218"/>
    <s v="FEP"/>
    <s v="PRPI"/>
    <s v="Grupo 57 - Projetos Especiais - REMANEJAMENTO 50661189 / 2023 - Auxílio financeiro p/ distribuição de bolsas de Pós-doc p/ posterior seleção de bolsistas - prorrogação de dois meses das bolsas PD-JP que se encerram em nov ou dezembro/23 Supervisor: Valentina Martelli/ IF Pós-doc: Mariana Saraiva Leão Lima"/>
    <s v="Sim"/>
    <m/>
    <n v="18654.240000000002"/>
    <n v="0"/>
    <n v="0"/>
    <n v="11"/>
    <x v="8"/>
    <x v="1"/>
  </r>
  <r>
    <x v="56"/>
    <d v="2023-12-07T00:00:00"/>
    <n v="4226"/>
    <s v="FEP"/>
    <s v="Mariana Saraiva Leão Lima"/>
    <s v="Valor referente aproximadamente a 15 dias de janeiro de 2023 que não foi pago (R$ 4.102,48) + a diferença de R$ 1,00 (Um Real) pago a menos por mês, totalizando R$ 11,00 para ser pago em 2024. Esta sobra é para ser utilizado em 2024. Referente a GO 16519"/>
    <s v="Sim"/>
    <m/>
    <n v="4113.4799999999996"/>
    <n v="0"/>
    <n v="0"/>
    <n v="12"/>
    <x v="9"/>
    <x v="1"/>
  </r>
  <r>
    <x v="57"/>
    <d v="2023-01-20T00:00:00"/>
    <n v="3924"/>
    <s v="DIR"/>
    <s v="Reitoria"/>
    <s v="Grupo 43.175 - Plano Plurianual de Obras - REMANEJAMENTO 50042403 / 2023 - Devolução de Economia Orçamentária 2022 - Referente a Remoção de seringueiras do calçadão do IFUSP REMANEJAMENTO 50425007 / 2021"/>
    <s v="Sim"/>
    <m/>
    <n v="166507"/>
    <n v="0"/>
    <n v="0"/>
    <n v="1"/>
    <x v="0"/>
    <x v="0"/>
  </r>
  <r>
    <x v="57"/>
    <d v="2023-11-07T00:00:00"/>
    <n v="4211"/>
    <s v="DIR"/>
    <s v="SEF"/>
    <s v="Grupo 175 - Plano Plurianual de Obras - REMANEJAMENTO 50632189 / 2023 - Repasse para atender à solicitação de repasse de recursos para a contratação das obras de impermeabilização da Cobertura da Biblioteca do Instituto de Física da USP (Autorizado pelo Senhor Superintendente)."/>
    <s v="Sim"/>
    <m/>
    <n v="99474.82"/>
    <n v="0"/>
    <n v="0"/>
    <n v="11"/>
    <x v="8"/>
    <x v="0"/>
  </r>
  <r>
    <x v="107"/>
    <d v="2023-01-23T00:00:00"/>
    <n v="3957"/>
    <s v="FMT"/>
    <s v="Saldo do exercício anterior"/>
    <s v="Saldo remanescente 2022 no Grupo Básico: 43.000"/>
    <s v="Sim"/>
    <m/>
    <n v="1572.46"/>
    <n v="0"/>
    <n v="0"/>
    <n v="1"/>
    <x v="0"/>
    <x v="2"/>
  </r>
  <r>
    <x v="107"/>
    <d v="2023-07-03T00:00:00"/>
    <n v="4132"/>
    <s v="FMT"/>
    <s v="Reitoria"/>
    <s v="Valor referente ao overhead dos projetos administrados pela FUSP, conforme saldo apurado pela Fundação em 31/12/2022 (parcela da Unidade - REMANEJAMENTO 50369020 / 2023 - Nº Projeto 3801 - Nome Projeto: 3801 - REPSOL/IF - Tipo de Projeto: PETROLÍFERA - ANP PRESTCONTAS"/>
    <s v="Sim"/>
    <m/>
    <n v="19957.05"/>
    <n v="0"/>
    <n v="0"/>
    <n v="7"/>
    <x v="11"/>
    <x v="2"/>
  </r>
  <r>
    <x v="108"/>
    <d v="2023-01-23T00:00:00"/>
    <n v="3970"/>
    <s v="FAP"/>
    <s v="Saldo do exercício anterior"/>
    <s v="Saldo remanescente 2022 - Grupo Básico 43.000"/>
    <s v="Sim"/>
    <m/>
    <n v="2325.9699999999998"/>
    <n v="0"/>
    <n v="0"/>
    <n v="1"/>
    <x v="0"/>
    <x v="2"/>
  </r>
  <r>
    <x v="109"/>
    <d v="2023-01-20T00:00:00"/>
    <n v="3934"/>
    <s v="DIR"/>
    <s v="Reitoria"/>
    <s v="Devolução de Economia Orçamentária 2022. Grupo 43.404 - Projetos Especiais - Grad - REMANEJAMENTO 50066420 / 2020"/>
    <s v="Sim"/>
    <m/>
    <n v="880.2"/>
    <n v="0"/>
    <n v="0"/>
    <n v="1"/>
    <x v="0"/>
    <x v="1"/>
  </r>
  <r>
    <x v="58"/>
    <d v="2023-01-24T00:00:00"/>
    <n v="4008"/>
    <s v="FNC"/>
    <s v="Saldo do exercício anterior"/>
    <s v="Saldo remanescente de 2022 - IAEA ( International Atomic Energy Agency - Recibo Tesouraria nº 6/2021 - Prest.Servs. de apoio à pesquisa e colaboração científica intitulado ''Development and Application of lon Beam Techniques for Materiais Irradiation and Characterization relevant to Fusion Technology'', junto ao Laboratório LAMFI do Depto. Física Aplicada do IF-USP., sob à coordenação do Sr.Prof.Dr. Tiago Fiorini da Silva (IF)."/>
    <s v="Sim"/>
    <m/>
    <n v="7902.89"/>
    <n v="0"/>
    <n v="0"/>
    <n v="1"/>
    <x v="0"/>
    <x v="2"/>
  </r>
  <r>
    <x v="58"/>
    <d v="2023-11-22T00:00:00"/>
    <n v="4220"/>
    <s v="FAP"/>
    <s v="Recibo Tesouraria"/>
    <s v="Recibo Tesouraria número 155/2023 - Recebemos de IAEA (International Atomic Energy Agency) Prestação de serviço de apoio à pesquisa e colaboração Cientifica intitulado &quot; Development and Application of Ion Beam Techniques for Materiais Irradiation and characterization relevant to Fusion Technology&quot;, junto ao Laboratório LAMFI do dpto de Fisica Aplicada do IF-USP - Obs. Houve 10% de cobrança de taxa administrativa"/>
    <s v="Sim"/>
    <m/>
    <n v="18802.62"/>
    <n v="0"/>
    <n v="0"/>
    <n v="11"/>
    <x v="8"/>
    <x v="2"/>
  </r>
  <r>
    <x v="110"/>
    <d v="2023-01-24T00:00:00"/>
    <n v="3982"/>
    <s v="FNC"/>
    <s v="Saldo do exercício anterior"/>
    <s v="Grupo: 43.000 - Saldo remanescente 2022 - ref a serviços de dosimetros"/>
    <s v="Sim"/>
    <m/>
    <n v="9722.2999999999993"/>
    <n v="0"/>
    <n v="0"/>
    <n v="1"/>
    <x v="0"/>
    <x v="5"/>
  </r>
  <r>
    <x v="111"/>
    <d v="2023-01-24T00:00:00"/>
    <n v="3983"/>
    <s v="FEP"/>
    <s v="Saldo do exercício anterior"/>
    <s v="aldo do Exercício anterior no Grupo Básico"/>
    <s v="Sim"/>
    <m/>
    <n v="831.66"/>
    <n v="0"/>
    <n v="0"/>
    <n v="1"/>
    <x v="0"/>
    <x v="5"/>
  </r>
  <r>
    <x v="112"/>
    <d v="2023-01-24T00:00:00"/>
    <n v="3986"/>
    <s v="FMT"/>
    <s v="Saldo do exercício anterior"/>
    <s v="Saldo remanescente 2022 - Grupo Básico 43.000"/>
    <s v="Sim"/>
    <m/>
    <n v="589.35"/>
    <n v="0"/>
    <n v="0"/>
    <n v="1"/>
    <x v="0"/>
    <x v="5"/>
  </r>
  <r>
    <x v="113"/>
    <d v="2023-01-24T00:00:00"/>
    <n v="3987"/>
    <s v="FEP"/>
    <s v="Saldo do exercício anterior"/>
    <s v="Saldo remanescente 2022 - Grupo: 43.000 - Transposição Interna - vende de móveis pelo Prof. Gil da Costa Marques para a ADM."/>
    <s v="Sim"/>
    <m/>
    <n v="4488.58"/>
    <n v="0"/>
    <n v="0"/>
    <n v="1"/>
    <x v="0"/>
    <x v="5"/>
  </r>
  <r>
    <x v="114"/>
    <d v="2023-01-24T00:00:00"/>
    <n v="3990"/>
    <s v="FAP"/>
    <s v="Saldo do exercício anterior"/>
    <s v="Saldo remanescente 2019 - Grupo Básico: 000 - Contrapartida da Diretoria ao trabalho de mentoria"/>
    <s v="Sim"/>
    <m/>
    <n v="900"/>
    <n v="0"/>
    <n v="0"/>
    <n v="1"/>
    <x v="0"/>
    <x v="5"/>
  </r>
  <r>
    <x v="115"/>
    <d v="2023-01-24T00:00:00"/>
    <n v="3992"/>
    <s v="FNC"/>
    <s v="Saldo do exercício anterior"/>
    <s v="Docentes de mentoria referente ao segundo semestre de 2019"/>
    <s v="Sim"/>
    <m/>
    <n v="1239.06"/>
    <n v="0"/>
    <n v="0"/>
    <n v="1"/>
    <x v="0"/>
    <x v="5"/>
  </r>
  <r>
    <x v="116"/>
    <d v="2023-01-24T00:00:00"/>
    <n v="3994"/>
    <s v="FGE"/>
    <s v="Saldo do exercício anterior"/>
    <s v="Saldo remanescente de 2022 - Grupo Básico: 000"/>
    <s v="Sim"/>
    <m/>
    <n v="1128.1500000000001"/>
    <n v="0"/>
    <n v="0"/>
    <n v="1"/>
    <x v="0"/>
    <x v="5"/>
  </r>
  <r>
    <x v="59"/>
    <d v="2023-01-24T00:00:00"/>
    <n v="3995"/>
    <s v="FGE"/>
    <s v="Saldo do exercício anterior"/>
    <s v="Saldo remanescente de 2022 - referente a Mentoria"/>
    <s v="Sim"/>
    <m/>
    <n v="1653.75"/>
    <n v="0"/>
    <n v="0"/>
    <n v="1"/>
    <x v="0"/>
    <x v="5"/>
  </r>
  <r>
    <x v="117"/>
    <d v="2023-01-24T00:00:00"/>
    <n v="3997"/>
    <s v="FNC"/>
    <s v="Saldo do exercício anterior"/>
    <s v="Saldo remanescente 2022 Grupo: 43.000 - Remanejamento N° 2020 50157582 - Auxílio financeiro Of. Aucani 6/2020 - para missão do prof. Nilberto Medina à U. Wollongong, Austrália, entre 30/3 e 1/4/20, p/participar do &quot;UGPN Annual Conference 2020&quot; - ref. passagem, seguro, até 4 diárias e visto."/>
    <s v="Sim"/>
    <m/>
    <n v="6760.21"/>
    <n v="0"/>
    <n v="0"/>
    <n v="1"/>
    <x v="0"/>
    <x v="5"/>
  </r>
  <r>
    <x v="118"/>
    <d v="2023-01-24T00:00:00"/>
    <n v="3998"/>
    <s v="FEP"/>
    <s v="Saldo do exercício anterior"/>
    <s v="Saldo do exercício 2022 - Grupo Básico REMANEJAMENTO 50064428 / 2020 - Diárias (4 completa e 1 simples) ao Prof. Paulo Alberto Nussenszveig - participar de banca no IFSC (viagem de 09 a 13/02/20) e Saldo remanescente de 2019 - Referente Grupo Básico: 43.000 - Reprogramação orçamentária, conforme aprovação &quot;ad referendum&quot; da COP"/>
    <s v="Sim"/>
    <m/>
    <n v="6822.26"/>
    <n v="0"/>
    <n v="0"/>
    <n v="1"/>
    <x v="0"/>
    <x v="5"/>
  </r>
  <r>
    <x v="119"/>
    <d v="2023-01-24T00:00:00"/>
    <n v="3999"/>
    <s v="FAP"/>
    <s v="Saldo do exercício anterior"/>
    <s v="Saldo remanescente de 2022 - Referente Grupo 43.000 - Básica - REMANEJAMENTO 50662126 / 2019 - Diária Completa para o Professor Ricardo Galvão - participar de evento na FEA-RP"/>
    <s v="Sim"/>
    <m/>
    <n v="397.95"/>
    <n v="0"/>
    <n v="0"/>
    <n v="1"/>
    <x v="0"/>
    <x v="5"/>
  </r>
  <r>
    <x v="120"/>
    <d v="2023-01-24T00:00:00"/>
    <n v="4001"/>
    <s v="FMA"/>
    <s v="Saldo do exercício anterior"/>
    <s v="Saldo remanescente 2022 - Referente Grupo: 43.000 - Recibo 088 - Recurso concedido pelo BCAM (Basque Center for Applied Mathematics) para cobrir custos de estadia de participantes do &quot;ICM 2018 - Satellite Conference: Topics in Mathematical Physics&quot;"/>
    <s v="Sim"/>
    <m/>
    <n v="100.2"/>
    <n v="0"/>
    <n v="0"/>
    <n v="1"/>
    <x v="0"/>
    <x v="5"/>
  </r>
  <r>
    <x v="60"/>
    <d v="2023-01-24T00:00:00"/>
    <n v="3988"/>
    <s v="FEP"/>
    <s v="Saldo do exercício anterior"/>
    <s v="Saldo remanescente 2022 - Grupo: 43.000 - Referente Docentes de Mentoria"/>
    <s v="Sim"/>
    <m/>
    <n v="1458.65"/>
    <n v="0"/>
    <n v="0"/>
    <n v="1"/>
    <x v="0"/>
    <x v="5"/>
  </r>
  <r>
    <x v="121"/>
    <d v="2023-01-24T00:00:00"/>
    <n v="4000"/>
    <s v="FEP"/>
    <s v="Saldo do exercício anterior"/>
    <s v="Saldo remanescente do Exercício anterior - Remanejamento N° 2021 50235569 - Edital UGPN 2020 - Coord. Profa. Valentina Martelli - ref. valor total do projeto cfe. replanejamento 2021."/>
    <s v="Sim"/>
    <m/>
    <n v="801.67"/>
    <n v="0"/>
    <n v="0"/>
    <n v="1"/>
    <x v="0"/>
    <x v="5"/>
  </r>
  <r>
    <x v="122"/>
    <d v="2023-01-24T00:00:00"/>
    <n v="3991"/>
    <s v="FNC"/>
    <s v="Saldo do exercício anterior"/>
    <s v="Saldo remanescente 2019 - Grupo Básico: 000 - Contrapartida da Diretoria ao trabalho de mentoria"/>
    <s v="Sim"/>
    <m/>
    <n v="1500"/>
    <n v="0"/>
    <n v="0"/>
    <n v="1"/>
    <x v="0"/>
    <x v="5"/>
  </r>
  <r>
    <x v="123"/>
    <d v="2023-01-23T00:00:00"/>
    <n v="3978"/>
    <s v="FMA"/>
    <s v="Saldo do exercício anterior"/>
    <s v="Saldo do Exercício anterior - Referente Mentoria - 1º e 2ºsemestre/2021"/>
    <s v="Sim"/>
    <m/>
    <n v="1500"/>
    <n v="0"/>
    <n v="0"/>
    <n v="1"/>
    <x v="0"/>
    <x v="5"/>
  </r>
  <r>
    <x v="61"/>
    <d v="2023-01-19T00:00:00"/>
    <n v="3916"/>
    <s v="DIR"/>
    <s v="Reitoria"/>
    <s v="Devolução de Economia Orçamentária 2022 REMANEJAMENTO 50029202 / 2023 - Grupo 041 - Programa Investimentos Estratégicos - REMANEJAMENTO 50278969 / 2021 - Aux. Financ. ref. Intervenções Estruturantes de Melhor Qualificação dos Ambientes de Ensino de Graduação e Pós-Graduação"/>
    <s v="Sim"/>
    <m/>
    <n v="491653.55"/>
    <n v="0"/>
    <n v="0"/>
    <n v="1"/>
    <x v="0"/>
    <x v="0"/>
  </r>
  <r>
    <x v="62"/>
    <d v="2023-01-20T00:00:00"/>
    <n v="3932"/>
    <s v="FNC"/>
    <s v="Reitoria"/>
    <s v="Devolução de Economia Orçamentária 2022 - Grupo: 404 - Projetos Especiais - Grad - REMANEJAMENTO 50283466 / 2021 Programa de Laboratórios Didáticos - 2021 - Coordenador(a) - Prof(a). Dr(a). José Fernando Diniz Chubaci"/>
    <s v="Sim"/>
    <m/>
    <n v="284745.92"/>
    <n v="0"/>
    <n v="0"/>
    <n v="1"/>
    <x v="0"/>
    <x v="1"/>
  </r>
  <r>
    <x v="62"/>
    <d v="2023-02-10T00:00:00"/>
    <n v="4032"/>
    <s v="FNC"/>
    <s v="Recibo Tesouraria"/>
    <s v="Recibo 08/2023 - Grupo Básico da RECEITA - Devolução da Sec Figueiredo referente a devolução de saldo não gasto referente a despesa despacho aduaneiro referente a Importação de material &quot; LDID Thorlabs &quot; - DC/231936/2022"/>
    <s v="Sim"/>
    <m/>
    <n v="2716.14"/>
    <n v="0"/>
    <n v="0"/>
    <n v="2"/>
    <x v="1"/>
    <x v="1"/>
  </r>
  <r>
    <x v="124"/>
    <d v="2023-12-06T00:00:00"/>
    <n v="4224"/>
    <s v="DIR"/>
    <s v="Reitoria"/>
    <s v="REMANEJAMENTO - 50708088 / 2023 - Grupo 57 - Projetos Especiais - Recurso para atender execução de obras urgentes no IF: Cobertura Edifício Oscar Sala e Reforma Laboratório Edif. HEPIC. Aut. Mag. Reitor"/>
    <s v="Sim"/>
    <m/>
    <n v="2481154.71"/>
    <n v="0"/>
    <n v="0"/>
    <n v="12"/>
    <x v="9"/>
    <x v="0"/>
  </r>
  <r>
    <x v="63"/>
    <d v="2023-01-19T00:00:00"/>
    <n v="3915"/>
    <s v="DIR"/>
    <s v="Reitoria"/>
    <s v="Devolução de Economia Orçamentária 2022 - REMANEJAMENTO 50042500 / 2023 - GRUPO 246 - Edital AUCANI 1518/2022 - Bolsas de Intercâmbio Internacional para Alunos de Graduação - modalidade Mérito Acadêmico (Portaria GR 6640/2015) - cota Unidade 2022 - REMANEJAMENTO 50193620 / 2022"/>
    <s v="Sim"/>
    <m/>
    <n v="56000"/>
    <n v="0"/>
    <n v="0"/>
    <n v="1"/>
    <x v="0"/>
    <x v="0"/>
  </r>
  <r>
    <x v="63"/>
    <d v="2023-05-08T00:00:00"/>
    <n v="4091"/>
    <s v="DIR"/>
    <s v="AUCANI"/>
    <s v="Grupo Orçamentário: 43.246 - Programa de Bolsas Intercâmbio Internacional - Edital AUCANI 1725/2023 - Prog. Bolsas de Intercâmbio Internacional para Alunos de Graduação USP 2023- modalidade Mérito Acadêmico - ref. cota Unidade. (Portaria GR 6640/2015) - REMANEJAMENTO 50243069 / 2023"/>
    <s v="Sim"/>
    <m/>
    <n v="140000"/>
    <n v="0"/>
    <n v="0"/>
    <n v="5"/>
    <x v="3"/>
    <x v="0"/>
  </r>
  <r>
    <x v="63"/>
    <d v="2023-11-09T00:00:00"/>
    <n v="4213"/>
    <s v="DIR"/>
    <s v="AUCANI"/>
    <s v="Grupo 849 - Convênio Santander 2022 - 47834 - (Fonte de Recurso: RECEITA) - Edital Aucani-PRIP 1770/2023 - Prog. Mob. Santander/AUCANI - Internacionalização com Inclusão - Mulheres na Pós-graduação - ref. aprovação 1 bolsas R$ 20.000,00 - REMANEJAMENTO 50633380 / 2023"/>
    <s v="Sim"/>
    <m/>
    <n v="20000"/>
    <n v="0"/>
    <n v="0"/>
    <n v="11"/>
    <x v="8"/>
    <x v="0"/>
  </r>
  <r>
    <x v="125"/>
    <d v="2023-01-20T00:00:00"/>
    <n v="3936"/>
    <s v="DIR"/>
    <s v="Reitoria"/>
    <s v="Devolução de Economia Orçamentária 2022 - REMANEJAMENTO 50042586 / 2023 -"/>
    <s v="Sim"/>
    <m/>
    <n v="691.4"/>
    <n v="0"/>
    <n v="0"/>
    <n v="1"/>
    <x v="0"/>
    <x v="1"/>
  </r>
  <r>
    <x v="64"/>
    <d v="2023-01-19T00:00:00"/>
    <n v="3923"/>
    <s v="DIR"/>
    <s v="Reitoria"/>
    <s v="Grupo 019 Recuperação, Segurança e Risco - REMANEJAMENTO 50042560 / 2023 - Devolução de Economia Orçamentária 2022 - Reforma da cobertura da Biblioteca do Instituto de Física - REMANEJAMENTO 50420309 / 2022"/>
    <s v="Sim"/>
    <m/>
    <n v="46758.01"/>
    <n v="0"/>
    <n v="0"/>
    <n v="1"/>
    <x v="0"/>
    <x v="0"/>
  </r>
  <r>
    <x v="65"/>
    <d v="2023-01-24T00:00:00"/>
    <n v="3996"/>
    <s v="FNC"/>
    <s v="Saldo do exercício anterior"/>
    <s v="Rem. 50460440 - Portaria PRPI 861 / 2022 - Programa de Apoio aos Novos Docentes da USP - 2022 / 2023 - (043.000 - Básica)."/>
    <s v="Sim"/>
    <m/>
    <n v="15000"/>
    <n v="0"/>
    <n v="0"/>
    <n v="1"/>
    <x v="0"/>
    <x v="5"/>
  </r>
  <r>
    <x v="66"/>
    <d v="2023-01-20T00:00:00"/>
    <n v="3940"/>
    <s v="FAP"/>
    <s v="Reitoria"/>
    <s v="Devolução de Economia Orçamentária 2022. - Grupo 57 - Projetos Especiais - Rem. 50475405/2022 - Portaria PRPI 861 / 2022 - Programa de Apoio aos Novos Docentes da USP - 2022 / 2023"/>
    <s v="Sim"/>
    <m/>
    <n v="15000"/>
    <n v="0"/>
    <n v="0"/>
    <n v="1"/>
    <x v="0"/>
    <x v="1"/>
  </r>
  <r>
    <x v="66"/>
    <d v="2023-04-05T00:00:00"/>
    <n v="4069"/>
    <s v="FAP"/>
    <s v="PRPI"/>
    <s v="Grupo: 515 - Prog Inst de Apoio aos Novos Docentes da USP - REMANEJAMENTO 50183023 / 2023 Edital PRPI Programa de Apoio a Novos Docentes- ano 2023- edição 1 (148)"/>
    <s v="Sim"/>
    <m/>
    <n v="35000"/>
    <n v="0"/>
    <n v="0"/>
    <n v="4"/>
    <x v="2"/>
    <x v="1"/>
  </r>
  <r>
    <x v="67"/>
    <d v="2023-01-20T00:00:00"/>
    <n v="3944"/>
    <s v="FMA"/>
    <s v="Reitoria"/>
    <s v="Devolução de Economia Orçamentária 2022. Grupo 057 - Projetos Especiais - Rem. 50475448 - Portaria PRPI 861 / 2022 - Programa de Apoio aos Novos Docentes da USP - 2022 / 2023 -"/>
    <s v="Sim"/>
    <m/>
    <n v="15000"/>
    <n v="0"/>
    <n v="0"/>
    <n v="1"/>
    <x v="0"/>
    <x v="1"/>
  </r>
  <r>
    <x v="68"/>
    <d v="2023-01-20T00:00:00"/>
    <n v="3945"/>
    <s v="FNC"/>
    <s v="Reitoria"/>
    <s v="Devolução de Economia Orçamentária 2022. Grupo 057 - Projetos Especiais - Projeto PIPAE - Prof. Carina Ulsen (Poli) e Prof. Neilo M. Trindade (IF) - Remanejamento 50495961 / 2022"/>
    <s v="Sim"/>
    <m/>
    <n v="50000.5"/>
    <n v="0"/>
    <n v="0"/>
    <n v="1"/>
    <x v="0"/>
    <x v="1"/>
  </r>
  <r>
    <x v="126"/>
    <d v="2023-01-23T00:00:00"/>
    <n v="3973"/>
    <s v="FGE"/>
    <s v="Saldo do exercício anterior"/>
    <s v="Saldo remanescente 2022 - Grupo: 43.000"/>
    <s v="Sim"/>
    <m/>
    <n v="750"/>
    <n v="0"/>
    <n v="0"/>
    <n v="1"/>
    <x v="0"/>
    <x v="2"/>
  </r>
  <r>
    <x v="126"/>
    <d v="2023-05-26T00:00:00"/>
    <n v="4104"/>
    <s v="FGE"/>
    <s v="Recibo Tesouraria"/>
    <s v="Recebemos de Tatiana Santana Balogh - Projeto CNPq: 141590/2019-0 - Recibo 74/2023"/>
    <s v="Sim"/>
    <m/>
    <n v="100"/>
    <n v="0"/>
    <n v="0"/>
    <n v="5"/>
    <x v="3"/>
    <x v="2"/>
  </r>
  <r>
    <x v="126"/>
    <d v="2023-07-10T00:00:00"/>
    <n v="4139"/>
    <s v="FGE"/>
    <s v="Recibo Tesouraria"/>
    <s v="Recibo Tesouraria 94/2023 - Recebemos Rosângela Itri - Projeto CNPq - Processo: 311831/2021-4 - Serviço prestado: Uso da técnica de espalhamento dinâmico de luz (DSL) do Laboratório de BioMembranas - DFGE - Obs. Cobrado taxa 10% Diretoria GC 4140"/>
    <s v="Sim"/>
    <m/>
    <n v="315"/>
    <n v="0"/>
    <n v="0"/>
    <n v="7"/>
    <x v="11"/>
    <x v="2"/>
  </r>
  <r>
    <x v="69"/>
    <d v="2023-01-19T00:00:00"/>
    <n v="3919"/>
    <s v="DIR"/>
    <s v="Reitoria"/>
    <s v="REMANEJAMENTO 50042268 / 2023 - Grupo 174 - Acréscimos Orc - Devolução de Economia Orçamentária 2022."/>
    <s v="Sim"/>
    <m/>
    <n v="986.25"/>
    <n v="0"/>
    <n v="0"/>
    <n v="1"/>
    <x v="0"/>
    <x v="0"/>
  </r>
  <r>
    <x v="70"/>
    <d v="2023-01-19T00:00:00"/>
    <n v="3921"/>
    <s v="DIR"/>
    <s v="Saldo do exercício anterior"/>
    <s v="Saldo remanescente 2020 - Grupo: 404 - Projetos Especiais - Grad - Recursos para visita ao Laboratório Nacional de Luz Sincroton - Campinas, atividade extracurricular. REMANEJAMENTO 50061445 / 2020."/>
    <s v="Sim"/>
    <m/>
    <n v="5000"/>
    <n v="0"/>
    <n v="0"/>
    <n v="1"/>
    <x v="0"/>
    <x v="0"/>
  </r>
  <r>
    <x v="70"/>
    <d v="2023-01-19T00:00:00"/>
    <n v="3922"/>
    <s v="DIR"/>
    <s v="Saldo do exercício anterior"/>
    <s v="Grupo 404 - Solicitação 730/2017 Remanejamento N° 2022 50400626 - de recurso para estágio do aluno Vitor Menezes Barbosa Sendrete (Cancelamento de Estágio)."/>
    <s v="Sim"/>
    <m/>
    <n v="4379.97"/>
    <n v="0"/>
    <n v="0"/>
    <n v="1"/>
    <x v="0"/>
    <x v="0"/>
  </r>
  <r>
    <x v="70"/>
    <d v="2023-09-15T00:00:00"/>
    <n v="4181"/>
    <s v="DIR-CCEX"/>
    <s v="PRCEU"/>
    <s v="Grupo 057 - Projetos Especiais - Remanejamento 50507660 - Referente a participação de discentes na Feira USP e as Profissões 2023"/>
    <s v="Sim"/>
    <m/>
    <n v="2460"/>
    <n v="0"/>
    <n v="0"/>
    <n v="9"/>
    <x v="6"/>
    <x v="0"/>
  </r>
  <r>
    <x v="127"/>
    <d v="2023-01-31T00:00:00"/>
    <n v="4022"/>
    <s v="FMA"/>
    <s v="IFSC"/>
    <s v="Diárias ao Prof. João Carlos Alves Barata - Participação em banca examinadora no IFSC. 23 a 27/01/23. REMANEJAMENTO 50066027 / 2023"/>
    <s v="Sim"/>
    <m/>
    <n v="513.9"/>
    <n v="0"/>
    <n v="0"/>
    <n v="1"/>
    <x v="0"/>
    <x v="5"/>
  </r>
  <r>
    <x v="71"/>
    <d v="2023-03-30T00:00:00"/>
    <n v="4063"/>
    <s v="FNC"/>
    <s v="Recibo Tesouraria"/>
    <s v="Recebemos de Nagabhushana referente serviços prestados de anáslises de fluorescência no Duetta. Recibo 46/2023 - Descontado 10% referente taxa administrativa"/>
    <s v="Sim"/>
    <m/>
    <n v="225"/>
    <n v="0"/>
    <n v="0"/>
    <n v="3"/>
    <x v="10"/>
    <x v="2"/>
  </r>
  <r>
    <x v="71"/>
    <d v="2023-04-06T00:00:00"/>
    <n v="4072"/>
    <s v="FNC"/>
    <s v="Recibo Tesouraria"/>
    <s v="Recibo Tesouraria 51/2023 - Nanotimize Tecnologia Ltda - Serviços Prestados de análise de fluorescência de fármaco no Duetta. Obs. 10% taxa administrativa p/ Diretoria GC 4073"/>
    <s v="Sim"/>
    <m/>
    <n v="1080"/>
    <n v="0"/>
    <n v="0"/>
    <n v="4"/>
    <x v="2"/>
    <x v="2"/>
  </r>
  <r>
    <x v="71"/>
    <d v="2023-07-03T00:00:00"/>
    <n v="4128"/>
    <s v="FNC"/>
    <s v="Recibo Tesouraria"/>
    <s v="Recibo 89/2023 - Recebido de Nanotimize Tecnologia Ltda - CNPJ 10.581.261/0001-04 - Finalidade: 5h pela análise de fluorescência de fármaco no Duetta - Obs. foi cobrado 105 taxa administrativa - GC 4129"/>
    <s v="Sim"/>
    <m/>
    <n v="1800"/>
    <n v="0"/>
    <n v="0"/>
    <n v="7"/>
    <x v="11"/>
    <x v="2"/>
  </r>
  <r>
    <x v="72"/>
    <d v="2023-04-12T00:00:00"/>
    <n v="4077"/>
    <s v="FEP"/>
    <s v="IFSC"/>
    <s v="Diárias ao Prof. Antonio Martins Figueiredo Neto - Participação em banca de concurso docente - (2 pernoite + 1 comum) período de 21 a 23/03/23. REMANEJAMENTO 50158045 / 2023"/>
    <s v="Sim"/>
    <m/>
    <n v="1284.75"/>
    <n v="0"/>
    <n v="0"/>
    <n v="4"/>
    <x v="2"/>
    <x v="5"/>
  </r>
  <r>
    <x v="73"/>
    <d v="2023-01-24T00:00:00"/>
    <n v="3989"/>
    <s v="FAP"/>
    <s v="Saldo do exercício anterior"/>
    <s v="Saldo Remanescente 2022 - Grupo: 515 - Progr. Inst. de Apoio a Novos Docentes - Devolução da Economia Orçamentária 2020"/>
    <s v="Sim"/>
    <m/>
    <n v="213.4"/>
    <n v="0"/>
    <n v="0"/>
    <n v="1"/>
    <x v="0"/>
    <x v="1"/>
  </r>
  <r>
    <x v="73"/>
    <d v="2023-05-08T00:00:00"/>
    <n v="4087"/>
    <s v="FAP"/>
    <s v="PRCEU"/>
    <s v="Grupo 057 Projetos Especiais - Projeto de fomento 2561 - Fisica para todos - Remanejamento 50244901 / 2023"/>
    <s v="Sim"/>
    <m/>
    <n v="4886.72"/>
    <n v="0"/>
    <n v="0"/>
    <n v="5"/>
    <x v="3"/>
    <x v="1"/>
  </r>
  <r>
    <x v="128"/>
    <d v="2023-05-17T00:00:00"/>
    <n v="4100"/>
    <s v="DIR"/>
    <s v="PRPG"/>
    <s v="57 - Projetos Especiais - Apoio financeiro às Disciplinas ministradas em Inglês do PPG em Física REMANEJAMENTO 50265984 / 2023"/>
    <s v="Sim"/>
    <m/>
    <n v="10000"/>
    <n v="0"/>
    <n v="0"/>
    <n v="5"/>
    <x v="3"/>
    <x v="1"/>
  </r>
  <r>
    <x v="74"/>
    <d v="2023-04-05T00:00:00"/>
    <n v="4071"/>
    <s v="FNC"/>
    <s v="PRPI"/>
    <s v="Grupo 515 - Prog Inst de Apoio aos Novos Docentes da USP - REMANEJAMENTO 50183066 / 2023 - Edital PRPI Programa de Apoio a Novos Docentes- ano 2023- edição 1 (39)"/>
    <s v="Sim"/>
    <m/>
    <n v="35000"/>
    <n v="0"/>
    <n v="0"/>
    <n v="4"/>
    <x v="2"/>
    <x v="1"/>
  </r>
  <r>
    <x v="75"/>
    <d v="2023-05-31T00:00:00"/>
    <n v="4105"/>
    <s v="FGE"/>
    <s v="IFSC"/>
    <s v="REMANEJAMENTO 50293325 / 2023 - Diárias ao Prof. Dr. André de Pinho Vieira (IF/USP) Referente a participação do concurso de Professor Doutor nos termos do Edital ATAc/IFSC-66/2022. Entre o período de 29 de maio a 02 de junho de 2023."/>
    <s v="Sim"/>
    <m/>
    <n v="2312.5500000000002"/>
    <n v="0"/>
    <n v="0"/>
    <n v="5"/>
    <x v="3"/>
    <x v="5"/>
  </r>
  <r>
    <x v="76"/>
    <d v="2023-06-20T00:00:00"/>
    <n v="4123"/>
    <s v="FMA"/>
    <s v="PRPI"/>
    <s v="Grupo 57 - Projetos Especiais - Auxílio financeiro do edital p/ distribuição de bolsas de Pós-doc p/ posterior seleção de bolsistas - ano 2022. (pago em 19/06/23 por autorização do Pró-Reitor). Ref: 01 bolsa PD por 12 meses - REMANEJAMENTO 50336326 / 2023 - - O restante do valor esta GC 4124"/>
    <s v="Sim"/>
    <m/>
    <n v="101750.39999999999"/>
    <n v="0"/>
    <n v="0"/>
    <n v="6"/>
    <x v="4"/>
    <x v="1"/>
  </r>
  <r>
    <x v="76"/>
    <d v="2023-06-21T00:00:00"/>
    <n v="4124"/>
    <s v="FMA"/>
    <s v="PRPI"/>
    <s v="Grupo 57 - Projetos Especiais - Reserva técnica. Referente Auxílio financeiro do edital p/ distribuição de bolsas de Pós-doc p/ posterior seleção de bolsistas - ano 2022. (pago em 19/06/23 por autorização do Pró-Reitor). - - REMANEJAMENTO 50336326 / 2023 - O restante do valor esta GC 4123"/>
    <s v="Sim"/>
    <m/>
    <n v="10175.4"/>
    <n v="0"/>
    <n v="0"/>
    <n v="6"/>
    <x v="4"/>
    <x v="1"/>
  </r>
  <r>
    <x v="77"/>
    <d v="2023-04-05T00:00:00"/>
    <n v="4070"/>
    <s v="FEP"/>
    <s v="PRPI"/>
    <s v="Grupo 515 - Prog Inst de Apoio aos Novos Docentes da USP - REMANEJAMENTO 50183040 / 2023 Edital PRPI Programa de Apoio a Novos Docentes- ano 2023- edição 1 (38)"/>
    <s v="Sim"/>
    <m/>
    <n v="35000"/>
    <n v="0"/>
    <n v="0"/>
    <n v="4"/>
    <x v="2"/>
    <x v="1"/>
  </r>
  <r>
    <x v="129"/>
    <d v="2023-08-08T00:00:00"/>
    <n v="4162"/>
    <s v="FEP"/>
    <s v="Transposição interna"/>
    <s v="Transferência de saldo da RI - PROFIS - M. Regina D. Kawamrura Para RI - PROFIS - Cristina Leite conforme email do dia 07/08/2023 pelo Sr. Marco Rice - Motivo: Aposentadoria"/>
    <s v="Sim"/>
    <m/>
    <n v="96748.06"/>
    <n v="0"/>
    <n v="0"/>
    <n v="8"/>
    <x v="5"/>
    <x v="2"/>
  </r>
  <r>
    <x v="129"/>
    <d v="2023-10-05T00:00:00"/>
    <n v="4193"/>
    <s v="FEP"/>
    <s v="Editora da Universidade de São Paulo"/>
    <s v="Acertos de direitos autorais nacionais ref. 1º Sem. 2023 - GREF - REMANEJAMENTO 50536600 / 2023"/>
    <s v="Sim"/>
    <m/>
    <n v="2075.4"/>
    <n v="0"/>
    <n v="0"/>
    <n v="10"/>
    <x v="7"/>
    <x v="2"/>
  </r>
  <r>
    <x v="78"/>
    <d v="2023-08-31T00:00:00"/>
    <n v="4179"/>
    <s v="FAP"/>
    <s v="IFSC"/>
    <s v="Rem. 50469369 - Ref a diárias ao Prof. Gustavo Paganini p/ participação no SIFSC 13 - período de 21 a 25/08/2023."/>
    <s v="Sim"/>
    <m/>
    <n v="770.85"/>
    <n v="0"/>
    <n v="0"/>
    <n v="8"/>
    <x v="5"/>
    <x v="5"/>
  </r>
  <r>
    <x v="78"/>
    <d v="2023-09-19T00:00:00"/>
    <n v="4185"/>
    <s v="FAP"/>
    <s v="IFSC"/>
    <s v="Rem. 50520020 - diárias ao Prof. Gustavo Paganini Canal, referente a colóquio no IFSC em 15/09/2023."/>
    <s v="Sim"/>
    <m/>
    <n v="513.9"/>
    <n v="0"/>
    <n v="0"/>
    <n v="9"/>
    <x v="6"/>
    <x v="5"/>
  </r>
  <r>
    <x v="130"/>
    <d v="2023-10-05T00:00:00"/>
    <n v="4189"/>
    <s v="FMT"/>
    <s v="IFSC"/>
    <s v="Diária ao Prof. Dr. Eric de Castro e Andrade - proferir colóquio no IFSC em 01/09/2023 - REMANEJAMENTO 50490368 / 2023"/>
    <s v="Sim"/>
    <m/>
    <n v="256.95"/>
    <n v="0"/>
    <n v="0"/>
    <n v="10"/>
    <x v="7"/>
    <x v="5"/>
  </r>
  <r>
    <x v="131"/>
    <d v="2023-10-20T00:00:00"/>
    <n v="4208"/>
    <s v="FNC"/>
    <s v="PRPI"/>
    <s v="Grupo: 515 - Prog Inst de Apoio aos Novos Docentes da USP - Atena: Edital PRPI Programa de Apoio a Novos Docentes- ano 2023- edição 2 (82) - REMANEJAMENTO 50592047 / 2023"/>
    <s v="Sim"/>
    <m/>
    <n v="50000"/>
    <n v="0"/>
    <n v="0"/>
    <n v="10"/>
    <x v="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a dinâmica1" cacheId="58"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Mês">
  <location ref="A4:E18" firstHeaderRow="1" firstDataRow="2" firstDataCol="1" rowPageCount="1" colPageCount="1"/>
  <pivotFields count="15">
    <pivotField axis="axisPage" multipleItemSelectionAllowed="1" showAll="0" sortType="ascending">
      <items count="249">
        <item m="1" x="233"/>
        <item m="1" x="206"/>
        <item m="1" x="158"/>
        <item m="1" x="191"/>
        <item m="1" x="195"/>
        <item m="1" x="170"/>
        <item m="1" x="202"/>
        <item m="1" x="160"/>
        <item m="1" x="192"/>
        <item m="1" x="155"/>
        <item m="1" x="181"/>
        <item m="1" x="147"/>
        <item m="1" x="246"/>
        <item m="1" x="165"/>
        <item h="1" x="26"/>
        <item m="1" x="185"/>
        <item h="1" x="36"/>
        <item h="1" x="46"/>
        <item h="1" x="48"/>
        <item h="1" x="47"/>
        <item h="1" x="69"/>
        <item h="1" x="1"/>
        <item h="1" x="35"/>
        <item h="1" x="63"/>
        <item h="1" x="124"/>
        <item h="1" x="61"/>
        <item h="1" x="32"/>
        <item h="1" x="64"/>
        <item h="1" x="57"/>
        <item h="1" x="70"/>
        <item h="1" x="45"/>
        <item h="1" x="0"/>
        <item h="1" x="50"/>
        <item h="1" x="49"/>
        <item h="1" x="18"/>
        <item h="1" x="19"/>
        <item h="1" x="20"/>
        <item h="1" x="41"/>
        <item h="1" x="39"/>
        <item h="1" x="24"/>
        <item h="1" m="1" x="203"/>
        <item h="1" m="1" x="224"/>
        <item h="1" m="1" x="243"/>
        <item h="1" m="1" x="171"/>
        <item h="1" m="1" x="209"/>
        <item h="1" m="1" x="212"/>
        <item h="1" m="1" x="215"/>
        <item h="1" m="1" x="208"/>
        <item h="1" m="1" x="183"/>
        <item h="1" m="1" x="153"/>
        <item h="1" m="1" x="228"/>
        <item h="1" m="1" x="164"/>
        <item h="1" m="1" x="204"/>
        <item h="1" m="1" x="136"/>
        <item h="1" m="1" x="234"/>
        <item h="1" m="1" x="140"/>
        <item h="1" m="1" x="151"/>
        <item h="1" m="1" x="141"/>
        <item h="1" m="1" x="210"/>
        <item h="1" m="1" x="213"/>
        <item h="1" m="1" x="217"/>
        <item h="1" m="1" x="133"/>
        <item m="1" x="157"/>
        <item m="1" x="211"/>
        <item m="1" x="238"/>
        <item m="1" x="235"/>
        <item m="1" x="168"/>
        <item m="1" x="222"/>
        <item m="1" x="177"/>
        <item m="1" x="134"/>
        <item m="1" x="175"/>
        <item m="1" x="149"/>
        <item m="1" x="241"/>
        <item m="1" x="143"/>
        <item m="1" x="186"/>
        <item m="1" x="245"/>
        <item m="1" x="184"/>
        <item m="1" x="244"/>
        <item m="1" x="156"/>
        <item m="1" x="152"/>
        <item m="1" x="200"/>
        <item m="1" x="198"/>
        <item m="1" x="139"/>
        <item m="1" x="223"/>
        <item m="1" x="214"/>
        <item h="1" m="1" x="172"/>
        <item m="1" x="154"/>
        <item m="1" x="237"/>
        <item m="1" x="146"/>
        <item h="1" x="106"/>
        <item h="1" x="76"/>
        <item h="1" x="38"/>
        <item m="1" x="142"/>
        <item m="1" x="227"/>
        <item h="1" x="44"/>
        <item h="1" x="62"/>
        <item h="1" x="87"/>
        <item h="1" x="109"/>
        <item h="1" x="128"/>
        <item h="1" x="21"/>
        <item h="1" x="125"/>
        <item h="1" x="33"/>
        <item h="1" x="83"/>
        <item h="1" x="97"/>
        <item h="1" x="95"/>
        <item h="1" x="3"/>
        <item m="1" x="167"/>
        <item h="1" x="84"/>
        <item h="1" x="99"/>
        <item m="1" x="173"/>
        <item m="1" x="182"/>
        <item m="1" x="180"/>
        <item m="1" x="196"/>
        <item m="1" x="138"/>
        <item m="1" x="231"/>
        <item h="1" x="73"/>
        <item m="1" x="229"/>
        <item h="1" x="2"/>
        <item x="7"/>
        <item m="1" x="161"/>
        <item h="1" x="66"/>
        <item x="8"/>
        <item h="1" x="88"/>
        <item m="1" x="179"/>
        <item m="1" x="150"/>
        <item h="1" x="10"/>
        <item h="1" x="98"/>
        <item m="1" x="145"/>
        <item m="1" x="240"/>
        <item h="1" x="11"/>
        <item m="1" x="178"/>
        <item m="1" x="174"/>
        <item h="1" x="67"/>
        <item h="1" x="77"/>
        <item h="1" x="74"/>
        <item h="1" x="68"/>
        <item h="1" x="14"/>
        <item h="1" x="90"/>
        <item m="1" x="232"/>
        <item x="15"/>
        <item m="1" x="169"/>
        <item h="1" m="1" x="218"/>
        <item h="1" x="93"/>
        <item h="1" x="131"/>
        <item h="1" x="56"/>
        <item h="1" m="1" x="162"/>
        <item m="1" x="144"/>
        <item h="1" x="16"/>
        <item h="1" x="91"/>
        <item h="1" x="17"/>
        <item x="94"/>
        <item h="1" x="80"/>
        <item h="1" x="75"/>
        <item h="1" x="81"/>
        <item h="1" x="72"/>
        <item h="1" x="123"/>
        <item h="1" x="28"/>
        <item h="1" x="110"/>
        <item h="1" x="130"/>
        <item h="1" x="111"/>
        <item h="1" x="85"/>
        <item h="1" x="112"/>
        <item h="1" x="113"/>
        <item h="1" x="78"/>
        <item h="1" x="60"/>
        <item h="1" x="127"/>
        <item h="1" x="114"/>
        <item h="1" x="122"/>
        <item h="1" x="115"/>
        <item h="1" x="116"/>
        <item h="1" x="59"/>
        <item h="1" x="65"/>
        <item h="1" x="117"/>
        <item h="1" x="118"/>
        <item h="1" x="119"/>
        <item h="1" x="121"/>
        <item h="1" x="120"/>
        <item x="79"/>
        <item x="82"/>
        <item h="1" x="107"/>
        <item h="1" x="30"/>
        <item h="1" x="12"/>
        <item h="1" x="37"/>
        <item h="1" x="100"/>
        <item m="1" x="166"/>
        <item h="1" x="105"/>
        <item x="4"/>
        <item m="1" x="216"/>
        <item h="1" x="102"/>
        <item h="1" x="40"/>
        <item h="1" x="96"/>
        <item x="6"/>
        <item h="1" x="103"/>
        <item h="1" x="86"/>
        <item m="1" x="242"/>
        <item m="1" x="135"/>
        <item h="1" x="101"/>
        <item h="1" x="108"/>
        <item h="1" x="104"/>
        <item h="1" x="126"/>
        <item x="89"/>
        <item h="1" x="53"/>
        <item x="27"/>
        <item m="1" x="176"/>
        <item m="1" x="190"/>
        <item m="1" x="221"/>
        <item h="1" m="1" x="201"/>
        <item h="1" x="71"/>
        <item x="92"/>
        <item h="1" m="1" x="148"/>
        <item x="34"/>
        <item h="1" x="129"/>
        <item x="31"/>
        <item h="1" x="54"/>
        <item h="1" x="43"/>
        <item h="1" x="55"/>
        <item h="1" x="58"/>
        <item h="1" x="42"/>
        <item m="1" x="207"/>
        <item m="1" x="199"/>
        <item m="1" x="194"/>
        <item m="1" x="189"/>
        <item m="1" x="220"/>
        <item m="1" x="239"/>
        <item m="1" x="159"/>
        <item m="1" x="225"/>
        <item m="1" x="163"/>
        <item m="1" x="137"/>
        <item h="1" x="52"/>
        <item m="1" x="188"/>
        <item m="1" x="230"/>
        <item m="1" x="219"/>
        <item m="1" x="236"/>
        <item m="1" x="226"/>
        <item x="9"/>
        <item x="23"/>
        <item x="22"/>
        <item x="25"/>
        <item x="5"/>
        <item x="13"/>
        <item m="1" x="205"/>
        <item h="1" x="51"/>
        <item m="1" x="187"/>
        <item h="1" x="29"/>
        <item h="1" m="1" x="197"/>
        <item m="1" x="193"/>
        <item m="1" x="247"/>
        <item h="1" m="1" x="132"/>
        <item t="default"/>
      </items>
    </pivotField>
    <pivotField numFmtId="14" showAll="0"/>
    <pivotField showAll="0"/>
    <pivotField showAll="0"/>
    <pivotField showAll="0"/>
    <pivotField showAll="0"/>
    <pivotField showAll="0" defaultSubtotal="0"/>
    <pivotField numFmtId="43" showAll="0"/>
    <pivotField dataField="1" numFmtId="43" showAll="0"/>
    <pivotField dataField="1" showAll="0" defaultSubtotal="0"/>
    <pivotField dataField="1" showAll="0" defaultSubtotal="0"/>
    <pivotField showAll="0" defaultSubtotal="0"/>
    <pivotField axis="axisRow" numFmtId="164" showAll="0" sortType="ascending">
      <items count="13">
        <item x="0"/>
        <item x="1"/>
        <item x="10"/>
        <item x="2"/>
        <item x="3"/>
        <item x="4"/>
        <item x="11"/>
        <item x="5"/>
        <item x="6"/>
        <item x="7"/>
        <item x="8"/>
        <item x="9"/>
        <item t="default"/>
      </items>
    </pivotField>
    <pivotField dataField="1" dragToRow="0" dragToCol="0" dragToPage="0" showAll="0" defaultSubtotal="0"/>
    <pivotField dragToRow="0" dragToCol="0" dragToPage="0" showAll="0" defaultSubtotal="0"/>
  </pivotFields>
  <rowFields count="1">
    <field x="12"/>
  </rowFields>
  <rowItems count="13">
    <i>
      <x/>
    </i>
    <i>
      <x v="1"/>
    </i>
    <i>
      <x v="2"/>
    </i>
    <i>
      <x v="3"/>
    </i>
    <i>
      <x v="4"/>
    </i>
    <i>
      <x v="5"/>
    </i>
    <i>
      <x v="6"/>
    </i>
    <i>
      <x v="7"/>
    </i>
    <i>
      <x v="8"/>
    </i>
    <i>
      <x v="9"/>
    </i>
    <i>
      <x v="10"/>
    </i>
    <i>
      <x v="11"/>
    </i>
    <i t="grand">
      <x/>
    </i>
  </rowItems>
  <colFields count="1">
    <field x="-2"/>
  </colFields>
  <colItems count="4">
    <i>
      <x/>
    </i>
    <i i="1">
      <x v="1"/>
    </i>
    <i i="2">
      <x v="2"/>
    </i>
    <i i="3">
      <x v="3"/>
    </i>
  </colItems>
  <pageFields count="1">
    <pageField fld="0" hier="-1"/>
  </pageFields>
  <dataFields count="4">
    <dataField name="Valor Crédito Total" fld="8" baseField="12" baseItem="0" numFmtId="166"/>
    <dataField name="Valor Débito " fld="9" baseField="12" baseItem="0" numFmtId="43"/>
    <dataField name="Reservado" fld="10" baseField="12" baseItem="0" numFmtId="43"/>
    <dataField name="Valor Saldo" fld="13" showDataAs="runTotal" baseField="12" baseItem="1048828" numFmtId="43"/>
  </dataFields>
  <formats count="8">
    <format dxfId="153">
      <pivotArea outline="0" collapsedLevelsAreSubtotals="1" fieldPosition="0"/>
    </format>
    <format dxfId="152">
      <pivotArea field="12" type="button" dataOnly="0" labelOnly="1" outline="0" axis="axisRow" fieldPosition="0"/>
    </format>
    <format dxfId="151">
      <pivotArea field="0" type="button" dataOnly="0" labelOnly="1" outline="0" axis="axisPage" fieldPosition="0"/>
    </format>
    <format dxfId="150">
      <pivotArea field="0" type="button" dataOnly="0" labelOnly="1" outline="0" axis="axisPage" fieldPosition="0"/>
    </format>
    <format dxfId="149">
      <pivotArea outline="0" fieldPosition="0">
        <references count="1">
          <reference field="4294967294" count="1">
            <x v="1"/>
          </reference>
        </references>
      </pivotArea>
    </format>
    <format dxfId="148">
      <pivotArea outline="0" fieldPosition="0">
        <references count="1">
          <reference field="4294967294" count="1">
            <x v="2"/>
          </reference>
        </references>
      </pivotArea>
    </format>
    <format dxfId="147">
      <pivotArea outline="0" fieldPosition="0">
        <references count="1">
          <reference field="4294967294" count="1">
            <x v="3"/>
          </reference>
        </references>
      </pivotArea>
    </format>
    <format dxfId="146">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ela dinâmica12" cacheId="63" applyNumberFormats="0" applyBorderFormats="0" applyFontFormats="0" applyPatternFormats="0" applyAlignmentFormats="0" applyWidthHeightFormats="1" dataCaption="Valores" updatedVersion="6" minRefreshableVersion="3" useAutoFormatting="1" itemPrintTitles="1" createdVersion="5" indent="0" outline="1" outlineData="1" gridDropZones="1" multipleFieldFilters="0">
  <location ref="A3:E13" firstHeaderRow="1" firstDataRow="2" firstDataCol="1"/>
  <pivotFields count="16">
    <pivotField axis="axisRow" multipleItemSelectionAllowed="1" showAll="0" sortType="ascending">
      <items count="248">
        <item sd="0" m="1" x="232"/>
        <item sd="0" m="1" x="143"/>
        <item sd="0" m="1" x="179"/>
        <item sd="0" m="1" x="170"/>
        <item sd="0" m="1" x="200"/>
        <item sd="0" m="1" x="222"/>
        <item sd="0" m="1" x="220"/>
        <item sd="0" m="1" x="162"/>
        <item sd="0" m="1" x="225"/>
        <item sd="0" m="1" x="189"/>
        <item sd="0" m="1" x="172"/>
        <item sd="0" m="1" x="224"/>
        <item sd="0" m="1" x="177"/>
        <item sd="0" m="1" x="215"/>
        <item sd="0" x="26"/>
        <item m="1" x="199"/>
        <item sd="0" x="36"/>
        <item sd="0" x="46"/>
        <item sd="0" x="48"/>
        <item sd="0" x="47"/>
        <item sd="0" x="69"/>
        <item sd="0" x="1"/>
        <item sd="0" x="35"/>
        <item sd="0" x="63"/>
        <item sd="0" x="124"/>
        <item sd="0" x="61"/>
        <item sd="0" x="32"/>
        <item sd="0" x="64"/>
        <item sd="0" x="57"/>
        <item sd="0" x="70"/>
        <item sd="0" x="45"/>
        <item sd="0" x="0"/>
        <item sd="0" x="50"/>
        <item sd="0" x="49"/>
        <item sd="0" x="18"/>
        <item sd="0" x="19"/>
        <item sd="0" x="20"/>
        <item sd="0" x="41"/>
        <item sd="0" x="39"/>
        <item sd="0" x="24"/>
        <item m="1" x="140"/>
        <item m="1" x="244"/>
        <item m="1" x="180"/>
        <item m="1" x="155"/>
        <item m="1" x="145"/>
        <item m="1" x="153"/>
        <item m="1" x="159"/>
        <item m="1" x="141"/>
        <item m="1" x="227"/>
        <item m="1" x="151"/>
        <item m="1" x="202"/>
        <item m="1" x="219"/>
        <item m="1" x="226"/>
        <item m="1" x="236"/>
        <item m="1" x="135"/>
        <item m="1" x="237"/>
        <item m="1" x="185"/>
        <item m="1" x="238"/>
        <item m="1" x="146"/>
        <item m="1" x="154"/>
        <item m="1" x="181"/>
        <item m="1" x="206"/>
        <item sd="0" m="1" x="173"/>
        <item sd="0" m="1" x="178"/>
        <item sd="0" m="1" x="223"/>
        <item sd="0" m="1" x="176"/>
        <item sd="0" m="1" x="209"/>
        <item sd="0" m="1" x="156"/>
        <item sd="0" m="1" x="139"/>
        <item sd="0" m="1" x="234"/>
        <item m="1" x="210"/>
        <item m="1" x="203"/>
        <item sd="0" m="1" x="194"/>
        <item m="1" x="193"/>
        <item sd="0" m="1" x="218"/>
        <item sd="0" m="1" x="167"/>
        <item sd="0" m="1" x="144"/>
        <item sd="0" m="1" x="243"/>
        <item sd="0" m="1" x="183"/>
        <item sd="0" m="1" x="231"/>
        <item sd="0" m="1" x="241"/>
        <item sd="0" m="1" x="152"/>
        <item sd="0" m="1" x="161"/>
        <item sd="0" m="1" x="150"/>
        <item sd="0" m="1" x="166"/>
        <item m="1" x="169"/>
        <item sd="0" m="1" x="221"/>
        <item sd="0" m="1" x="239"/>
        <item sd="0" m="1" x="217"/>
        <item sd="0" x="106"/>
        <item sd="0" x="76"/>
        <item sd="0" x="38"/>
        <item sd="0" m="1" x="242"/>
        <item sd="0" m="1" x="197"/>
        <item sd="0" x="44"/>
        <item sd="0" x="62"/>
        <item sd="0" x="87"/>
        <item sd="0" x="109"/>
        <item sd="0" x="128"/>
        <item sd="0" x="21"/>
        <item sd="0" x="125"/>
        <item sd="0" x="33"/>
        <item sd="0" x="83"/>
        <item sd="0" x="97"/>
        <item sd="0" x="95"/>
        <item sd="0" x="3"/>
        <item sd="0" m="1" x="158"/>
        <item sd="0" x="84"/>
        <item sd="0" x="99"/>
        <item sd="0" m="1" x="160"/>
        <item sd="0" m="1" x="192"/>
        <item sd="0" m="1" x="211"/>
        <item sd="0" m="1" x="195"/>
        <item m="1" x="186"/>
        <item sd="0" m="1" x="190"/>
        <item sd="0" x="73"/>
        <item sd="0" m="1" x="184"/>
        <item sd="0" x="2"/>
        <item sd="0" x="7"/>
        <item sd="0" m="1" x="165"/>
        <item sd="0" x="66"/>
        <item sd="0" x="8"/>
        <item sd="0" x="88"/>
        <item sd="0" m="1" x="187"/>
        <item sd="0" m="1" x="214"/>
        <item sd="0" x="10"/>
        <item sd="0" x="98"/>
        <item sd="0" m="1" x="212"/>
        <item sd="0" m="1" x="208"/>
        <item sd="0" x="11"/>
        <item sd="0" m="1" x="142"/>
        <item sd="0" m="1" x="188"/>
        <item sd="0" x="67"/>
        <item sd="0" x="77"/>
        <item sd="0" x="74"/>
        <item sd="0" x="68"/>
        <item sd="0" x="14"/>
        <item sd="0" x="90"/>
        <item sd="0" m="1" x="207"/>
        <item sd="0" x="15"/>
        <item sd="0" m="1" x="201"/>
        <item m="1" x="148"/>
        <item sd="0" x="93"/>
        <item sd="0" x="131"/>
        <item sd="0" x="56"/>
        <item m="1" x="134"/>
        <item sd="0" m="1" x="198"/>
        <item sd="0" x="16"/>
        <item sd="0" x="91"/>
        <item sd="0" x="17"/>
        <item sd="0" x="94"/>
        <item sd="0" x="80"/>
        <item sd="0" x="75"/>
        <item sd="0" x="81"/>
        <item sd="0" x="72"/>
        <item sd="0" x="123"/>
        <item sd="0" x="28"/>
        <item sd="0" x="110"/>
        <item sd="0" x="130"/>
        <item sd="0" x="111"/>
        <item sd="0" x="85"/>
        <item sd="0" x="112"/>
        <item sd="0" x="113"/>
        <item sd="0" x="78"/>
        <item sd="0" x="60"/>
        <item sd="0" x="127"/>
        <item sd="0" x="114"/>
        <item sd="0" x="122"/>
        <item sd="0" x="115"/>
        <item sd="0" x="116"/>
        <item sd="0" x="59"/>
        <item sd="0" x="65"/>
        <item sd="0" x="117"/>
        <item sd="0" x="118"/>
        <item sd="0" x="119"/>
        <item sd="0" x="121"/>
        <item sd="0" x="120"/>
        <item sd="0" x="79"/>
        <item sd="0" x="82"/>
        <item sd="0" x="107"/>
        <item sd="0" x="30"/>
        <item sd="0" x="12"/>
        <item sd="0" x="37"/>
        <item sd="0" x="100"/>
        <item sd="0" m="1" x="216"/>
        <item sd="0" x="105"/>
        <item sd="0" x="4"/>
        <item sd="0" m="1" x="240"/>
        <item sd="0" x="102"/>
        <item sd="0" x="40"/>
        <item sd="0" x="96"/>
        <item sd="0" x="6"/>
        <item sd="0" x="103"/>
        <item sd="0" x="86"/>
        <item sd="0" m="1" x="136"/>
        <item sd="0" m="1" x="230"/>
        <item sd="0" x="101"/>
        <item sd="0" x="108"/>
        <item sd="0" x="104"/>
        <item sd="0" x="126"/>
        <item sd="0" x="89"/>
        <item sd="0" x="53"/>
        <item sd="0" x="27"/>
        <item sd="0" m="1" x="175"/>
        <item sd="0" m="1" x="204"/>
        <item sd="0" m="1" x="245"/>
        <item m="1" x="133"/>
        <item sd="0" x="71"/>
        <item sd="0" x="92"/>
        <item m="1" x="163"/>
        <item sd="0" x="34"/>
        <item sd="0" x="129"/>
        <item sd="0" x="31"/>
        <item sd="0" x="54"/>
        <item sd="0" x="43"/>
        <item sd="0" x="55"/>
        <item sd="0" x="58"/>
        <item sd="0" x="42"/>
        <item m="1" x="213"/>
        <item m="1" x="164"/>
        <item m="1" x="196"/>
        <item m="1" x="235"/>
        <item m="1" x="157"/>
        <item m="1" x="137"/>
        <item m="1" x="229"/>
        <item m="1" x="246"/>
        <item m="1" x="168"/>
        <item m="1" x="171"/>
        <item sd="0" x="52"/>
        <item m="1" x="149"/>
        <item m="1" x="205"/>
        <item m="1" x="138"/>
        <item m="1" x="228"/>
        <item sd="0" x="9"/>
        <item sd="0" x="23"/>
        <item sd="0" x="22"/>
        <item sd="0" x="25"/>
        <item sd="0" x="5"/>
        <item sd="0" x="13"/>
        <item sd="0" m="1" x="182"/>
        <item sd="0" x="51"/>
        <item m="1" x="174"/>
        <item sd="0" x="29"/>
        <item sd="0" m="1" x="147"/>
        <item m="1" x="191"/>
        <item m="1" x="233"/>
        <item m="1" x="132"/>
        <item t="default"/>
      </items>
    </pivotField>
    <pivotField numFmtId="14" showAll="0"/>
    <pivotField showAll="0"/>
    <pivotField showAll="0"/>
    <pivotField showAll="0"/>
    <pivotField showAll="0"/>
    <pivotField showAll="0" defaultSubtotal="0"/>
    <pivotField showAll="0"/>
    <pivotField dataField="1" showAll="0"/>
    <pivotField dataField="1" showAll="0" defaultSubtotal="0"/>
    <pivotField dataField="1" showAll="0" defaultSubtotal="0"/>
    <pivotField showAll="0"/>
    <pivotField axis="axisRow" showAll="0">
      <items count="13">
        <item x="0"/>
        <item x="1"/>
        <item x="10"/>
        <item x="2"/>
        <item x="3"/>
        <item x="4"/>
        <item x="11"/>
        <item x="5"/>
        <item x="7"/>
        <item x="8"/>
        <item x="6"/>
        <item x="9"/>
        <item t="default"/>
      </items>
    </pivotField>
    <pivotField axis="axisRow" showAll="0" defaultSubtotal="0">
      <items count="27">
        <item sd="0" x="4"/>
        <item sd="0" m="1" x="16"/>
        <item sd="0" m="1" x="23"/>
        <item sd="0" m="1" x="21"/>
        <item sd="0" m="1" x="18"/>
        <item sd="0" x="1"/>
        <item sd="0" x="2"/>
        <item sd="0" x="7"/>
        <item sd="0" x="3"/>
        <item sd="0" m="1" x="24"/>
        <item sd="0" m="1" x="25"/>
        <item sd="0" m="1" x="15"/>
        <item m="1" x="8"/>
        <item m="1" x="9"/>
        <item m="1" x="10"/>
        <item m="1" x="12"/>
        <item m="1" x="14"/>
        <item m="1" x="17"/>
        <item m="1" x="19"/>
        <item m="1" x="20"/>
        <item m="1" x="22"/>
        <item m="1" x="26"/>
        <item m="1" x="11"/>
        <item m="1" x="13"/>
        <item sd="0" x="0"/>
        <item sd="0" x="5"/>
        <item sd="0" x="6"/>
      </items>
    </pivotField>
    <pivotField dragToRow="0" dragToCol="0" dragToPage="0" showAll="0" defaultSubtotal="0"/>
    <pivotField dataField="1" dragToRow="0" dragToCol="0" dragToPage="0" showAll="0" defaultSubtotal="0"/>
  </pivotFields>
  <rowFields count="3">
    <field x="13"/>
    <field x="0"/>
    <field x="12"/>
  </rowFields>
  <rowItems count="9">
    <i>
      <x/>
    </i>
    <i>
      <x v="5"/>
    </i>
    <i>
      <x v="6"/>
    </i>
    <i>
      <x v="7"/>
    </i>
    <i>
      <x v="8"/>
    </i>
    <i>
      <x v="24"/>
    </i>
    <i>
      <x v="25"/>
    </i>
    <i>
      <x v="26"/>
    </i>
    <i t="grand">
      <x/>
    </i>
  </rowItems>
  <colFields count="1">
    <field x="-2"/>
  </colFields>
  <colItems count="4">
    <i>
      <x/>
    </i>
    <i i="1">
      <x v="1"/>
    </i>
    <i i="2">
      <x v="2"/>
    </i>
    <i i="3">
      <x v="3"/>
    </i>
  </colItems>
  <dataFields count="4">
    <dataField name="Total Créditos" fld="8" baseField="0" baseItem="72" numFmtId="43"/>
    <dataField name="Total Débitos" fld="9" baseField="0" baseItem="72" numFmtId="43"/>
    <dataField name="Total Reservado" fld="10" baseField="0" baseItem="72" numFmtId="43"/>
    <dataField name="Saldo Recurso" fld="15" baseField="0" baseItem="0" numFmtId="43"/>
  </dataFields>
  <formats count="30">
    <format dxfId="145">
      <pivotArea dataOnly="0" outline="0" fieldPosition="0">
        <references count="1">
          <reference field="4294967294" count="1">
            <x v="0"/>
          </reference>
        </references>
      </pivotArea>
    </format>
    <format dxfId="144">
      <pivotArea field="0" type="button" dataOnly="0" labelOnly="1" outline="0" axis="axisRow" fieldPosition="1"/>
    </format>
    <format dxfId="143">
      <pivotArea outline="0" fieldPosition="0">
        <references count="1">
          <reference field="4294967294" count="1">
            <x v="0"/>
          </reference>
        </references>
      </pivotArea>
    </format>
    <format dxfId="142">
      <pivotArea outline="0" fieldPosition="0">
        <references count="1">
          <reference field="4294967294" count="1">
            <x v="1"/>
          </reference>
        </references>
      </pivotArea>
    </format>
    <format dxfId="141">
      <pivotArea outline="0" fieldPosition="0">
        <references count="1">
          <reference field="4294967294" count="1">
            <x v="2"/>
          </reference>
        </references>
      </pivotArea>
    </format>
    <format dxfId="84">
      <pivotArea collapsedLevelsAreSubtotals="1" fieldPosition="0">
        <references count="2">
          <reference field="0" count="1">
            <x v="34"/>
          </reference>
          <reference field="13" count="1" selected="0">
            <x v="24"/>
          </reference>
        </references>
      </pivotArea>
    </format>
    <format dxfId="83">
      <pivotArea dataOnly="0" labelOnly="1" fieldPosition="0">
        <references count="2">
          <reference field="0" count="1">
            <x v="34"/>
          </reference>
          <reference field="13" count="1" selected="0">
            <x v="24"/>
          </reference>
        </references>
      </pivotArea>
    </format>
    <format dxfId="82">
      <pivotArea collapsedLevelsAreSubtotals="1" fieldPosition="0">
        <references count="2">
          <reference field="0" count="1">
            <x v="34"/>
          </reference>
          <reference field="13" count="1" selected="0">
            <x v="24"/>
          </reference>
        </references>
      </pivotArea>
    </format>
    <format dxfId="81">
      <pivotArea dataOnly="0" labelOnly="1" fieldPosition="0">
        <references count="2">
          <reference field="0" count="1">
            <x v="34"/>
          </reference>
          <reference field="13" count="1" selected="0">
            <x v="24"/>
          </reference>
        </references>
      </pivotArea>
    </format>
    <format dxfId="80">
      <pivotArea collapsedLevelsAreSubtotals="1" fieldPosition="0">
        <references count="3">
          <reference field="4294967294" count="1" selected="0">
            <x v="3"/>
          </reference>
          <reference field="0" count="1">
            <x v="20"/>
          </reference>
          <reference field="13" count="1" selected="0">
            <x v="24"/>
          </reference>
        </references>
      </pivotArea>
    </format>
    <format dxfId="79">
      <pivotArea collapsedLevelsAreSubtotals="1" fieldPosition="0">
        <references count="3">
          <reference field="4294967294" count="1" selected="0">
            <x v="3"/>
          </reference>
          <reference field="0" count="1">
            <x v="21"/>
          </reference>
          <reference field="13" count="1" selected="0">
            <x v="24"/>
          </reference>
        </references>
      </pivotArea>
    </format>
    <format dxfId="78">
      <pivotArea collapsedLevelsAreSubtotals="1" fieldPosition="0">
        <references count="3">
          <reference field="4294967294" count="1" selected="0">
            <x v="3"/>
          </reference>
          <reference field="0" count="1">
            <x v="22"/>
          </reference>
          <reference field="13" count="1" selected="0">
            <x v="24"/>
          </reference>
        </references>
      </pivotArea>
    </format>
    <format dxfId="77">
      <pivotArea collapsedLevelsAreSubtotals="1" fieldPosition="0">
        <references count="3">
          <reference field="4294967294" count="1" selected="0">
            <x v="3"/>
          </reference>
          <reference field="0" count="1">
            <x v="23"/>
          </reference>
          <reference field="13" count="1" selected="0">
            <x v="24"/>
          </reference>
        </references>
      </pivotArea>
    </format>
    <format dxfId="76">
      <pivotArea collapsedLevelsAreSubtotals="1" fieldPosition="0">
        <references count="3">
          <reference field="4294967294" count="1" selected="0">
            <x v="3"/>
          </reference>
          <reference field="0" count="1">
            <x v="24"/>
          </reference>
          <reference field="13" count="1" selected="0">
            <x v="24"/>
          </reference>
        </references>
      </pivotArea>
    </format>
    <format dxfId="75">
      <pivotArea collapsedLevelsAreSubtotals="1" fieldPosition="0">
        <references count="3">
          <reference field="4294967294" count="1" selected="0">
            <x v="3"/>
          </reference>
          <reference field="0" count="1">
            <x v="25"/>
          </reference>
          <reference field="13" count="1" selected="0">
            <x v="24"/>
          </reference>
        </references>
      </pivotArea>
    </format>
    <format dxfId="74">
      <pivotArea collapsedLevelsAreSubtotals="1" fieldPosition="0">
        <references count="3">
          <reference field="4294967294" count="1" selected="0">
            <x v="3"/>
          </reference>
          <reference field="0" count="1">
            <x v="26"/>
          </reference>
          <reference field="13" count="1" selected="0">
            <x v="24"/>
          </reference>
        </references>
      </pivotArea>
    </format>
    <format dxfId="73">
      <pivotArea collapsedLevelsAreSubtotals="1" fieldPosition="0">
        <references count="3">
          <reference field="4294967294" count="1" selected="0">
            <x v="3"/>
          </reference>
          <reference field="0" count="1">
            <x v="27"/>
          </reference>
          <reference field="13" count="1" selected="0">
            <x v="24"/>
          </reference>
        </references>
      </pivotArea>
    </format>
    <format dxfId="72">
      <pivotArea collapsedLevelsAreSubtotals="1" fieldPosition="0">
        <references count="3">
          <reference field="4294967294" count="1" selected="0">
            <x v="3"/>
          </reference>
          <reference field="0" count="1">
            <x v="28"/>
          </reference>
          <reference field="13" count="1" selected="0">
            <x v="24"/>
          </reference>
        </references>
      </pivotArea>
    </format>
    <format dxfId="71">
      <pivotArea collapsedLevelsAreSubtotals="1" fieldPosition="0">
        <references count="3">
          <reference field="4294967294" count="1" selected="0">
            <x v="3"/>
          </reference>
          <reference field="0" count="1">
            <x v="29"/>
          </reference>
          <reference field="13" count="1" selected="0">
            <x v="24"/>
          </reference>
        </references>
      </pivotArea>
    </format>
    <format dxfId="70">
      <pivotArea collapsedLevelsAreSubtotals="1" fieldPosition="0">
        <references count="3">
          <reference field="4294967294" count="1" selected="0">
            <x v="3"/>
          </reference>
          <reference field="0" count="1">
            <x v="30"/>
          </reference>
          <reference field="13" count="1" selected="0">
            <x v="24"/>
          </reference>
        </references>
      </pivotArea>
    </format>
    <format dxfId="69">
      <pivotArea collapsedLevelsAreSubtotals="1" fieldPosition="0">
        <references count="3">
          <reference field="4294967294" count="1" selected="0">
            <x v="3"/>
          </reference>
          <reference field="0" count="1">
            <x v="31"/>
          </reference>
          <reference field="13" count="1" selected="0">
            <x v="24"/>
          </reference>
        </references>
      </pivotArea>
    </format>
    <format dxfId="68">
      <pivotArea collapsedLevelsAreSubtotals="1" fieldPosition="0">
        <references count="3">
          <reference field="4294967294" count="1" selected="0">
            <x v="3"/>
          </reference>
          <reference field="0" count="1">
            <x v="32"/>
          </reference>
          <reference field="13" count="1" selected="0">
            <x v="24"/>
          </reference>
        </references>
      </pivotArea>
    </format>
    <format dxfId="67">
      <pivotArea collapsedLevelsAreSubtotals="1" fieldPosition="0">
        <references count="3">
          <reference field="4294967294" count="1" selected="0">
            <x v="3"/>
          </reference>
          <reference field="0" count="1">
            <x v="33"/>
          </reference>
          <reference field="13" count="1" selected="0">
            <x v="24"/>
          </reference>
        </references>
      </pivotArea>
    </format>
    <format dxfId="66">
      <pivotArea collapsedLevelsAreSubtotals="1" fieldPosition="0">
        <references count="3">
          <reference field="4294967294" count="1" selected="0">
            <x v="3"/>
          </reference>
          <reference field="0" count="1">
            <x v="34"/>
          </reference>
          <reference field="13" count="1" selected="0">
            <x v="24"/>
          </reference>
        </references>
      </pivotArea>
    </format>
    <format dxfId="65">
      <pivotArea collapsedLevelsAreSubtotals="1" fieldPosition="0">
        <references count="3">
          <reference field="4294967294" count="1" selected="0">
            <x v="3"/>
          </reference>
          <reference field="0" count="1">
            <x v="35"/>
          </reference>
          <reference field="13" count="1" selected="0">
            <x v="24"/>
          </reference>
        </references>
      </pivotArea>
    </format>
    <format dxfId="64">
      <pivotArea collapsedLevelsAreSubtotals="1" fieldPosition="0">
        <references count="3">
          <reference field="4294967294" count="1" selected="0">
            <x v="3"/>
          </reference>
          <reference field="0" count="1">
            <x v="36"/>
          </reference>
          <reference field="13" count="1" selected="0">
            <x v="24"/>
          </reference>
        </references>
      </pivotArea>
    </format>
    <format dxfId="63">
      <pivotArea collapsedLevelsAreSubtotals="1" fieldPosition="0">
        <references count="3">
          <reference field="4294967294" count="1" selected="0">
            <x v="3"/>
          </reference>
          <reference field="0" count="1">
            <x v="37"/>
          </reference>
          <reference field="13" count="1" selected="0">
            <x v="24"/>
          </reference>
        </references>
      </pivotArea>
    </format>
    <format dxfId="62">
      <pivotArea collapsedLevelsAreSubtotals="1" fieldPosition="0">
        <references count="3">
          <reference field="4294967294" count="1" selected="0">
            <x v="3"/>
          </reference>
          <reference field="0" count="1">
            <x v="38"/>
          </reference>
          <reference field="13" count="1" selected="0">
            <x v="24"/>
          </reference>
        </references>
      </pivotArea>
    </format>
    <format dxfId="61">
      <pivotArea collapsedLevelsAreSubtotals="1" fieldPosition="0">
        <references count="3">
          <reference field="4294967294" count="1" selected="0">
            <x v="3"/>
          </reference>
          <reference field="0" count="1">
            <x v="39"/>
          </reference>
          <reference field="13" count="1" selected="0">
            <x v="24"/>
          </reference>
        </references>
      </pivotArea>
    </format>
    <format dxfId="60">
      <pivotArea collapsedLevelsAreSubtotals="1" fieldPosition="0">
        <references count="2">
          <reference field="4294967294" count="1" selected="0">
            <x v="3"/>
          </reference>
          <reference field="13" count="1">
            <x v="25"/>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ela dinâmica1" cacheId="63"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Recursos">
  <location ref="A3:B9" firstHeaderRow="1" firstDataRow="1" firstDataCol="1"/>
  <pivotFields count="16">
    <pivotField axis="axisRow" showAll="0">
      <items count="248">
        <item m="1" x="232"/>
        <item m="1" x="143"/>
        <item m="1" x="179"/>
        <item m="1" x="170"/>
        <item m="1" x="200"/>
        <item m="1" x="222"/>
        <item m="1" x="220"/>
        <item m="1" x="162"/>
        <item m="1" x="225"/>
        <item m="1" x="189"/>
        <item m="1" x="172"/>
        <item m="1" x="224"/>
        <item m="1" x="177"/>
        <item m="1" x="215"/>
        <item m="1" x="140"/>
        <item m="1" x="244"/>
        <item m="1" x="180"/>
        <item m="1" x="155"/>
        <item m="1" x="145"/>
        <item m="1" x="153"/>
        <item m="1" x="159"/>
        <item m="1" x="141"/>
        <item m="1" x="227"/>
        <item m="1" x="151"/>
        <item m="1" x="202"/>
        <item m="1" x="219"/>
        <item m="1" x="236"/>
        <item m="1" x="237"/>
        <item m="1" x="185"/>
        <item m="1" x="238"/>
        <item m="1" x="146"/>
        <item m="1" x="154"/>
        <item m="1" x="206"/>
        <item m="1" x="173"/>
        <item m="1" x="178"/>
        <item m="1" x="223"/>
        <item m="1" x="176"/>
        <item m="1" x="209"/>
        <item m="1" x="156"/>
        <item m="1" x="139"/>
        <item m="1" x="234"/>
        <item m="1" x="194"/>
        <item m="1" x="218"/>
        <item m="1" x="167"/>
        <item m="1" x="144"/>
        <item m="1" x="243"/>
        <item m="1" x="183"/>
        <item m="1" x="231"/>
        <item m="1" x="241"/>
        <item m="1" x="152"/>
        <item m="1" x="161"/>
        <item m="1" x="150"/>
        <item m="1" x="166"/>
        <item m="1" x="221"/>
        <item m="1" x="239"/>
        <item m="1" x="217"/>
        <item m="1" x="242"/>
        <item m="1" x="197"/>
        <item m="1" x="158"/>
        <item m="1" x="160"/>
        <item m="1" x="192"/>
        <item m="1" x="211"/>
        <item m="1" x="195"/>
        <item m="1" x="190"/>
        <item m="1" x="184"/>
        <item x="7"/>
        <item m="1" x="165"/>
        <item x="8"/>
        <item m="1" x="187"/>
        <item m="1" x="214"/>
        <item m="1" x="212"/>
        <item m="1" x="208"/>
        <item m="1" x="142"/>
        <item m="1" x="188"/>
        <item m="1" x="207"/>
        <item x="15"/>
        <item m="1" x="201"/>
        <item m="1" x="198"/>
        <item x="94"/>
        <item x="79"/>
        <item x="82"/>
        <item m="1" x="216"/>
        <item x="4"/>
        <item m="1" x="240"/>
        <item x="6"/>
        <item m="1" x="136"/>
        <item m="1" x="230"/>
        <item x="89"/>
        <item x="27"/>
        <item m="1" x="175"/>
        <item m="1" x="204"/>
        <item m="1" x="245"/>
        <item x="92"/>
        <item x="34"/>
        <item x="31"/>
        <item x="9"/>
        <item x="23"/>
        <item x="22"/>
        <item x="25"/>
        <item x="5"/>
        <item x="13"/>
        <item m="1" x="182"/>
        <item m="1" x="164"/>
        <item m="1" x="149"/>
        <item m="1" x="213"/>
        <item m="1" x="138"/>
        <item m="1" x="205"/>
        <item m="1" x="174"/>
        <item m="1" x="168"/>
        <item m="1" x="228"/>
        <item m="1" x="229"/>
        <item m="1" x="246"/>
        <item m="1" x="135"/>
        <item m="1" x="137"/>
        <item m="1" x="157"/>
        <item m="1" x="233"/>
        <item m="1" x="199"/>
        <item m="1" x="210"/>
        <item m="1" x="171"/>
        <item m="1" x="203"/>
        <item m="1" x="186"/>
        <item m="1" x="193"/>
        <item m="1" x="191"/>
        <item m="1" x="196"/>
        <item m="1" x="235"/>
        <item m="1" x="132"/>
        <item x="84"/>
        <item m="1" x="148"/>
        <item x="93"/>
        <item x="95"/>
        <item m="1" x="169"/>
        <item m="1" x="181"/>
        <item m="1" x="147"/>
        <item m="1" x="163"/>
        <item x="42"/>
        <item x="97"/>
        <item x="98"/>
        <item x="108"/>
        <item m="1" x="134"/>
        <item m="1" x="226"/>
        <item x="38"/>
        <item m="1" x="133"/>
        <item x="0"/>
        <item x="1"/>
        <item x="2"/>
        <item x="3"/>
        <item x="10"/>
        <item x="11"/>
        <item x="12"/>
        <item x="14"/>
        <item x="16"/>
        <item x="17"/>
        <item x="18"/>
        <item x="19"/>
        <item x="20"/>
        <item x="21"/>
        <item x="24"/>
        <item x="26"/>
        <item x="28"/>
        <item x="29"/>
        <item x="30"/>
        <item x="32"/>
        <item x="33"/>
        <item x="35"/>
        <item x="36"/>
        <item x="37"/>
        <item x="39"/>
        <item x="40"/>
        <item x="41"/>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80"/>
        <item x="81"/>
        <item x="83"/>
        <item x="85"/>
        <item x="86"/>
        <item x="87"/>
        <item x="88"/>
        <item x="90"/>
        <item x="91"/>
        <item x="96"/>
        <item x="99"/>
        <item x="100"/>
        <item x="101"/>
        <item x="102"/>
        <item x="103"/>
        <item x="104"/>
        <item x="105"/>
        <item x="106"/>
        <item x="107"/>
        <item x="109"/>
        <item x="110"/>
        <item x="111"/>
        <item x="112"/>
        <item x="113"/>
        <item x="114"/>
        <item x="115"/>
        <item x="116"/>
        <item x="117"/>
        <item x="118"/>
        <item x="119"/>
        <item x="120"/>
        <item x="121"/>
        <item x="122"/>
        <item x="123"/>
        <item x="124"/>
        <item x="125"/>
        <item x="126"/>
        <item x="127"/>
        <item x="128"/>
        <item x="129"/>
        <item x="130"/>
        <item x="1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m="1" x="26"/>
        <item sd="0" m="1" x="20"/>
        <item sd="0" x="4"/>
        <item h="1" m="1" x="16"/>
        <item sd="0" m="1" x="9"/>
        <item sd="0" m="1" x="17"/>
        <item sd="0" m="1" x="19"/>
        <item sd="0" m="1" x="22"/>
        <item sd="0" m="1" x="10"/>
        <item sd="0" m="1" x="14"/>
        <item sd="0" m="1" x="8"/>
        <item sd="0" m="1" x="12"/>
        <item sd="0" m="1" x="18"/>
        <item sd="0" x="1"/>
        <item sd="0" x="2"/>
        <item sd="0" x="3"/>
        <item sd="0" x="7"/>
        <item sd="0" m="1" x="24"/>
        <item sd="0" m="1" x="15"/>
        <item sd="0" m="1" x="23"/>
        <item sd="0" m="1" x="21"/>
        <item sd="0" m="1" x="25"/>
        <item h="1" m="1" x="11"/>
        <item h="1" m="1" x="13"/>
        <item h="1" x="0"/>
        <item h="1" x="5"/>
        <item h="1" x="6"/>
        <item t="default"/>
      </items>
    </pivotField>
    <pivotField dataField="1" dragToRow="0" dragToCol="0" dragToPage="0" showAll="0" defaultSubtotal="0"/>
    <pivotField dragToRow="0" dragToCol="0" dragToPage="0" showAll="0" defaultSubtotal="0"/>
  </pivotFields>
  <rowFields count="2">
    <field x="13"/>
    <field x="0"/>
  </rowFields>
  <rowItems count="6">
    <i>
      <x v="2"/>
    </i>
    <i>
      <x v="13"/>
    </i>
    <i>
      <x v="14"/>
    </i>
    <i>
      <x v="15"/>
    </i>
    <i>
      <x v="16"/>
    </i>
    <i t="grand">
      <x/>
    </i>
  </rowItems>
  <colItems count="1">
    <i/>
  </colItems>
  <dataFields count="1">
    <dataField name="Total" fld="14" baseField="0" baseItem="0" numFmtId="8"/>
  </dataFields>
  <formats count="18">
    <format dxfId="140">
      <pivotArea dataOnly="0" labelOnly="1" outline="0" fieldPosition="0">
        <references count="1">
          <reference field="4294967294" count="1">
            <x v="0"/>
          </reference>
        </references>
      </pivotArea>
    </format>
    <format dxfId="139">
      <pivotArea dataOnly="0" fieldPosition="0">
        <references count="1">
          <reference field="13" count="7">
            <x v="4"/>
            <x v="5"/>
            <x v="6"/>
            <x v="7"/>
            <x v="8"/>
            <x v="9"/>
            <x v="10"/>
          </reference>
        </references>
      </pivotArea>
    </format>
    <format dxfId="138">
      <pivotArea dataOnly="0" fieldPosition="0">
        <references count="1">
          <reference field="13" count="1">
            <x v="0"/>
          </reference>
        </references>
      </pivotArea>
    </format>
    <format dxfId="137">
      <pivotArea collapsedLevelsAreSubtotals="1" fieldPosition="0">
        <references count="1">
          <reference field="13" count="1">
            <x v="15"/>
          </reference>
        </references>
      </pivotArea>
    </format>
    <format dxfId="136">
      <pivotArea dataOnly="0" labelOnly="1" fieldPosition="0">
        <references count="1">
          <reference field="13" count="1">
            <x v="15"/>
          </reference>
        </references>
      </pivotArea>
    </format>
    <format dxfId="135">
      <pivotArea dataOnly="0" labelOnly="1" outline="0" axis="axisValues" fieldPosition="0"/>
    </format>
    <format dxfId="134">
      <pivotArea collapsedLevelsAreSubtotals="1" fieldPosition="0">
        <references count="2">
          <reference field="0" count="2">
            <x v="0"/>
            <x v="1"/>
          </reference>
          <reference field="13" count="1" selected="0">
            <x v="0"/>
          </reference>
        </references>
      </pivotArea>
    </format>
    <format dxfId="133">
      <pivotArea dataOnly="0" labelOnly="1" fieldPosition="0">
        <references count="2">
          <reference field="0" count="2">
            <x v="0"/>
            <x v="1"/>
          </reference>
          <reference field="13" count="1" selected="0">
            <x v="0"/>
          </reference>
        </references>
      </pivotArea>
    </format>
    <format dxfId="132">
      <pivotArea collapsedLevelsAreSubtotals="1" fieldPosition="0">
        <references count="2">
          <reference field="0" count="1">
            <x v="3"/>
          </reference>
          <reference field="13" count="1" selected="0">
            <x v="0"/>
          </reference>
        </references>
      </pivotArea>
    </format>
    <format dxfId="131">
      <pivotArea dataOnly="0" labelOnly="1" fieldPosition="0">
        <references count="2">
          <reference field="0" count="1">
            <x v="3"/>
          </reference>
          <reference field="13" count="1" selected="0">
            <x v="0"/>
          </reference>
        </references>
      </pivotArea>
    </format>
    <format dxfId="130">
      <pivotArea collapsedLevelsAreSubtotals="1" fieldPosition="0">
        <references count="2">
          <reference field="0" count="2">
            <x v="7"/>
            <x v="8"/>
          </reference>
          <reference field="13" count="1" selected="0">
            <x v="0"/>
          </reference>
        </references>
      </pivotArea>
    </format>
    <format dxfId="129">
      <pivotArea dataOnly="0" labelOnly="1" fieldPosition="0">
        <references count="2">
          <reference field="0" count="2">
            <x v="7"/>
            <x v="8"/>
          </reference>
          <reference field="13" count="1" selected="0">
            <x v="0"/>
          </reference>
        </references>
      </pivotArea>
    </format>
    <format dxfId="128">
      <pivotArea collapsedLevelsAreSubtotals="1" fieldPosition="0">
        <references count="2">
          <reference field="0" count="2">
            <x v="0"/>
            <x v="1"/>
          </reference>
          <reference field="13" count="1" selected="0">
            <x v="0"/>
          </reference>
        </references>
      </pivotArea>
    </format>
    <format dxfId="127">
      <pivotArea dataOnly="0" labelOnly="1" fieldPosition="0">
        <references count="2">
          <reference field="0" count="2">
            <x v="0"/>
            <x v="1"/>
          </reference>
          <reference field="13" count="1" selected="0">
            <x v="0"/>
          </reference>
        </references>
      </pivotArea>
    </format>
    <format dxfId="126">
      <pivotArea collapsedLevelsAreSubtotals="1" fieldPosition="0">
        <references count="2">
          <reference field="0" count="1">
            <x v="3"/>
          </reference>
          <reference field="13" count="1" selected="0">
            <x v="0"/>
          </reference>
        </references>
      </pivotArea>
    </format>
    <format dxfId="125">
      <pivotArea dataOnly="0" labelOnly="1" fieldPosition="0">
        <references count="2">
          <reference field="0" count="1">
            <x v="3"/>
          </reference>
          <reference field="13" count="1" selected="0">
            <x v="0"/>
          </reference>
        </references>
      </pivotArea>
    </format>
    <format dxfId="124">
      <pivotArea collapsedLevelsAreSubtotals="1" fieldPosition="0">
        <references count="2">
          <reference field="0" count="2">
            <x v="7"/>
            <x v="8"/>
          </reference>
          <reference field="13" count="1" selected="0">
            <x v="0"/>
          </reference>
        </references>
      </pivotArea>
    </format>
    <format dxfId="123">
      <pivotArea dataOnly="0" labelOnly="1" fieldPosition="0">
        <references count="2">
          <reference field="0" count="2">
            <x v="7"/>
            <x v="8"/>
          </reference>
          <reference field="13" count="1" selected="0">
            <x v="0"/>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ela dinâmica4" cacheId="63"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Recursos Orçamentários">
  <location ref="A3:E38" firstHeaderRow="1" firstDataRow="2" firstDataCol="1"/>
  <pivotFields count="16">
    <pivotField axis="axisRow" showAll="0">
      <items count="248">
        <item m="1" x="232"/>
        <item m="1" x="143"/>
        <item m="1" x="179"/>
        <item m="1" x="170"/>
        <item m="1" x="200"/>
        <item m="1" x="222"/>
        <item m="1" x="220"/>
        <item m="1" x="162"/>
        <item m="1" x="225"/>
        <item m="1" x="189"/>
        <item m="1" x="172"/>
        <item m="1" x="177"/>
        <item m="1" x="180"/>
        <item m="1" x="155"/>
        <item m="1" x="153"/>
        <item m="1" x="219"/>
        <item m="1" x="237"/>
        <item m="1" x="178"/>
        <item m="1" x="223"/>
        <item m="1" x="176"/>
        <item m="1" x="209"/>
        <item m="1" x="156"/>
        <item m="1" x="139"/>
        <item m="1" x="234"/>
        <item m="1" x="167"/>
        <item m="1" x="144"/>
        <item m="1" x="243"/>
        <item m="1" x="183"/>
        <item m="1" x="231"/>
        <item m="1" x="241"/>
        <item m="1" x="152"/>
        <item m="1" x="150"/>
        <item m="1" x="166"/>
        <item m="1" x="239"/>
        <item m="1" x="217"/>
        <item m="1" x="242"/>
        <item m="1" x="197"/>
        <item m="1" x="158"/>
        <item x="7"/>
        <item m="1" x="165"/>
        <item m="1" x="214"/>
        <item m="1" x="212"/>
        <item m="1" x="207"/>
        <item x="15"/>
        <item m="1" x="201"/>
        <item x="79"/>
        <item x="82"/>
        <item x="4"/>
        <item x="6"/>
        <item m="1" x="136"/>
        <item m="1" x="230"/>
        <item x="89"/>
        <item x="27"/>
        <item m="1" x="175"/>
        <item m="1" x="204"/>
        <item m="1" x="245"/>
        <item x="92"/>
        <item x="34"/>
        <item x="9"/>
        <item x="23"/>
        <item x="22"/>
        <item x="25"/>
        <item x="5"/>
        <item x="13"/>
        <item m="1" x="182"/>
        <item m="1" x="221"/>
        <item m="1" x="160"/>
        <item m="1" x="195"/>
        <item m="1" x="190"/>
        <item x="8"/>
        <item m="1" x="187"/>
        <item m="1" x="188"/>
        <item m="1" x="198"/>
        <item x="94"/>
        <item m="1" x="173"/>
        <item m="1" x="238"/>
        <item m="1" x="208"/>
        <item m="1" x="194"/>
        <item m="1" x="215"/>
        <item x="31"/>
        <item m="1" x="224"/>
        <item m="1" x="206"/>
        <item m="1" x="240"/>
        <item m="1" x="145"/>
        <item m="1" x="159"/>
        <item m="1" x="154"/>
        <item m="1" x="184"/>
        <item m="1" x="236"/>
        <item m="1" x="185"/>
        <item m="1" x="192"/>
        <item m="1" x="142"/>
        <item m="1" x="141"/>
        <item m="1" x="151"/>
        <item m="1" x="161"/>
        <item m="1" x="218"/>
        <item m="1" x="227"/>
        <item m="1" x="244"/>
        <item m="1" x="202"/>
        <item m="1" x="140"/>
        <item m="1" x="146"/>
        <item m="1" x="211"/>
        <item m="1" x="216"/>
        <item m="1" x="164"/>
        <item m="1" x="149"/>
        <item m="1" x="213"/>
        <item m="1" x="138"/>
        <item m="1" x="205"/>
        <item m="1" x="174"/>
        <item m="1" x="168"/>
        <item m="1" x="228"/>
        <item m="1" x="229"/>
        <item m="1" x="246"/>
        <item m="1" x="135"/>
        <item m="1" x="137"/>
        <item m="1" x="157"/>
        <item m="1" x="233"/>
        <item m="1" x="199"/>
        <item m="1" x="210"/>
        <item m="1" x="171"/>
        <item m="1" x="203"/>
        <item m="1" x="186"/>
        <item m="1" x="193"/>
        <item m="1" x="191"/>
        <item m="1" x="196"/>
        <item m="1" x="235"/>
        <item m="1" x="132"/>
        <item x="84"/>
        <item m="1" x="148"/>
        <item x="93"/>
        <item x="95"/>
        <item m="1" x="169"/>
        <item m="1" x="181"/>
        <item m="1" x="147"/>
        <item m="1" x="163"/>
        <item x="42"/>
        <item x="97"/>
        <item x="98"/>
        <item x="108"/>
        <item m="1" x="134"/>
        <item m="1" x="226"/>
        <item x="38"/>
        <item m="1" x="133"/>
        <item x="0"/>
        <item x="1"/>
        <item x="2"/>
        <item x="3"/>
        <item x="10"/>
        <item x="11"/>
        <item x="12"/>
        <item x="14"/>
        <item x="16"/>
        <item x="17"/>
        <item x="18"/>
        <item x="19"/>
        <item x="20"/>
        <item x="21"/>
        <item x="24"/>
        <item x="26"/>
        <item x="28"/>
        <item x="29"/>
        <item x="30"/>
        <item x="32"/>
        <item x="33"/>
        <item x="35"/>
        <item x="36"/>
        <item x="37"/>
        <item x="39"/>
        <item x="40"/>
        <item x="41"/>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80"/>
        <item x="81"/>
        <item x="83"/>
        <item x="85"/>
        <item x="86"/>
        <item x="87"/>
        <item x="88"/>
        <item x="90"/>
        <item x="91"/>
        <item x="96"/>
        <item x="99"/>
        <item x="100"/>
        <item x="101"/>
        <item x="102"/>
        <item x="103"/>
        <item x="104"/>
        <item x="105"/>
        <item x="106"/>
        <item x="107"/>
        <item x="109"/>
        <item x="110"/>
        <item x="111"/>
        <item x="112"/>
        <item x="113"/>
        <item x="114"/>
        <item x="115"/>
        <item x="116"/>
        <item x="117"/>
        <item x="118"/>
        <item x="119"/>
        <item x="120"/>
        <item x="121"/>
        <item x="122"/>
        <item x="123"/>
        <item x="124"/>
        <item x="125"/>
        <item x="126"/>
        <item x="127"/>
        <item x="128"/>
        <item x="129"/>
        <item x="130"/>
        <item x="131"/>
        <item t="default"/>
      </items>
    </pivotField>
    <pivotField numFmtId="14" showAll="0"/>
    <pivotField showAll="0"/>
    <pivotField showAll="0"/>
    <pivotField showAll="0"/>
    <pivotField showAll="0"/>
    <pivotField showAll="0"/>
    <pivotField showAll="0"/>
    <pivotField dataField="1" showAll="0"/>
    <pivotField dataField="1" numFmtId="4" showAll="0"/>
    <pivotField dataField="1" numFmtId="4" showAll="0"/>
    <pivotField showAll="0"/>
    <pivotField showAll="0"/>
    <pivotField showAll="0" defaultSubtotal="0"/>
    <pivotField dragToRow="0" dragToCol="0" dragToPage="0" showAll="0" defaultSubtotal="0"/>
    <pivotField dataField="1" dragToRow="0" dragToCol="0" dragToPage="0" showAll="0" defaultSubtotal="0"/>
  </pivotFields>
  <rowFields count="1">
    <field x="0"/>
  </rowFields>
  <rowItems count="34">
    <i>
      <x v="45"/>
    </i>
    <i>
      <x v="46"/>
    </i>
    <i>
      <x v="47"/>
    </i>
    <i>
      <x v="48"/>
    </i>
    <i>
      <x v="51"/>
    </i>
    <i>
      <x v="52"/>
    </i>
    <i>
      <x v="56"/>
    </i>
    <i>
      <x v="57"/>
    </i>
    <i>
      <x v="79"/>
    </i>
    <i>
      <x v="134"/>
    </i>
    <i>
      <x v="137"/>
    </i>
    <i>
      <x v="148"/>
    </i>
    <i>
      <x v="160"/>
    </i>
    <i>
      <x v="165"/>
    </i>
    <i>
      <x v="167"/>
    </i>
    <i>
      <x v="169"/>
    </i>
    <i>
      <x v="178"/>
    </i>
    <i>
      <x v="179"/>
    </i>
    <i>
      <x v="180"/>
    </i>
    <i>
      <x v="181"/>
    </i>
    <i>
      <x v="184"/>
    </i>
    <i>
      <x v="197"/>
    </i>
    <i>
      <x v="209"/>
    </i>
    <i>
      <x v="214"/>
    </i>
    <i>
      <x v="216"/>
    </i>
    <i>
      <x v="217"/>
    </i>
    <i>
      <x v="218"/>
    </i>
    <i>
      <x v="219"/>
    </i>
    <i>
      <x v="220"/>
    </i>
    <i>
      <x v="221"/>
    </i>
    <i>
      <x v="223"/>
    </i>
    <i>
      <x v="241"/>
    </i>
    <i>
      <x v="244"/>
    </i>
    <i t="grand">
      <x/>
    </i>
  </rowItems>
  <colFields count="1">
    <field x="-2"/>
  </colFields>
  <colItems count="4">
    <i>
      <x/>
    </i>
    <i i="1">
      <x v="1"/>
    </i>
    <i i="2">
      <x v="2"/>
    </i>
    <i i="3">
      <x v="3"/>
    </i>
  </colItems>
  <dataFields count="4">
    <dataField name="Créditos" fld="8" baseField="0" baseItem="0" numFmtId="4"/>
    <dataField name="Débitos" fld="9" baseField="0" baseItem="0" numFmtId="4"/>
    <dataField name="Reservado" fld="10" baseField="0" baseItem="0" numFmtId="4"/>
    <dataField name="Saldo RI" fld="15" baseField="0" baseItem="0" numFmtId="4"/>
  </dataFields>
  <formats count="1">
    <format dxfId="122">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filters count="1">
    <filter fld="0" type="captionBeginsWith" evalOrder="-1" id="10" stringValue1="RI">
      <autoFilter ref="A1">
        <filterColumn colId="0">
          <customFilters>
            <customFilter val="RI*"/>
          </customFilters>
        </filterColumn>
      </autoFilter>
    </filter>
  </filters>
</pivotTableDefinition>
</file>

<file path=xl/pivotTables/pivotTable5.xml><?xml version="1.0" encoding="utf-8"?>
<pivotTableDefinition xmlns="http://schemas.openxmlformats.org/spreadsheetml/2006/main" name="Tabela dinâmica4" cacheId="63"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rowHeaderCaption="Recursos">
  <location ref="D6:E12" firstHeaderRow="1" firstDataRow="1" firstDataCol="1"/>
  <pivotFields count="16">
    <pivotField axis="axisRow" showAll="0">
      <items count="248">
        <item m="1" x="232"/>
        <item m="1" x="143"/>
        <item m="1" x="179"/>
        <item m="1" x="170"/>
        <item m="1" x="200"/>
        <item m="1" x="222"/>
        <item m="1" x="220"/>
        <item m="1" x="162"/>
        <item m="1" x="225"/>
        <item m="1" x="189"/>
        <item m="1" x="172"/>
        <item m="1" x="224"/>
        <item m="1" x="177"/>
        <item m="1" x="215"/>
        <item m="1" x="140"/>
        <item m="1" x="244"/>
        <item m="1" x="180"/>
        <item m="1" x="155"/>
        <item m="1" x="145"/>
        <item m="1" x="153"/>
        <item m="1" x="159"/>
        <item m="1" x="141"/>
        <item m="1" x="227"/>
        <item m="1" x="151"/>
        <item m="1" x="202"/>
        <item m="1" x="219"/>
        <item m="1" x="236"/>
        <item m="1" x="237"/>
        <item m="1" x="185"/>
        <item m="1" x="238"/>
        <item m="1" x="146"/>
        <item m="1" x="154"/>
        <item m="1" x="206"/>
        <item m="1" x="173"/>
        <item m="1" x="178"/>
        <item m="1" x="223"/>
        <item m="1" x="176"/>
        <item m="1" x="209"/>
        <item m="1" x="156"/>
        <item m="1" x="139"/>
        <item m="1" x="234"/>
        <item m="1" x="194"/>
        <item m="1" x="218"/>
        <item m="1" x="167"/>
        <item m="1" x="144"/>
        <item m="1" x="243"/>
        <item m="1" x="183"/>
        <item m="1" x="231"/>
        <item m="1" x="241"/>
        <item m="1" x="152"/>
        <item m="1" x="161"/>
        <item m="1" x="150"/>
        <item m="1" x="166"/>
        <item m="1" x="221"/>
        <item m="1" x="239"/>
        <item m="1" x="217"/>
        <item m="1" x="242"/>
        <item m="1" x="197"/>
        <item m="1" x="158"/>
        <item m="1" x="160"/>
        <item m="1" x="192"/>
        <item m="1" x="211"/>
        <item m="1" x="195"/>
        <item m="1" x="190"/>
        <item m="1" x="184"/>
        <item x="7"/>
        <item m="1" x="165"/>
        <item x="8"/>
        <item m="1" x="187"/>
        <item m="1" x="214"/>
        <item m="1" x="212"/>
        <item m="1" x="208"/>
        <item m="1" x="142"/>
        <item m="1" x="188"/>
        <item m="1" x="207"/>
        <item x="15"/>
        <item m="1" x="201"/>
        <item m="1" x="198"/>
        <item x="94"/>
        <item x="79"/>
        <item x="82"/>
        <item m="1" x="216"/>
        <item x="4"/>
        <item m="1" x="240"/>
        <item x="6"/>
        <item m="1" x="136"/>
        <item m="1" x="230"/>
        <item x="89"/>
        <item x="27"/>
        <item m="1" x="175"/>
        <item m="1" x="204"/>
        <item m="1" x="245"/>
        <item x="92"/>
        <item x="34"/>
        <item x="31"/>
        <item x="9"/>
        <item x="23"/>
        <item x="22"/>
        <item x="25"/>
        <item x="5"/>
        <item x="13"/>
        <item m="1" x="182"/>
        <item m="1" x="164"/>
        <item m="1" x="149"/>
        <item m="1" x="213"/>
        <item m="1" x="138"/>
        <item m="1" x="205"/>
        <item m="1" x="174"/>
        <item m="1" x="168"/>
        <item m="1" x="228"/>
        <item m="1" x="229"/>
        <item m="1" x="246"/>
        <item m="1" x="135"/>
        <item m="1" x="137"/>
        <item m="1" x="157"/>
        <item m="1" x="233"/>
        <item m="1" x="199"/>
        <item m="1" x="210"/>
        <item m="1" x="171"/>
        <item m="1" x="203"/>
        <item m="1" x="186"/>
        <item m="1" x="193"/>
        <item m="1" x="191"/>
        <item m="1" x="196"/>
        <item m="1" x="235"/>
        <item m="1" x="132"/>
        <item x="84"/>
        <item m="1" x="148"/>
        <item x="93"/>
        <item x="95"/>
        <item m="1" x="169"/>
        <item m="1" x="181"/>
        <item m="1" x="147"/>
        <item m="1" x="163"/>
        <item x="42"/>
        <item x="97"/>
        <item x="98"/>
        <item x="108"/>
        <item m="1" x="134"/>
        <item m="1" x="226"/>
        <item x="38"/>
        <item m="1" x="133"/>
        <item x="0"/>
        <item x="1"/>
        <item x="2"/>
        <item x="3"/>
        <item x="10"/>
        <item x="11"/>
        <item x="12"/>
        <item x="14"/>
        <item x="16"/>
        <item x="17"/>
        <item x="18"/>
        <item x="19"/>
        <item x="20"/>
        <item x="21"/>
        <item x="24"/>
        <item x="26"/>
        <item x="28"/>
        <item x="29"/>
        <item x="30"/>
        <item x="32"/>
        <item x="33"/>
        <item x="35"/>
        <item x="36"/>
        <item x="37"/>
        <item x="39"/>
        <item x="40"/>
        <item x="41"/>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80"/>
        <item x="81"/>
        <item x="83"/>
        <item x="85"/>
        <item x="86"/>
        <item x="87"/>
        <item x="88"/>
        <item x="90"/>
        <item x="91"/>
        <item x="96"/>
        <item x="99"/>
        <item x="100"/>
        <item x="101"/>
        <item x="102"/>
        <item x="103"/>
        <item x="104"/>
        <item x="105"/>
        <item x="106"/>
        <item x="107"/>
        <item x="109"/>
        <item x="110"/>
        <item x="111"/>
        <item x="112"/>
        <item x="113"/>
        <item x="114"/>
        <item x="115"/>
        <item x="116"/>
        <item x="117"/>
        <item x="118"/>
        <item x="119"/>
        <item x="120"/>
        <item x="121"/>
        <item x="122"/>
        <item x="123"/>
        <item x="124"/>
        <item x="125"/>
        <item x="126"/>
        <item x="127"/>
        <item x="128"/>
        <item x="129"/>
        <item x="130"/>
        <item x="1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m="1" x="26"/>
        <item sd="0" m="1" x="20"/>
        <item sd="0" x="4"/>
        <item h="1" m="1" x="16"/>
        <item sd="0" m="1" x="9"/>
        <item sd="0" m="1" x="17"/>
        <item sd="0" m="1" x="19"/>
        <item sd="0" m="1" x="22"/>
        <item sd="0" m="1" x="10"/>
        <item sd="0" m="1" x="14"/>
        <item sd="0" m="1" x="8"/>
        <item sd="0" m="1" x="12"/>
        <item sd="0" m="1" x="18"/>
        <item sd="0" x="1"/>
        <item sd="0" x="2"/>
        <item sd="0" x="3"/>
        <item sd="0" x="7"/>
        <item sd="0" m="1" x="24"/>
        <item sd="0" m="1" x="15"/>
        <item sd="0" m="1" x="23"/>
        <item sd="0" m="1" x="21"/>
        <item sd="0" m="1" x="25"/>
        <item h="1" m="1" x="11"/>
        <item h="1" m="1" x="13"/>
        <item h="1" x="0"/>
        <item h="1" x="5"/>
        <item h="1" x="6"/>
        <item t="default"/>
      </items>
    </pivotField>
    <pivotField dataField="1" dragToRow="0" dragToCol="0" dragToPage="0" showAll="0" defaultSubtotal="0"/>
    <pivotField dragToRow="0" dragToCol="0" dragToPage="0" showAll="0" defaultSubtotal="0"/>
  </pivotFields>
  <rowFields count="2">
    <field x="13"/>
    <field x="0"/>
  </rowFields>
  <rowItems count="6">
    <i>
      <x v="2"/>
    </i>
    <i>
      <x v="13"/>
    </i>
    <i>
      <x v="14"/>
    </i>
    <i>
      <x v="15"/>
    </i>
    <i>
      <x v="16"/>
    </i>
    <i t="grand">
      <x/>
    </i>
  </rowItems>
  <colItems count="1">
    <i/>
  </colItems>
  <dataFields count="1">
    <dataField name="Total" fld="14" baseField="0" baseItem="0" numFmtId="8"/>
  </dataFields>
  <formats count="18">
    <format dxfId="121">
      <pivotArea dataOnly="0" labelOnly="1" outline="0" fieldPosition="0">
        <references count="1">
          <reference field="4294967294" count="1">
            <x v="0"/>
          </reference>
        </references>
      </pivotArea>
    </format>
    <format dxfId="120">
      <pivotArea dataOnly="0" fieldPosition="0">
        <references count="1">
          <reference field="13" count="7">
            <x v="4"/>
            <x v="5"/>
            <x v="6"/>
            <x v="7"/>
            <x v="8"/>
            <x v="9"/>
            <x v="10"/>
          </reference>
        </references>
      </pivotArea>
    </format>
    <format dxfId="119">
      <pivotArea dataOnly="0" fieldPosition="0">
        <references count="1">
          <reference field="13" count="1">
            <x v="0"/>
          </reference>
        </references>
      </pivotArea>
    </format>
    <format dxfId="118">
      <pivotArea collapsedLevelsAreSubtotals="1" fieldPosition="0">
        <references count="1">
          <reference field="13" count="1">
            <x v="15"/>
          </reference>
        </references>
      </pivotArea>
    </format>
    <format dxfId="117">
      <pivotArea dataOnly="0" labelOnly="1" fieldPosition="0">
        <references count="1">
          <reference field="13" count="1">
            <x v="15"/>
          </reference>
        </references>
      </pivotArea>
    </format>
    <format dxfId="116">
      <pivotArea dataOnly="0" labelOnly="1" outline="0" axis="axisValues" fieldPosition="0"/>
    </format>
    <format dxfId="115">
      <pivotArea collapsedLevelsAreSubtotals="1" fieldPosition="0">
        <references count="2">
          <reference field="0" count="2">
            <x v="0"/>
            <x v="1"/>
          </reference>
          <reference field="13" count="1" selected="0">
            <x v="0"/>
          </reference>
        </references>
      </pivotArea>
    </format>
    <format dxfId="114">
      <pivotArea dataOnly="0" labelOnly="1" fieldPosition="0">
        <references count="2">
          <reference field="0" count="2">
            <x v="0"/>
            <x v="1"/>
          </reference>
          <reference field="13" count="1" selected="0">
            <x v="0"/>
          </reference>
        </references>
      </pivotArea>
    </format>
    <format dxfId="113">
      <pivotArea collapsedLevelsAreSubtotals="1" fieldPosition="0">
        <references count="2">
          <reference field="0" count="1">
            <x v="3"/>
          </reference>
          <reference field="13" count="1" selected="0">
            <x v="0"/>
          </reference>
        </references>
      </pivotArea>
    </format>
    <format dxfId="112">
      <pivotArea dataOnly="0" labelOnly="1" fieldPosition="0">
        <references count="2">
          <reference field="0" count="1">
            <x v="3"/>
          </reference>
          <reference field="13" count="1" selected="0">
            <x v="0"/>
          </reference>
        </references>
      </pivotArea>
    </format>
    <format dxfId="111">
      <pivotArea collapsedLevelsAreSubtotals="1" fieldPosition="0">
        <references count="2">
          <reference field="0" count="2">
            <x v="7"/>
            <x v="8"/>
          </reference>
          <reference field="13" count="1" selected="0">
            <x v="0"/>
          </reference>
        </references>
      </pivotArea>
    </format>
    <format dxfId="110">
      <pivotArea dataOnly="0" labelOnly="1" fieldPosition="0">
        <references count="2">
          <reference field="0" count="2">
            <x v="7"/>
            <x v="8"/>
          </reference>
          <reference field="13" count="1" selected="0">
            <x v="0"/>
          </reference>
        </references>
      </pivotArea>
    </format>
    <format dxfId="109">
      <pivotArea collapsedLevelsAreSubtotals="1" fieldPosition="0">
        <references count="2">
          <reference field="0" count="2">
            <x v="0"/>
            <x v="1"/>
          </reference>
          <reference field="13" count="1" selected="0">
            <x v="0"/>
          </reference>
        </references>
      </pivotArea>
    </format>
    <format dxfId="108">
      <pivotArea dataOnly="0" labelOnly="1" fieldPosition="0">
        <references count="2">
          <reference field="0" count="2">
            <x v="0"/>
            <x v="1"/>
          </reference>
          <reference field="13" count="1" selected="0">
            <x v="0"/>
          </reference>
        </references>
      </pivotArea>
    </format>
    <format dxfId="107">
      <pivotArea collapsedLevelsAreSubtotals="1" fieldPosition="0">
        <references count="2">
          <reference field="0" count="1">
            <x v="3"/>
          </reference>
          <reference field="13" count="1" selected="0">
            <x v="0"/>
          </reference>
        </references>
      </pivotArea>
    </format>
    <format dxfId="106">
      <pivotArea dataOnly="0" labelOnly="1" fieldPosition="0">
        <references count="2">
          <reference field="0" count="1">
            <x v="3"/>
          </reference>
          <reference field="13" count="1" selected="0">
            <x v="0"/>
          </reference>
        </references>
      </pivotArea>
    </format>
    <format dxfId="105">
      <pivotArea collapsedLevelsAreSubtotals="1" fieldPosition="0">
        <references count="2">
          <reference field="0" count="2">
            <x v="7"/>
            <x v="8"/>
          </reference>
          <reference field="13" count="1" selected="0">
            <x v="0"/>
          </reference>
        </references>
      </pivotArea>
    </format>
    <format dxfId="104">
      <pivotArea dataOnly="0" labelOnly="1" fieldPosition="0">
        <references count="2">
          <reference field="0" count="2">
            <x v="7"/>
            <x v="8"/>
          </reference>
          <reference field="13" count="1" selected="0">
            <x v="0"/>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2" name="Tabela2" displayName="Tabela2" ref="A6:B18" totalsRowShown="0">
  <autoFilter ref="A6:B18"/>
  <tableColumns count="2">
    <tableColumn id="1" name="Recursos" dataDxfId="103"/>
    <tableColumn id="2" name="Total Gasto"/>
  </tableColumns>
  <tableStyleInfo name="TableStyleMedium2" showFirstColumn="0" showLastColumn="0" showRowStripes="1" showColumnStripes="0"/>
</table>
</file>

<file path=xl/tables/table2.xml><?xml version="1.0" encoding="utf-8"?>
<table xmlns="http://schemas.openxmlformats.org/spreadsheetml/2006/main" id="3" name="Tabela24" displayName="Tabela24" ref="A23:B35" totalsRowShown="0">
  <autoFilter ref="A23:B35"/>
  <tableColumns count="2">
    <tableColumn id="1" name="Recursos" dataDxfId="102"/>
    <tableColumn id="2" name="Diferença" dataDxfId="101"/>
  </tableColumns>
  <tableStyleInfo name="TableStyleMedium2" showFirstColumn="0" showLastColumn="0" showRowStripes="1" showColumnStripes="0"/>
</table>
</file>

<file path=xl/tables/table3.xml><?xml version="1.0" encoding="utf-8"?>
<table xmlns="http://schemas.openxmlformats.org/spreadsheetml/2006/main" id="1" name="Tb_dados" displayName="Tb_dados" ref="A1:N1390" totalsRowShown="0" headerRowDxfId="85" dataDxfId="86">
  <autoFilter ref="A1:N1390"/>
  <tableColumns count="14">
    <tableColumn id="1" name="Recurso" dataDxfId="100"/>
    <tableColumn id="2" name="Data" dataDxfId="99"/>
    <tableColumn id="3" name="Número da Guia" dataDxfId="98"/>
    <tableColumn id="4" name="Departamento" dataDxfId="97"/>
    <tableColumn id="5" name="Favorecido" dataDxfId="96"/>
    <tableColumn id="6" name="Descrição" dataDxfId="95"/>
    <tableColumn id="7" name="Executado" dataDxfId="94"/>
    <tableColumn id="8" name="Valor Débito" dataDxfId="93"/>
    <tableColumn id="9" name="Valor Crédito" dataDxfId="92"/>
    <tableColumn id="10" name="Débito " dataDxfId="91">
      <calculatedColumnFormula>IF(G2="Não",0,H2)</calculatedColumnFormula>
    </tableColumn>
    <tableColumn id="11" name="Valor Reservado" dataDxfId="90">
      <calculatedColumnFormula>IF(G2="Não",H2,0)</calculatedColumnFormula>
    </tableColumn>
    <tableColumn id="12" name="M" dataDxfId="89">
      <calculatedColumnFormula>MONTH(B2)</calculatedColumnFormula>
    </tableColumn>
    <tableColumn id="13" name="Mês" dataDxfId="88">
      <calculatedColumnFormula>VLOOKUP(L2,mês!A:B,2,0)</calculatedColumnFormula>
    </tableColumn>
    <tableColumn id="14" name="Tipo Recurso" dataDxfId="87">
      <calculatedColumnFormula>LEFT(A2,SEARCH("-",A2)-1)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FF0000"/>
  </sheetPr>
  <dimension ref="A1:E18"/>
  <sheetViews>
    <sheetView showGridLines="0" workbookViewId="0">
      <selection activeCell="H14" sqref="H14"/>
    </sheetView>
  </sheetViews>
  <sheetFormatPr defaultRowHeight="14.25" x14ac:dyDescent="0.2"/>
  <cols>
    <col min="1" max="1" width="10.75" customWidth="1"/>
    <col min="2" max="2" width="17.75" customWidth="1"/>
    <col min="3" max="3" width="12.25" customWidth="1"/>
    <col min="4" max="4" width="10.625" customWidth="1"/>
    <col min="5" max="5" width="11.125" customWidth="1"/>
  </cols>
  <sheetData>
    <row r="1" spans="1:5" ht="23.25" x14ac:dyDescent="0.2">
      <c r="A1" s="24" t="s">
        <v>24</v>
      </c>
      <c r="B1" s="24"/>
      <c r="C1" s="24"/>
      <c r="D1" s="24"/>
      <c r="E1" s="24"/>
    </row>
    <row r="2" spans="1:5" ht="17.45" customHeight="1" x14ac:dyDescent="0.2">
      <c r="A2" s="10" t="s">
        <v>0</v>
      </c>
      <c r="B2" s="5" t="s">
        <v>47</v>
      </c>
    </row>
    <row r="4" spans="1:5" x14ac:dyDescent="0.2">
      <c r="B4" s="6" t="s">
        <v>22</v>
      </c>
    </row>
    <row r="5" spans="1:5" x14ac:dyDescent="0.2">
      <c r="A5" s="8" t="s">
        <v>8</v>
      </c>
      <c r="B5" s="5" t="s">
        <v>42</v>
      </c>
      <c r="C5" s="5" t="s">
        <v>29</v>
      </c>
      <c r="D5" s="5" t="s">
        <v>28</v>
      </c>
      <c r="E5" s="5" t="s">
        <v>30</v>
      </c>
    </row>
    <row r="6" spans="1:5" x14ac:dyDescent="0.2">
      <c r="A6" s="7" t="s">
        <v>10</v>
      </c>
      <c r="B6" s="12">
        <v>332702.67000000004</v>
      </c>
      <c r="C6" s="1">
        <v>100612.69</v>
      </c>
      <c r="D6" s="1">
        <v>0</v>
      </c>
      <c r="E6" s="1">
        <v>232089.98000000004</v>
      </c>
    </row>
    <row r="7" spans="1:5" x14ac:dyDescent="0.2">
      <c r="A7" s="7" t="s">
        <v>11</v>
      </c>
      <c r="B7" s="12">
        <v>234793.2</v>
      </c>
      <c r="C7" s="1">
        <v>12193.44</v>
      </c>
      <c r="D7" s="1">
        <v>0</v>
      </c>
      <c r="E7" s="1">
        <v>454689.74000000005</v>
      </c>
    </row>
    <row r="8" spans="1:5" x14ac:dyDescent="0.2">
      <c r="A8" s="7" t="s">
        <v>12</v>
      </c>
      <c r="B8" s="12">
        <v>7600</v>
      </c>
      <c r="C8" s="1">
        <v>95479.029999999984</v>
      </c>
      <c r="D8" s="1">
        <v>0</v>
      </c>
      <c r="E8" s="1">
        <v>366810.71000000008</v>
      </c>
    </row>
    <row r="9" spans="1:5" x14ac:dyDescent="0.2">
      <c r="A9" s="7" t="s">
        <v>13</v>
      </c>
      <c r="B9" s="12">
        <v>1624.97</v>
      </c>
      <c r="C9" s="1">
        <v>7417.69</v>
      </c>
      <c r="D9" s="1">
        <v>0</v>
      </c>
      <c r="E9" s="1">
        <v>361017.99000000011</v>
      </c>
    </row>
    <row r="10" spans="1:5" x14ac:dyDescent="0.2">
      <c r="A10" s="7" t="s">
        <v>14</v>
      </c>
      <c r="B10" s="12">
        <v>110000</v>
      </c>
      <c r="C10" s="1">
        <v>45193.93</v>
      </c>
      <c r="D10" s="1">
        <v>0</v>
      </c>
      <c r="E10" s="1">
        <v>425824.06000000011</v>
      </c>
    </row>
    <row r="11" spans="1:5" x14ac:dyDescent="0.2">
      <c r="A11" s="7" t="s">
        <v>15</v>
      </c>
      <c r="B11" s="12"/>
      <c r="C11" s="1">
        <v>8042.74</v>
      </c>
      <c r="D11" s="1">
        <v>0</v>
      </c>
      <c r="E11" s="1">
        <v>417781.32000000012</v>
      </c>
    </row>
    <row r="12" spans="1:5" x14ac:dyDescent="0.2">
      <c r="A12" s="7" t="s">
        <v>16</v>
      </c>
      <c r="B12" s="12">
        <v>78700.5</v>
      </c>
      <c r="C12" s="1">
        <v>10179.929999999998</v>
      </c>
      <c r="D12" s="1">
        <v>0</v>
      </c>
      <c r="E12" s="1">
        <v>486301.89000000013</v>
      </c>
    </row>
    <row r="13" spans="1:5" x14ac:dyDescent="0.2">
      <c r="A13" s="7" t="s">
        <v>17</v>
      </c>
      <c r="B13" s="12">
        <v>14810.4</v>
      </c>
      <c r="C13" s="1">
        <v>124280.11</v>
      </c>
      <c r="D13" s="1">
        <v>0</v>
      </c>
      <c r="E13" s="1">
        <v>376832.18000000011</v>
      </c>
    </row>
    <row r="14" spans="1:5" x14ac:dyDescent="0.2">
      <c r="A14" s="7" t="s">
        <v>18</v>
      </c>
      <c r="B14" s="12">
        <v>33916.800000000003</v>
      </c>
      <c r="C14" s="1">
        <v>21931.27</v>
      </c>
      <c r="D14" s="1">
        <v>0</v>
      </c>
      <c r="E14" s="1">
        <v>388817.71000000014</v>
      </c>
    </row>
    <row r="15" spans="1:5" x14ac:dyDescent="0.2">
      <c r="A15" s="7" t="s">
        <v>19</v>
      </c>
      <c r="B15" s="12">
        <v>78008.640000000014</v>
      </c>
      <c r="C15" s="1">
        <v>43448.369999999995</v>
      </c>
      <c r="D15" s="1">
        <v>0</v>
      </c>
      <c r="E15" s="1">
        <v>423377.98000000016</v>
      </c>
    </row>
    <row r="16" spans="1:5" x14ac:dyDescent="0.2">
      <c r="A16" s="7" t="s">
        <v>20</v>
      </c>
      <c r="B16" s="12">
        <v>15332.14</v>
      </c>
      <c r="C16" s="1">
        <v>11620.750000000002</v>
      </c>
      <c r="D16" s="1">
        <v>0</v>
      </c>
      <c r="E16" s="1">
        <v>427089.37000000017</v>
      </c>
    </row>
    <row r="17" spans="1:5" x14ac:dyDescent="0.2">
      <c r="A17" s="7" t="s">
        <v>21</v>
      </c>
      <c r="B17" s="12">
        <v>450</v>
      </c>
      <c r="C17" s="1">
        <v>120316.07</v>
      </c>
      <c r="D17" s="1">
        <v>0</v>
      </c>
      <c r="E17" s="1">
        <v>307223.30000000016</v>
      </c>
    </row>
    <row r="18" spans="1:5" x14ac:dyDescent="0.2">
      <c r="A18" s="7" t="s">
        <v>44</v>
      </c>
      <c r="B18" s="12">
        <v>907939.32000000018</v>
      </c>
      <c r="C18" s="1">
        <v>600716.02</v>
      </c>
      <c r="D18" s="1">
        <v>0</v>
      </c>
      <c r="E18" s="1"/>
    </row>
  </sheetData>
  <mergeCells count="1">
    <mergeCell ref="A1:E1"/>
  </mergeCells>
  <pageMargins left="0.511811024" right="0.511811024" top="0.78740157499999996" bottom="0.78740157499999996" header="0.31496062000000002" footer="0.31496062000000002"/>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rgb="FF00B0F0"/>
  </sheetPr>
  <dimension ref="A1:E415"/>
  <sheetViews>
    <sheetView tabSelected="1" workbookViewId="0">
      <selection activeCell="A10" sqref="A10"/>
    </sheetView>
  </sheetViews>
  <sheetFormatPr defaultRowHeight="14.25" x14ac:dyDescent="0.2"/>
  <cols>
    <col min="1" max="1" width="18" customWidth="1"/>
    <col min="2" max="2" width="14.875" customWidth="1"/>
    <col min="3" max="3" width="13.75" customWidth="1"/>
    <col min="4" max="4" width="15.75" style="2" customWidth="1"/>
    <col min="5" max="5" width="14" customWidth="1"/>
    <col min="6" max="6" width="12.375" bestFit="1" customWidth="1"/>
  </cols>
  <sheetData>
    <row r="1" spans="1:5" ht="23.25" x14ac:dyDescent="0.2">
      <c r="A1" s="24" t="s">
        <v>23</v>
      </c>
      <c r="B1" s="24"/>
      <c r="C1" s="24"/>
      <c r="D1" s="24"/>
      <c r="E1" s="24"/>
    </row>
    <row r="3" spans="1:5" x14ac:dyDescent="0.2">
      <c r="B3" s="6" t="s">
        <v>22</v>
      </c>
      <c r="D3"/>
    </row>
    <row r="4" spans="1:5" x14ac:dyDescent="0.2">
      <c r="A4" s="10" t="s">
        <v>43</v>
      </c>
      <c r="B4" s="1" t="s">
        <v>31</v>
      </c>
      <c r="C4" s="5" t="s">
        <v>32</v>
      </c>
      <c r="D4" s="5" t="s">
        <v>33</v>
      </c>
      <c r="E4" s="5" t="s">
        <v>45</v>
      </c>
    </row>
    <row r="5" spans="1:5" x14ac:dyDescent="0.2">
      <c r="A5" s="11" t="s">
        <v>1961</v>
      </c>
      <c r="B5" s="1">
        <v>904780.97</v>
      </c>
      <c r="C5" s="1">
        <v>254691.24000000002</v>
      </c>
      <c r="D5" s="1">
        <v>0</v>
      </c>
      <c r="E5" s="1">
        <v>650089.73</v>
      </c>
    </row>
    <row r="6" spans="1:5" x14ac:dyDescent="0.2">
      <c r="A6" s="11" t="s">
        <v>1962</v>
      </c>
      <c r="B6" s="1">
        <v>1649376.9899999995</v>
      </c>
      <c r="C6" s="1">
        <v>799460.7300000001</v>
      </c>
      <c r="D6" s="1">
        <v>0</v>
      </c>
      <c r="E6" s="1">
        <v>849916.25999999943</v>
      </c>
    </row>
    <row r="7" spans="1:5" x14ac:dyDescent="0.2">
      <c r="A7" s="11" t="s">
        <v>1963</v>
      </c>
      <c r="B7" s="1">
        <v>1719290.9899999998</v>
      </c>
      <c r="C7" s="1">
        <v>639002.58000000007</v>
      </c>
      <c r="D7" s="1">
        <v>0</v>
      </c>
      <c r="E7" s="1">
        <v>1080288.4099999997</v>
      </c>
    </row>
    <row r="8" spans="1:5" x14ac:dyDescent="0.2">
      <c r="A8" s="11" t="s">
        <v>1964</v>
      </c>
      <c r="B8" s="1">
        <v>304778.05</v>
      </c>
      <c r="C8" s="1">
        <v>304778.05000000005</v>
      </c>
      <c r="D8" s="1">
        <v>0</v>
      </c>
      <c r="E8" s="1">
        <v>-5.8207660913467407E-11</v>
      </c>
    </row>
    <row r="9" spans="1:5" x14ac:dyDescent="0.2">
      <c r="A9" s="11" t="s">
        <v>1965</v>
      </c>
      <c r="B9" s="1">
        <v>251593.19999999998</v>
      </c>
      <c r="C9" s="1">
        <v>251593.19999999995</v>
      </c>
      <c r="D9" s="1">
        <v>0</v>
      </c>
      <c r="E9" s="1">
        <v>2.9103830456733704E-11</v>
      </c>
    </row>
    <row r="10" spans="1:5" x14ac:dyDescent="0.2">
      <c r="A10" s="11" t="s">
        <v>1966</v>
      </c>
      <c r="B10" s="1">
        <v>13476279.020000003</v>
      </c>
      <c r="C10" s="1">
        <v>10439957.379999999</v>
      </c>
      <c r="D10" s="1">
        <v>0</v>
      </c>
      <c r="E10" s="1">
        <v>3036321.6400000043</v>
      </c>
    </row>
    <row r="11" spans="1:5" x14ac:dyDescent="0.2">
      <c r="A11" s="11" t="s">
        <v>1967</v>
      </c>
      <c r="B11" s="1">
        <v>102847.95999999998</v>
      </c>
      <c r="C11" s="1">
        <v>38286.560000000005</v>
      </c>
      <c r="D11" s="1">
        <v>0</v>
      </c>
      <c r="E11" s="33">
        <v>64561.399999999972</v>
      </c>
    </row>
    <row r="12" spans="1:5" x14ac:dyDescent="0.2">
      <c r="A12" s="11" t="s">
        <v>1968</v>
      </c>
      <c r="B12" s="1">
        <v>830.88</v>
      </c>
      <c r="C12" s="1">
        <v>830.88</v>
      </c>
      <c r="D12" s="1">
        <v>0</v>
      </c>
      <c r="E12" s="1">
        <v>0</v>
      </c>
    </row>
    <row r="13" spans="1:5" x14ac:dyDescent="0.2">
      <c r="A13" s="11" t="s">
        <v>44</v>
      </c>
      <c r="B13" s="1">
        <v>18409778.060000002</v>
      </c>
      <c r="C13" s="1">
        <v>12728600.620000001</v>
      </c>
      <c r="D13" s="1">
        <v>0</v>
      </c>
      <c r="E13" s="1">
        <v>5681177.4399999864</v>
      </c>
    </row>
    <row r="14" spans="1:5" x14ac:dyDescent="0.2">
      <c r="D14"/>
    </row>
    <row r="15" spans="1:5" x14ac:dyDescent="0.2">
      <c r="D15"/>
    </row>
    <row r="16" spans="1:5" x14ac:dyDescent="0.2">
      <c r="D16"/>
    </row>
    <row r="17" spans="1:5" x14ac:dyDescent="0.2">
      <c r="D17"/>
    </row>
    <row r="18" spans="1:5" x14ac:dyDescent="0.2">
      <c r="D18"/>
    </row>
    <row r="19" spans="1:5" x14ac:dyDescent="0.2">
      <c r="D19"/>
    </row>
    <row r="20" spans="1:5" x14ac:dyDescent="0.2">
      <c r="D20"/>
    </row>
    <row r="21" spans="1:5" x14ac:dyDescent="0.2">
      <c r="D21"/>
    </row>
    <row r="22" spans="1:5" x14ac:dyDescent="0.2">
      <c r="D22"/>
    </row>
    <row r="23" spans="1:5" x14ac:dyDescent="0.2">
      <c r="D23"/>
    </row>
    <row r="24" spans="1:5" x14ac:dyDescent="0.2">
      <c r="D24"/>
    </row>
    <row r="25" spans="1:5" s="18" customFormat="1" x14ac:dyDescent="0.2">
      <c r="A25"/>
      <c r="B25"/>
      <c r="C25"/>
      <c r="D25"/>
      <c r="E25"/>
    </row>
    <row r="26" spans="1:5" x14ac:dyDescent="0.2">
      <c r="D26"/>
    </row>
    <row r="27" spans="1:5" x14ac:dyDescent="0.2">
      <c r="D27"/>
    </row>
    <row r="28" spans="1:5" x14ac:dyDescent="0.2">
      <c r="D28"/>
    </row>
    <row r="29" spans="1:5" x14ac:dyDescent="0.2">
      <c r="D29"/>
    </row>
    <row r="30" spans="1:5" x14ac:dyDescent="0.2">
      <c r="D30"/>
    </row>
    <row r="31" spans="1:5" x14ac:dyDescent="0.2">
      <c r="D31"/>
    </row>
    <row r="32" spans="1:5" x14ac:dyDescent="0.2">
      <c r="D32"/>
    </row>
    <row r="33" spans="4:4" x14ac:dyDescent="0.2">
      <c r="D33"/>
    </row>
    <row r="34" spans="4:4" x14ac:dyDescent="0.2">
      <c r="D34"/>
    </row>
    <row r="35" spans="4:4" x14ac:dyDescent="0.2">
      <c r="D35"/>
    </row>
    <row r="36" spans="4:4" x14ac:dyDescent="0.2">
      <c r="D36"/>
    </row>
    <row r="37" spans="4:4" x14ac:dyDescent="0.2">
      <c r="D37"/>
    </row>
    <row r="38" spans="4:4" x14ac:dyDescent="0.2">
      <c r="D38"/>
    </row>
    <row r="39" spans="4:4" x14ac:dyDescent="0.2">
      <c r="D39"/>
    </row>
    <row r="40" spans="4:4" x14ac:dyDescent="0.2">
      <c r="D40"/>
    </row>
    <row r="41" spans="4:4" x14ac:dyDescent="0.2">
      <c r="D41"/>
    </row>
    <row r="42" spans="4:4" x14ac:dyDescent="0.2">
      <c r="D42"/>
    </row>
    <row r="43" spans="4:4" x14ac:dyDescent="0.2">
      <c r="D43"/>
    </row>
    <row r="44" spans="4:4" x14ac:dyDescent="0.2">
      <c r="D44"/>
    </row>
    <row r="45" spans="4:4" x14ac:dyDescent="0.2">
      <c r="D45"/>
    </row>
    <row r="46" spans="4:4" x14ac:dyDescent="0.2">
      <c r="D46"/>
    </row>
    <row r="47" spans="4:4" x14ac:dyDescent="0.2">
      <c r="D47"/>
    </row>
    <row r="48" spans="4:4" x14ac:dyDescent="0.2">
      <c r="D48"/>
    </row>
    <row r="49" spans="4:4" x14ac:dyDescent="0.2">
      <c r="D49"/>
    </row>
    <row r="50" spans="4:4" x14ac:dyDescent="0.2">
      <c r="D50"/>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row r="101" spans="4:4" x14ac:dyDescent="0.2">
      <c r="D101"/>
    </row>
    <row r="102" spans="4:4" x14ac:dyDescent="0.2">
      <c r="D102"/>
    </row>
    <row r="103" spans="4:4" x14ac:dyDescent="0.2">
      <c r="D103"/>
    </row>
    <row r="104" spans="4:4" x14ac:dyDescent="0.2">
      <c r="D104"/>
    </row>
    <row r="105" spans="4:4" x14ac:dyDescent="0.2">
      <c r="D105"/>
    </row>
    <row r="106" spans="4:4" x14ac:dyDescent="0.2">
      <c r="D106"/>
    </row>
    <row r="107" spans="4:4" x14ac:dyDescent="0.2">
      <c r="D107"/>
    </row>
    <row r="108" spans="4:4" x14ac:dyDescent="0.2">
      <c r="D108"/>
    </row>
    <row r="109" spans="4:4" x14ac:dyDescent="0.2">
      <c r="D109"/>
    </row>
    <row r="110" spans="4:4" x14ac:dyDescent="0.2">
      <c r="D110"/>
    </row>
    <row r="111" spans="4:4" x14ac:dyDescent="0.2">
      <c r="D111"/>
    </row>
    <row r="112" spans="4:4" x14ac:dyDescent="0.2">
      <c r="D112"/>
    </row>
    <row r="113" spans="4:4" x14ac:dyDescent="0.2">
      <c r="D113"/>
    </row>
    <row r="114" spans="4:4" x14ac:dyDescent="0.2">
      <c r="D114"/>
    </row>
    <row r="115" spans="4:4" x14ac:dyDescent="0.2">
      <c r="D115"/>
    </row>
    <row r="116" spans="4:4" x14ac:dyDescent="0.2">
      <c r="D116"/>
    </row>
    <row r="117" spans="4:4" x14ac:dyDescent="0.2">
      <c r="D117"/>
    </row>
    <row r="118" spans="4:4" x14ac:dyDescent="0.2">
      <c r="D118"/>
    </row>
    <row r="119" spans="4:4" x14ac:dyDescent="0.2">
      <c r="D119"/>
    </row>
    <row r="120" spans="4:4" x14ac:dyDescent="0.2">
      <c r="D120"/>
    </row>
    <row r="121" spans="4:4" x14ac:dyDescent="0.2">
      <c r="D121"/>
    </row>
    <row r="122" spans="4:4" x14ac:dyDescent="0.2">
      <c r="D122"/>
    </row>
    <row r="123" spans="4:4" x14ac:dyDescent="0.2">
      <c r="D123"/>
    </row>
    <row r="124" spans="4:4" x14ac:dyDescent="0.2">
      <c r="D124"/>
    </row>
    <row r="125" spans="4:4" x14ac:dyDescent="0.2">
      <c r="D125"/>
    </row>
    <row r="126" spans="4:4" x14ac:dyDescent="0.2">
      <c r="D126"/>
    </row>
    <row r="127" spans="4:4" x14ac:dyDescent="0.2">
      <c r="D127"/>
    </row>
    <row r="128" spans="4:4" x14ac:dyDescent="0.2">
      <c r="D128"/>
    </row>
    <row r="129" spans="4:4" x14ac:dyDescent="0.2">
      <c r="D129"/>
    </row>
    <row r="130" spans="4:4" x14ac:dyDescent="0.2">
      <c r="D130"/>
    </row>
    <row r="131" spans="4:4" x14ac:dyDescent="0.2">
      <c r="D131"/>
    </row>
    <row r="132" spans="4:4" x14ac:dyDescent="0.2">
      <c r="D132"/>
    </row>
    <row r="133" spans="4:4" x14ac:dyDescent="0.2">
      <c r="D133"/>
    </row>
    <row r="134" spans="4:4" x14ac:dyDescent="0.2">
      <c r="D134"/>
    </row>
    <row r="135" spans="4:4" x14ac:dyDescent="0.2">
      <c r="D135"/>
    </row>
    <row r="136" spans="4:4" x14ac:dyDescent="0.2">
      <c r="D136"/>
    </row>
    <row r="137" spans="4:4"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row r="153" spans="4:4" x14ac:dyDescent="0.2">
      <c r="D153"/>
    </row>
    <row r="154" spans="4:4" x14ac:dyDescent="0.2">
      <c r="D154"/>
    </row>
    <row r="155" spans="4:4" x14ac:dyDescent="0.2">
      <c r="D155"/>
    </row>
    <row r="156" spans="4:4" x14ac:dyDescent="0.2">
      <c r="D156"/>
    </row>
    <row r="157" spans="4:4" x14ac:dyDescent="0.2">
      <c r="D157"/>
    </row>
    <row r="158" spans="4:4" x14ac:dyDescent="0.2">
      <c r="D158"/>
    </row>
    <row r="159" spans="4:4" x14ac:dyDescent="0.2">
      <c r="D159"/>
    </row>
    <row r="160" spans="4:4" x14ac:dyDescent="0.2">
      <c r="D160"/>
    </row>
    <row r="161" spans="4:4" x14ac:dyDescent="0.2">
      <c r="D161"/>
    </row>
    <row r="162" spans="4:4" x14ac:dyDescent="0.2">
      <c r="D162"/>
    </row>
    <row r="163" spans="4:4" x14ac:dyDescent="0.2">
      <c r="D163"/>
    </row>
    <row r="164" spans="4:4" x14ac:dyDescent="0.2">
      <c r="D164"/>
    </row>
    <row r="165" spans="4:4" x14ac:dyDescent="0.2">
      <c r="D165"/>
    </row>
    <row r="166" spans="4:4" x14ac:dyDescent="0.2">
      <c r="D166"/>
    </row>
    <row r="167" spans="4:4" x14ac:dyDescent="0.2">
      <c r="D167"/>
    </row>
    <row r="168" spans="4:4" x14ac:dyDescent="0.2">
      <c r="D168"/>
    </row>
    <row r="169" spans="4:4" x14ac:dyDescent="0.2">
      <c r="D169"/>
    </row>
    <row r="170" spans="4:4" x14ac:dyDescent="0.2">
      <c r="D170"/>
    </row>
    <row r="171" spans="4:4" x14ac:dyDescent="0.2">
      <c r="D171"/>
    </row>
    <row r="172" spans="4:4" x14ac:dyDescent="0.2">
      <c r="D172"/>
    </row>
    <row r="173" spans="4:4" x14ac:dyDescent="0.2">
      <c r="D173"/>
    </row>
    <row r="174" spans="4:4" x14ac:dyDescent="0.2">
      <c r="D174"/>
    </row>
    <row r="175" spans="4:4" x14ac:dyDescent="0.2">
      <c r="D175"/>
    </row>
    <row r="176" spans="4:4"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sheetData>
  <dataConsolidate/>
  <mergeCells count="1">
    <mergeCell ref="A1:E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18"/>
  <sheetViews>
    <sheetView workbookViewId="0">
      <selection activeCell="B11" sqref="B11"/>
    </sheetView>
  </sheetViews>
  <sheetFormatPr defaultRowHeight="14.25" x14ac:dyDescent="0.2"/>
  <cols>
    <col min="1" max="1" width="13.125" customWidth="1"/>
    <col min="2" max="2" width="14.375" customWidth="1"/>
    <col min="3" max="3" width="14.125" customWidth="1"/>
    <col min="4" max="4" width="16.75" customWidth="1"/>
    <col min="5" max="5" width="14.125" customWidth="1"/>
  </cols>
  <sheetData>
    <row r="1" spans="1:5" ht="46.5" customHeight="1" x14ac:dyDescent="0.2">
      <c r="A1" s="15" t="s">
        <v>41</v>
      </c>
      <c r="B1" s="15"/>
      <c r="C1" s="15"/>
      <c r="D1" s="15"/>
      <c r="E1" s="4"/>
    </row>
    <row r="2" spans="1:5" ht="18.75" customHeight="1" x14ac:dyDescent="0.2"/>
    <row r="3" spans="1:5" x14ac:dyDescent="0.2">
      <c r="A3" s="6" t="s">
        <v>38</v>
      </c>
      <c r="B3" s="14" t="s">
        <v>39</v>
      </c>
    </row>
    <row r="4" spans="1:5" x14ac:dyDescent="0.2">
      <c r="A4" s="11" t="s">
        <v>1961</v>
      </c>
      <c r="B4" s="3">
        <v>650089.73</v>
      </c>
    </row>
    <row r="5" spans="1:5" x14ac:dyDescent="0.2">
      <c r="A5" s="11" t="s">
        <v>1962</v>
      </c>
      <c r="B5" s="3">
        <v>849916.25999999966</v>
      </c>
    </row>
    <row r="6" spans="1:5" x14ac:dyDescent="0.2">
      <c r="A6" s="11" t="s">
        <v>1963</v>
      </c>
      <c r="B6" s="3">
        <v>1080288.4099999992</v>
      </c>
    </row>
    <row r="7" spans="1:5" x14ac:dyDescent="0.2">
      <c r="A7" s="32" t="s">
        <v>1965</v>
      </c>
      <c r="B7" s="31">
        <v>5.8207660913467407E-11</v>
      </c>
    </row>
    <row r="8" spans="1:5" x14ac:dyDescent="0.2">
      <c r="A8" s="11" t="s">
        <v>1964</v>
      </c>
      <c r="B8" s="3">
        <v>0</v>
      </c>
      <c r="D8" s="18"/>
    </row>
    <row r="9" spans="1:5" ht="15" x14ac:dyDescent="0.25">
      <c r="A9" s="11" t="s">
        <v>44</v>
      </c>
      <c r="B9" s="3">
        <v>2580294.4000000008</v>
      </c>
      <c r="D9" s="16"/>
    </row>
    <row r="10" spans="1:5" x14ac:dyDescent="0.2">
      <c r="D10" s="17"/>
    </row>
    <row r="11" spans="1:5" x14ac:dyDescent="0.2">
      <c r="D11" s="18"/>
    </row>
    <row r="13" spans="1:5" ht="15" x14ac:dyDescent="0.25">
      <c r="D13" s="13"/>
    </row>
    <row r="14" spans="1:5" x14ac:dyDescent="0.2">
      <c r="D14" s="3"/>
      <c r="E14" s="18"/>
    </row>
    <row r="15" spans="1:5" x14ac:dyDescent="0.2">
      <c r="E15" s="19"/>
    </row>
    <row r="16" spans="1:5" ht="15" x14ac:dyDescent="0.25">
      <c r="E16" s="13"/>
    </row>
    <row r="17" spans="4:5" ht="15" x14ac:dyDescent="0.25">
      <c r="D17" s="16"/>
      <c r="E17" s="17"/>
    </row>
    <row r="18" spans="4:5" x14ac:dyDescent="0.2">
      <c r="D18" s="17"/>
    </row>
  </sheetData>
  <pageMargins left="0.51181102362204722" right="0.51181102362204722" top="0.78740157480314965" bottom="0.78740157480314965" header="0.31496062992125984" footer="0.31496062992125984"/>
  <pageSetup paperSize="9" scale="115"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8"/>
  <sheetViews>
    <sheetView workbookViewId="0">
      <selection activeCell="D25" sqref="D25"/>
    </sheetView>
  </sheetViews>
  <sheetFormatPr defaultRowHeight="14.25" x14ac:dyDescent="0.2"/>
  <cols>
    <col min="1" max="1" width="42.375" customWidth="1"/>
    <col min="2" max="2" width="11.375" customWidth="1"/>
    <col min="3" max="3" width="9.875" customWidth="1"/>
    <col min="4" max="4" width="10.625" customWidth="1"/>
    <col min="5" max="5" width="11.375" customWidth="1"/>
  </cols>
  <sheetData>
    <row r="1" spans="1:5" ht="23.25" x14ac:dyDescent="0.2">
      <c r="A1" s="24" t="s">
        <v>37</v>
      </c>
      <c r="B1" s="24"/>
      <c r="C1" s="24"/>
      <c r="D1" s="24"/>
      <c r="E1" s="24"/>
    </row>
    <row r="3" spans="1:5" x14ac:dyDescent="0.2">
      <c r="B3" s="6" t="s">
        <v>22</v>
      </c>
    </row>
    <row r="4" spans="1:5" x14ac:dyDescent="0.2">
      <c r="A4" s="6" t="s">
        <v>36</v>
      </c>
      <c r="B4" s="5" t="s">
        <v>34</v>
      </c>
      <c r="C4" s="5" t="s">
        <v>35</v>
      </c>
      <c r="D4" s="5" t="s">
        <v>28</v>
      </c>
      <c r="E4" s="14" t="s">
        <v>46</v>
      </c>
    </row>
    <row r="5" spans="1:5" x14ac:dyDescent="0.2">
      <c r="A5" s="11" t="s">
        <v>1672</v>
      </c>
      <c r="B5" s="9">
        <v>16316.13</v>
      </c>
      <c r="C5" s="9">
        <v>0</v>
      </c>
      <c r="D5" s="9">
        <v>0</v>
      </c>
      <c r="E5" s="9">
        <v>16316.13</v>
      </c>
    </row>
    <row r="6" spans="1:5" x14ac:dyDescent="0.2">
      <c r="A6" s="11" t="s">
        <v>1683</v>
      </c>
      <c r="B6" s="9">
        <v>857.83</v>
      </c>
      <c r="C6" s="9">
        <v>0</v>
      </c>
      <c r="D6" s="9">
        <v>0</v>
      </c>
      <c r="E6" s="9">
        <v>857.83</v>
      </c>
    </row>
    <row r="7" spans="1:5" x14ac:dyDescent="0.2">
      <c r="A7" s="11" t="s">
        <v>252</v>
      </c>
      <c r="B7" s="9">
        <v>109598.54999999999</v>
      </c>
      <c r="C7" s="9">
        <v>35019.29</v>
      </c>
      <c r="D7" s="9">
        <v>0</v>
      </c>
      <c r="E7" s="9">
        <v>74579.25999999998</v>
      </c>
    </row>
    <row r="8" spans="1:5" x14ac:dyDescent="0.2">
      <c r="A8" s="11" t="s">
        <v>325</v>
      </c>
      <c r="B8" s="9">
        <v>116751.67999999999</v>
      </c>
      <c r="C8" s="9">
        <v>31390.53</v>
      </c>
      <c r="D8" s="9">
        <v>0</v>
      </c>
      <c r="E8" s="9">
        <v>85361.15</v>
      </c>
    </row>
    <row r="9" spans="1:5" x14ac:dyDescent="0.2">
      <c r="A9" s="11" t="s">
        <v>1711</v>
      </c>
      <c r="B9" s="9">
        <v>7976.94</v>
      </c>
      <c r="C9" s="9">
        <v>0</v>
      </c>
      <c r="D9" s="9">
        <v>0</v>
      </c>
      <c r="E9" s="9">
        <v>7976.94</v>
      </c>
    </row>
    <row r="10" spans="1:5" x14ac:dyDescent="0.2">
      <c r="A10" s="11" t="s">
        <v>1072</v>
      </c>
      <c r="B10" s="9">
        <v>3791.95</v>
      </c>
      <c r="C10" s="9">
        <v>1582.4</v>
      </c>
      <c r="D10" s="9">
        <v>0</v>
      </c>
      <c r="E10" s="9">
        <v>2209.5499999999997</v>
      </c>
    </row>
    <row r="11" spans="1:5" x14ac:dyDescent="0.2">
      <c r="A11" s="11" t="s">
        <v>1722</v>
      </c>
      <c r="B11" s="9">
        <v>715.14</v>
      </c>
      <c r="C11" s="9">
        <v>0</v>
      </c>
      <c r="D11" s="9">
        <v>0</v>
      </c>
      <c r="E11" s="9">
        <v>715.14</v>
      </c>
    </row>
    <row r="12" spans="1:5" x14ac:dyDescent="0.2">
      <c r="A12" s="11" t="s">
        <v>1288</v>
      </c>
      <c r="B12" s="9">
        <v>7740</v>
      </c>
      <c r="C12" s="9">
        <v>7740</v>
      </c>
      <c r="D12" s="9">
        <v>0</v>
      </c>
      <c r="E12" s="9">
        <v>0</v>
      </c>
    </row>
    <row r="13" spans="1:5" x14ac:dyDescent="0.2">
      <c r="A13" s="11" t="s">
        <v>1092</v>
      </c>
      <c r="B13" s="9">
        <v>98748.06</v>
      </c>
      <c r="C13" s="9">
        <v>98748.06</v>
      </c>
      <c r="D13" s="9">
        <v>0</v>
      </c>
      <c r="E13" s="9">
        <v>0</v>
      </c>
    </row>
    <row r="14" spans="1:5" x14ac:dyDescent="0.2">
      <c r="A14" s="11" t="s">
        <v>1368</v>
      </c>
      <c r="B14" s="9">
        <v>884.41</v>
      </c>
      <c r="C14" s="9">
        <v>884.41</v>
      </c>
      <c r="D14" s="9">
        <v>0</v>
      </c>
      <c r="E14" s="9">
        <v>0</v>
      </c>
    </row>
    <row r="15" spans="1:5" x14ac:dyDescent="0.2">
      <c r="A15" s="11" t="s">
        <v>1882</v>
      </c>
      <c r="B15" s="9">
        <v>2325.9699999999998</v>
      </c>
      <c r="C15" s="9">
        <v>0</v>
      </c>
      <c r="D15" s="9">
        <v>0</v>
      </c>
      <c r="E15" s="9">
        <v>2325.9699999999998</v>
      </c>
    </row>
    <row r="16" spans="1:5" x14ac:dyDescent="0.2">
      <c r="A16" s="11" t="s">
        <v>390</v>
      </c>
      <c r="B16" s="9">
        <v>301211.32</v>
      </c>
      <c r="C16" s="9">
        <v>37252.020000000004</v>
      </c>
      <c r="D16" s="9">
        <v>0</v>
      </c>
      <c r="E16" s="9">
        <v>263959.3</v>
      </c>
    </row>
    <row r="17" spans="1:5" x14ac:dyDescent="0.2">
      <c r="A17" s="11" t="s">
        <v>1089</v>
      </c>
      <c r="B17" s="9">
        <v>4837.16</v>
      </c>
      <c r="C17" s="9">
        <v>246</v>
      </c>
      <c r="D17" s="9">
        <v>0</v>
      </c>
      <c r="E17" s="9">
        <v>4591.16</v>
      </c>
    </row>
    <row r="18" spans="1:5" x14ac:dyDescent="0.2">
      <c r="A18" s="11" t="s">
        <v>1314</v>
      </c>
      <c r="B18" s="9">
        <v>136640.69</v>
      </c>
      <c r="C18" s="9">
        <v>25500</v>
      </c>
      <c r="D18" s="9">
        <v>0</v>
      </c>
      <c r="E18" s="9">
        <v>111140.69</v>
      </c>
    </row>
    <row r="19" spans="1:5" x14ac:dyDescent="0.2">
      <c r="A19" s="11" t="s">
        <v>1343</v>
      </c>
      <c r="B19" s="9">
        <v>59817.960000000006</v>
      </c>
      <c r="C19" s="9">
        <v>10086.200000000001</v>
      </c>
      <c r="D19" s="9">
        <v>0</v>
      </c>
      <c r="E19" s="9">
        <v>49731.760000000009</v>
      </c>
    </row>
    <row r="20" spans="1:5" x14ac:dyDescent="0.2">
      <c r="A20" s="11" t="s">
        <v>1371</v>
      </c>
      <c r="B20" s="9">
        <v>40000</v>
      </c>
      <c r="C20" s="9">
        <v>149.34</v>
      </c>
      <c r="D20" s="9">
        <v>0</v>
      </c>
      <c r="E20" s="9">
        <v>39850.660000000003</v>
      </c>
    </row>
    <row r="21" spans="1:5" x14ac:dyDescent="0.2">
      <c r="A21" s="11" t="s">
        <v>1408</v>
      </c>
      <c r="B21" s="9">
        <v>304778.05</v>
      </c>
      <c r="C21" s="9">
        <v>304778.05</v>
      </c>
      <c r="D21" s="9">
        <v>0</v>
      </c>
      <c r="E21" s="9">
        <v>0</v>
      </c>
    </row>
    <row r="22" spans="1:5" x14ac:dyDescent="0.2">
      <c r="A22" s="11" t="s">
        <v>1427</v>
      </c>
      <c r="B22" s="9">
        <v>600819.99</v>
      </c>
      <c r="C22" s="9">
        <v>375526.4599999999</v>
      </c>
      <c r="D22" s="9">
        <v>0</v>
      </c>
      <c r="E22" s="9">
        <v>225293.53000000009</v>
      </c>
    </row>
    <row r="23" spans="1:5" x14ac:dyDescent="0.2">
      <c r="A23" s="11" t="s">
        <v>1472</v>
      </c>
      <c r="B23" s="9">
        <v>143.34</v>
      </c>
      <c r="C23" s="9">
        <v>143.34</v>
      </c>
      <c r="D23" s="9">
        <v>0</v>
      </c>
      <c r="E23" s="9">
        <v>0</v>
      </c>
    </row>
    <row r="24" spans="1:5" x14ac:dyDescent="0.2">
      <c r="A24" s="11" t="s">
        <v>1474</v>
      </c>
      <c r="B24" s="9">
        <v>9000</v>
      </c>
      <c r="C24" s="9">
        <v>9000</v>
      </c>
      <c r="D24" s="9">
        <v>0</v>
      </c>
      <c r="E24" s="9">
        <v>0</v>
      </c>
    </row>
    <row r="25" spans="1:5" x14ac:dyDescent="0.2">
      <c r="A25" s="11" t="s">
        <v>1488</v>
      </c>
      <c r="B25" s="9">
        <v>26705.51</v>
      </c>
      <c r="C25" s="9">
        <v>3366.1400000000003</v>
      </c>
      <c r="D25" s="9">
        <v>0</v>
      </c>
      <c r="E25" s="9">
        <v>23339.37</v>
      </c>
    </row>
    <row r="26" spans="1:5" x14ac:dyDescent="0.2">
      <c r="A26" s="11" t="s">
        <v>1572</v>
      </c>
      <c r="B26" s="9">
        <v>3105</v>
      </c>
      <c r="C26" s="9">
        <v>2368.39</v>
      </c>
      <c r="D26" s="9">
        <v>0</v>
      </c>
      <c r="E26" s="9">
        <v>736.61000000000013</v>
      </c>
    </row>
    <row r="27" spans="1:5" x14ac:dyDescent="0.2">
      <c r="A27" s="11" t="s">
        <v>1702</v>
      </c>
      <c r="B27" s="9">
        <v>369.98</v>
      </c>
      <c r="C27" s="9">
        <v>0</v>
      </c>
      <c r="D27" s="9">
        <v>0</v>
      </c>
      <c r="E27" s="9">
        <v>369.98</v>
      </c>
    </row>
    <row r="28" spans="1:5" x14ac:dyDescent="0.2">
      <c r="A28" s="11" t="s">
        <v>1810</v>
      </c>
      <c r="B28" s="9">
        <v>805.42</v>
      </c>
      <c r="C28" s="9">
        <v>0</v>
      </c>
      <c r="D28" s="9">
        <v>0</v>
      </c>
      <c r="E28" s="9">
        <v>805.42</v>
      </c>
    </row>
    <row r="29" spans="1:5" x14ac:dyDescent="0.2">
      <c r="A29" s="11" t="s">
        <v>1833</v>
      </c>
      <c r="B29" s="9">
        <v>19943.27</v>
      </c>
      <c r="C29" s="9">
        <v>0</v>
      </c>
      <c r="D29" s="9">
        <v>0</v>
      </c>
      <c r="E29" s="9">
        <v>19943.27</v>
      </c>
    </row>
    <row r="30" spans="1:5" x14ac:dyDescent="0.2">
      <c r="A30" s="11" t="s">
        <v>1841</v>
      </c>
      <c r="B30" s="9">
        <v>128.66</v>
      </c>
      <c r="C30" s="9">
        <v>0</v>
      </c>
      <c r="D30" s="9">
        <v>0</v>
      </c>
      <c r="E30" s="9">
        <v>128.66</v>
      </c>
    </row>
    <row r="31" spans="1:5" x14ac:dyDescent="0.2">
      <c r="A31" s="11" t="s">
        <v>1848</v>
      </c>
      <c r="B31" s="9">
        <v>5000</v>
      </c>
      <c r="C31" s="9">
        <v>0</v>
      </c>
      <c r="D31" s="9">
        <v>0</v>
      </c>
      <c r="E31" s="9">
        <v>5000</v>
      </c>
    </row>
    <row r="32" spans="1:5" x14ac:dyDescent="0.2">
      <c r="A32" s="11" t="s">
        <v>1849</v>
      </c>
      <c r="B32" s="9">
        <v>18128.07</v>
      </c>
      <c r="C32" s="9">
        <v>0</v>
      </c>
      <c r="D32" s="9">
        <v>0</v>
      </c>
      <c r="E32" s="9">
        <v>18128.07</v>
      </c>
    </row>
    <row r="33" spans="1:5" x14ac:dyDescent="0.2">
      <c r="A33" s="11" t="s">
        <v>1850</v>
      </c>
      <c r="B33" s="9">
        <v>409.99</v>
      </c>
      <c r="C33" s="9">
        <v>0</v>
      </c>
      <c r="D33" s="9">
        <v>0</v>
      </c>
      <c r="E33" s="9">
        <v>409.99</v>
      </c>
    </row>
    <row r="34" spans="1:5" x14ac:dyDescent="0.2">
      <c r="A34" s="11" t="s">
        <v>1864</v>
      </c>
      <c r="B34" s="9">
        <v>5000</v>
      </c>
      <c r="C34" s="9">
        <v>0</v>
      </c>
      <c r="D34" s="9">
        <v>0</v>
      </c>
      <c r="E34" s="9">
        <v>5000</v>
      </c>
    </row>
    <row r="35" spans="1:5" x14ac:dyDescent="0.2">
      <c r="A35" s="11" t="s">
        <v>1880</v>
      </c>
      <c r="B35" s="9">
        <v>21529.51</v>
      </c>
      <c r="C35" s="9">
        <v>0</v>
      </c>
      <c r="D35" s="9">
        <v>0</v>
      </c>
      <c r="E35" s="9">
        <v>21529.51</v>
      </c>
    </row>
    <row r="36" spans="1:5" x14ac:dyDescent="0.2">
      <c r="A36" s="11" t="s">
        <v>1931</v>
      </c>
      <c r="B36" s="9">
        <v>1165</v>
      </c>
      <c r="C36" s="9">
        <v>0</v>
      </c>
      <c r="D36" s="9">
        <v>0</v>
      </c>
      <c r="E36" s="9">
        <v>1165</v>
      </c>
    </row>
    <row r="37" spans="1:5" x14ac:dyDescent="0.2">
      <c r="A37" s="11" t="s">
        <v>1953</v>
      </c>
      <c r="B37" s="9">
        <v>98823.459999999992</v>
      </c>
      <c r="C37" s="9">
        <v>0</v>
      </c>
      <c r="D37" s="9">
        <v>0</v>
      </c>
      <c r="E37" s="9">
        <v>98823.459999999992</v>
      </c>
    </row>
    <row r="38" spans="1:5" x14ac:dyDescent="0.2">
      <c r="A38" s="11" t="s">
        <v>44</v>
      </c>
      <c r="B38" s="9">
        <v>2024069.04</v>
      </c>
      <c r="C38" s="9">
        <v>943780.63</v>
      </c>
      <c r="D38" s="9">
        <v>0</v>
      </c>
      <c r="E38" s="9">
        <v>1080288.4099999999</v>
      </c>
    </row>
  </sheetData>
  <mergeCells count="1">
    <mergeCell ref="A1:E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35"/>
  <sheetViews>
    <sheetView workbookViewId="0">
      <selection activeCell="E14" sqref="E14"/>
    </sheetView>
  </sheetViews>
  <sheetFormatPr defaultRowHeight="14.25" x14ac:dyDescent="0.2"/>
  <cols>
    <col min="1" max="1" width="13.125" customWidth="1"/>
    <col min="2" max="2" width="17.625" customWidth="1"/>
    <col min="4" max="4" width="13.125" customWidth="1"/>
    <col min="5" max="5" width="14.375" customWidth="1"/>
  </cols>
  <sheetData>
    <row r="1" spans="1:5" s="5" customFormat="1" x14ac:dyDescent="0.2"/>
    <row r="2" spans="1:5" s="5" customFormat="1" x14ac:dyDescent="0.2"/>
    <row r="4" spans="1:5" ht="23.25" x14ac:dyDescent="0.3">
      <c r="A4" s="20" t="s">
        <v>58</v>
      </c>
      <c r="D4" s="15" t="s">
        <v>59</v>
      </c>
      <c r="E4" s="15"/>
    </row>
    <row r="5" spans="1:5" x14ac:dyDescent="0.2">
      <c r="D5" s="5"/>
      <c r="E5" s="5"/>
    </row>
    <row r="6" spans="1:5" x14ac:dyDescent="0.2">
      <c r="A6" s="11" t="s">
        <v>38</v>
      </c>
      <c r="B6" s="14" t="s">
        <v>57</v>
      </c>
      <c r="D6" s="6" t="s">
        <v>38</v>
      </c>
      <c r="E6" s="14" t="s">
        <v>39</v>
      </c>
    </row>
    <row r="7" spans="1:5" x14ac:dyDescent="0.2">
      <c r="A7" s="11" t="s">
        <v>48</v>
      </c>
      <c r="B7" s="23"/>
      <c r="D7" s="11" t="s">
        <v>1961</v>
      </c>
      <c r="E7" s="3">
        <v>650089.73</v>
      </c>
    </row>
    <row r="8" spans="1:5" x14ac:dyDescent="0.2">
      <c r="A8" s="11" t="s">
        <v>49</v>
      </c>
      <c r="B8" s="12"/>
      <c r="D8" s="11" t="s">
        <v>1962</v>
      </c>
      <c r="E8" s="3">
        <v>849916.25999999966</v>
      </c>
    </row>
    <row r="9" spans="1:5" x14ac:dyDescent="0.2">
      <c r="A9" s="11" t="s">
        <v>50</v>
      </c>
      <c r="D9" s="11" t="s">
        <v>1963</v>
      </c>
      <c r="E9" s="3">
        <v>1080288.4099999992</v>
      </c>
    </row>
    <row r="10" spans="1:5" x14ac:dyDescent="0.2">
      <c r="A10" s="11" t="s">
        <v>60</v>
      </c>
      <c r="D10" s="32" t="s">
        <v>1965</v>
      </c>
      <c r="E10" s="31">
        <v>5.8207660913467407E-11</v>
      </c>
    </row>
    <row r="11" spans="1:5" x14ac:dyDescent="0.2">
      <c r="A11" s="11" t="s">
        <v>51</v>
      </c>
      <c r="D11" s="11" t="s">
        <v>1964</v>
      </c>
      <c r="E11" s="3">
        <v>0</v>
      </c>
    </row>
    <row r="12" spans="1:5" x14ac:dyDescent="0.2">
      <c r="A12" s="11" t="s">
        <v>61</v>
      </c>
      <c r="D12" s="11" t="s">
        <v>44</v>
      </c>
      <c r="E12" s="3">
        <v>2580294.4000000008</v>
      </c>
    </row>
    <row r="13" spans="1:5" x14ac:dyDescent="0.2">
      <c r="A13" s="11" t="s">
        <v>52</v>
      </c>
    </row>
    <row r="14" spans="1:5" x14ac:dyDescent="0.2">
      <c r="A14" s="11" t="s">
        <v>53</v>
      </c>
    </row>
    <row r="15" spans="1:5" x14ac:dyDescent="0.2">
      <c r="A15" s="11" t="s">
        <v>54</v>
      </c>
    </row>
    <row r="16" spans="1:5" x14ac:dyDescent="0.2">
      <c r="A16" s="11" t="s">
        <v>55</v>
      </c>
    </row>
    <row r="17" spans="1:2" x14ac:dyDescent="0.2">
      <c r="A17" s="11" t="s">
        <v>56</v>
      </c>
    </row>
    <row r="18" spans="1:2" ht="15" x14ac:dyDescent="0.25">
      <c r="A18" s="21" t="s">
        <v>44</v>
      </c>
      <c r="B18">
        <f>SUBTOTAL(109,B6:B17)</f>
        <v>0</v>
      </c>
    </row>
    <row r="21" spans="1:2" ht="15" x14ac:dyDescent="0.25">
      <c r="A21" s="22" t="s">
        <v>62</v>
      </c>
    </row>
    <row r="23" spans="1:2" x14ac:dyDescent="0.2">
      <c r="A23" s="11" t="s">
        <v>38</v>
      </c>
      <c r="B23" s="14" t="s">
        <v>63</v>
      </c>
    </row>
    <row r="24" spans="1:2" x14ac:dyDescent="0.2">
      <c r="A24" s="11" t="s">
        <v>48</v>
      </c>
      <c r="B24" s="23">
        <f>GETPIVOTDATA("Campo1",$D$6,"Tipo Recurso","CONVÊNIO ")-B7</f>
        <v>650089.73</v>
      </c>
    </row>
    <row r="25" spans="1:2" x14ac:dyDescent="0.2">
      <c r="A25" s="11" t="s">
        <v>49</v>
      </c>
      <c r="B25" s="23" t="e">
        <f>GETPIVOTDATA("Campo1",$D$6,"Tipo Recurso","RA ")-B8</f>
        <v>#REF!</v>
      </c>
    </row>
    <row r="26" spans="1:2" x14ac:dyDescent="0.2">
      <c r="A26" s="11" t="s">
        <v>50</v>
      </c>
      <c r="B26" s="23">
        <f>GETPIVOTDATA("Campo1",$D$6,"Tipo Recurso","RD ")-B9</f>
        <v>849916.25999999966</v>
      </c>
    </row>
    <row r="27" spans="1:2" x14ac:dyDescent="0.2">
      <c r="A27" s="11" t="s">
        <v>60</v>
      </c>
      <c r="B27" s="23">
        <f>GETPIVOTDATA("Campo1",$D$6,"Tipo Recurso","RI ")-B10</f>
        <v>1080288.4099999992</v>
      </c>
    </row>
    <row r="28" spans="1:2" x14ac:dyDescent="0.2">
      <c r="A28" s="11" t="s">
        <v>51</v>
      </c>
      <c r="B28" s="23">
        <f>GETPIVOTDATA("Campo1",$D$6,"Tipo Recurso","RORÇ ")-B11</f>
        <v>5.8207660913467407E-11</v>
      </c>
    </row>
    <row r="29" spans="1:2" x14ac:dyDescent="0.2">
      <c r="A29" s="11" t="s">
        <v>61</v>
      </c>
      <c r="B29" s="23">
        <f>GETPIVOTDATA("Campo1",$D$6,"Tipo Recurso","RINF ")-B12</f>
        <v>0</v>
      </c>
    </row>
    <row r="30" spans="1:2" x14ac:dyDescent="0.2">
      <c r="A30" s="11" t="s">
        <v>52</v>
      </c>
      <c r="B30" s="23" t="e">
        <f>GETPIVOTDATA("Campo1",$D$6,"Tipo Recurso","SEG ")-B12</f>
        <v>#REF!</v>
      </c>
    </row>
    <row r="31" spans="1:2" x14ac:dyDescent="0.2">
      <c r="A31" s="11" t="s">
        <v>53</v>
      </c>
      <c r="B31" s="23" t="e">
        <f>GETPIVOTDATA("Campo1",$D$6,"Tipo Recurso","TREIN ")-B14</f>
        <v>#REF!</v>
      </c>
    </row>
    <row r="32" spans="1:2" x14ac:dyDescent="0.2">
      <c r="A32" s="11" t="s">
        <v>54</v>
      </c>
      <c r="B32" s="23" t="e">
        <f>GETPIVOTDATA("Campo1",$D$6,"Tipo Recurso","MANUT ")-B15</f>
        <v>#REF!</v>
      </c>
    </row>
    <row r="33" spans="1:2" x14ac:dyDescent="0.2">
      <c r="A33" s="11" t="s">
        <v>55</v>
      </c>
      <c r="B33" s="23" t="e">
        <f>GETPIVOTDATA("Campo1",$D$6,"Tipo Recurso","PPO ")-B16</f>
        <v>#REF!</v>
      </c>
    </row>
    <row r="34" spans="1:2" x14ac:dyDescent="0.2">
      <c r="A34" s="11" t="s">
        <v>56</v>
      </c>
      <c r="B34" s="23" t="e">
        <f>GETPIVOTDATA("Campo1",$D$6,"Tipo Recurso","TRANS ")-B17</f>
        <v>#REF!</v>
      </c>
    </row>
    <row r="35" spans="1:2" ht="15" x14ac:dyDescent="0.25">
      <c r="A35" s="21" t="s">
        <v>44</v>
      </c>
      <c r="B35" s="23" t="e">
        <f>SUBTOTAL(109,B24:B34)</f>
        <v>#REF!</v>
      </c>
    </row>
  </sheetData>
  <pageMargins left="0.511811024" right="0.511811024" top="0.78740157499999996" bottom="0.78740157499999996" header="0.31496062000000002" footer="0.31496062000000002"/>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rgb="FFFFC000"/>
  </sheetPr>
  <dimension ref="A1:N3535"/>
  <sheetViews>
    <sheetView zoomScale="106" workbookViewId="0">
      <selection activeCell="J1219" sqref="J1219"/>
    </sheetView>
  </sheetViews>
  <sheetFormatPr defaultRowHeight="14.25" x14ac:dyDescent="0.2"/>
  <cols>
    <col min="1" max="1" width="27.625" style="25" customWidth="1"/>
    <col min="2" max="2" width="10.625" style="26" customWidth="1"/>
    <col min="3" max="3" width="17.25" style="27" bestFit="1" customWidth="1"/>
    <col min="4" max="4" width="15.25" style="27" customWidth="1"/>
    <col min="5" max="5" width="27" style="28" customWidth="1"/>
    <col min="6" max="6" width="45.625" style="29" customWidth="1"/>
    <col min="7" max="7" width="12.125" style="27" customWidth="1"/>
    <col min="8" max="8" width="13.625" style="30" customWidth="1"/>
    <col min="9" max="9" width="14.375" style="30" customWidth="1"/>
    <col min="10" max="10" width="12" style="30" customWidth="1"/>
    <col min="11" max="11" width="17.5" style="30" customWidth="1"/>
    <col min="12" max="13" width="9" style="25"/>
    <col min="14" max="14" width="14.75" style="25" customWidth="1"/>
    <col min="15" max="16384" width="9" style="25"/>
  </cols>
  <sheetData>
    <row r="1" spans="1:14" ht="15" x14ac:dyDescent="0.2">
      <c r="A1" s="25" t="s">
        <v>0</v>
      </c>
      <c r="B1" s="26" t="s">
        <v>1</v>
      </c>
      <c r="C1" s="27" t="s">
        <v>2</v>
      </c>
      <c r="D1" s="27" t="s">
        <v>3</v>
      </c>
      <c r="E1" s="28" t="s">
        <v>4</v>
      </c>
      <c r="F1" s="29" t="s">
        <v>5</v>
      </c>
      <c r="G1" s="27" t="s">
        <v>26</v>
      </c>
      <c r="H1" s="30" t="s">
        <v>6</v>
      </c>
      <c r="I1" s="30" t="s">
        <v>7</v>
      </c>
      <c r="J1" s="30" t="s">
        <v>27</v>
      </c>
      <c r="K1" s="30" t="s">
        <v>25</v>
      </c>
      <c r="L1" s="25" t="s">
        <v>9</v>
      </c>
      <c r="M1" s="25" t="s">
        <v>8</v>
      </c>
      <c r="N1" s="25" t="s">
        <v>40</v>
      </c>
    </row>
    <row r="2" spans="1:14" ht="57" customHeight="1" x14ac:dyDescent="0.2">
      <c r="A2" s="25" t="s">
        <v>64</v>
      </c>
      <c r="B2" s="26">
        <v>44944</v>
      </c>
      <c r="C2" s="27">
        <v>16490</v>
      </c>
      <c r="D2" s="27" t="s">
        <v>65</v>
      </c>
      <c r="E2" s="28" t="s">
        <v>66</v>
      </c>
      <c r="F2" s="29" t="s">
        <v>67</v>
      </c>
      <c r="G2" s="27" t="s">
        <v>68</v>
      </c>
      <c r="H2" s="30">
        <v>0</v>
      </c>
      <c r="J2" s="30">
        <f>IF(G2="Não",0,H2)</f>
        <v>0</v>
      </c>
      <c r="K2" s="30">
        <f>IF(G2="Não",H2,0)</f>
        <v>0</v>
      </c>
      <c r="L2" s="25">
        <f>MONTH(B2)</f>
        <v>1</v>
      </c>
      <c r="M2" s="25" t="str">
        <f>VLOOKUP(L2,mês!A:B,2,0)</f>
        <v>Janeiro</v>
      </c>
      <c r="N2" s="25" t="str">
        <f>LEFT(A2,SEARCH("-",A2)-1)</f>
        <v xml:space="preserve">Diretoria </v>
      </c>
    </row>
    <row r="3" spans="1:14" ht="57" customHeight="1" x14ac:dyDescent="0.2">
      <c r="A3" s="25" t="s">
        <v>64</v>
      </c>
      <c r="B3" s="26">
        <v>44970</v>
      </c>
      <c r="C3" s="27">
        <v>16588</v>
      </c>
      <c r="D3" s="27" t="s">
        <v>65</v>
      </c>
      <c r="E3" s="28" t="s">
        <v>69</v>
      </c>
      <c r="F3" s="29" t="s">
        <v>70</v>
      </c>
      <c r="G3" s="27" t="s">
        <v>68</v>
      </c>
      <c r="H3" s="30">
        <v>23873.02</v>
      </c>
      <c r="J3" s="30">
        <f t="shared" ref="J3:J66" si="0">IF(G3="Não",0,H3)</f>
        <v>23873.02</v>
      </c>
      <c r="K3" s="30">
        <f t="shared" ref="K3:K66" si="1">IF(G3="Não",H3,0)</f>
        <v>0</v>
      </c>
      <c r="L3" s="25">
        <f t="shared" ref="L3:L66" si="2">MONTH(B3)</f>
        <v>2</v>
      </c>
      <c r="M3" s="25" t="str">
        <f>VLOOKUP(L3,mês!A:B,2,0)</f>
        <v>Fevereiro</v>
      </c>
      <c r="N3" s="25" t="str">
        <f t="shared" ref="N3:N66" si="3">LEFT(A3,SEARCH("-",A3)-1)</f>
        <v xml:space="preserve">Diretoria </v>
      </c>
    </row>
    <row r="4" spans="1:14" ht="57" customHeight="1" x14ac:dyDescent="0.2">
      <c r="A4" s="25" t="s">
        <v>64</v>
      </c>
      <c r="B4" s="26">
        <v>45022</v>
      </c>
      <c r="C4" s="27">
        <v>16765</v>
      </c>
      <c r="D4" s="27" t="s">
        <v>65</v>
      </c>
      <c r="E4" s="28" t="s">
        <v>71</v>
      </c>
      <c r="F4" s="29" t="s">
        <v>72</v>
      </c>
      <c r="G4" s="27" t="s">
        <v>68</v>
      </c>
      <c r="H4" s="30">
        <v>0</v>
      </c>
      <c r="J4" s="30">
        <f t="shared" si="0"/>
        <v>0</v>
      </c>
      <c r="K4" s="30">
        <f t="shared" si="1"/>
        <v>0</v>
      </c>
      <c r="L4" s="25">
        <f t="shared" si="2"/>
        <v>4</v>
      </c>
      <c r="M4" s="25" t="str">
        <f>VLOOKUP(L4,mês!A:B,2,0)</f>
        <v>Abril</v>
      </c>
      <c r="N4" s="25" t="str">
        <f t="shared" si="3"/>
        <v xml:space="preserve">Diretoria </v>
      </c>
    </row>
    <row r="5" spans="1:14" ht="57" customHeight="1" x14ac:dyDescent="0.2">
      <c r="A5" s="25" t="s">
        <v>64</v>
      </c>
      <c r="B5" s="26">
        <v>45034</v>
      </c>
      <c r="C5" s="27">
        <v>16795</v>
      </c>
      <c r="D5" s="27" t="s">
        <v>73</v>
      </c>
      <c r="E5" s="28" t="s">
        <v>74</v>
      </c>
      <c r="F5" s="29" t="s">
        <v>75</v>
      </c>
      <c r="G5" s="27" t="s">
        <v>68</v>
      </c>
      <c r="H5" s="30">
        <v>600</v>
      </c>
      <c r="J5" s="30">
        <f t="shared" si="0"/>
        <v>600</v>
      </c>
      <c r="K5" s="30">
        <f t="shared" si="1"/>
        <v>0</v>
      </c>
      <c r="L5" s="25">
        <f t="shared" si="2"/>
        <v>4</v>
      </c>
      <c r="M5" s="25" t="str">
        <f>VLOOKUP(L5,mês!A:B,2,0)</f>
        <v>Abril</v>
      </c>
      <c r="N5" s="25" t="str">
        <f t="shared" si="3"/>
        <v xml:space="preserve">Diretoria </v>
      </c>
    </row>
    <row r="6" spans="1:14" ht="57" customHeight="1" x14ac:dyDescent="0.2">
      <c r="A6" s="25" t="s">
        <v>64</v>
      </c>
      <c r="B6" s="26">
        <v>45034</v>
      </c>
      <c r="C6" s="27">
        <v>16797</v>
      </c>
      <c r="D6" s="27" t="s">
        <v>76</v>
      </c>
      <c r="E6" s="28" t="s">
        <v>77</v>
      </c>
      <c r="F6" s="29" t="s">
        <v>78</v>
      </c>
      <c r="G6" s="27" t="s">
        <v>68</v>
      </c>
      <c r="H6" s="30">
        <v>1105.49</v>
      </c>
      <c r="J6" s="30">
        <f t="shared" si="0"/>
        <v>1105.49</v>
      </c>
      <c r="K6" s="30">
        <f t="shared" si="1"/>
        <v>0</v>
      </c>
      <c r="L6" s="25">
        <f t="shared" si="2"/>
        <v>4</v>
      </c>
      <c r="M6" s="25" t="str">
        <f>VLOOKUP(L6,mês!A:B,2,0)</f>
        <v>Abril</v>
      </c>
      <c r="N6" s="25" t="str">
        <f t="shared" si="3"/>
        <v xml:space="preserve">Diretoria </v>
      </c>
    </row>
    <row r="7" spans="1:14" ht="57" customHeight="1" x14ac:dyDescent="0.2">
      <c r="A7" s="25" t="s">
        <v>64</v>
      </c>
      <c r="B7" s="26">
        <v>45034</v>
      </c>
      <c r="C7" s="27">
        <v>16798</v>
      </c>
      <c r="D7" s="27" t="s">
        <v>65</v>
      </c>
      <c r="E7" s="28" t="s">
        <v>79</v>
      </c>
      <c r="F7" s="29" t="s">
        <v>80</v>
      </c>
      <c r="G7" s="27" t="s">
        <v>68</v>
      </c>
      <c r="H7" s="30">
        <v>630</v>
      </c>
      <c r="J7" s="30">
        <f t="shared" si="0"/>
        <v>630</v>
      </c>
      <c r="K7" s="30">
        <f t="shared" si="1"/>
        <v>0</v>
      </c>
      <c r="L7" s="25">
        <f t="shared" si="2"/>
        <v>4</v>
      </c>
      <c r="M7" s="25" t="str">
        <f>VLOOKUP(L7,mês!A:B,2,0)</f>
        <v>Abril</v>
      </c>
      <c r="N7" s="25" t="str">
        <f t="shared" si="3"/>
        <v xml:space="preserve">Diretoria </v>
      </c>
    </row>
    <row r="8" spans="1:14" ht="57" customHeight="1" x14ac:dyDescent="0.2">
      <c r="A8" s="25" t="s">
        <v>64</v>
      </c>
      <c r="B8" s="26">
        <v>45034</v>
      </c>
      <c r="C8" s="27">
        <v>16799</v>
      </c>
      <c r="D8" s="27" t="s">
        <v>81</v>
      </c>
      <c r="E8" s="28" t="s">
        <v>79</v>
      </c>
      <c r="F8" s="29" t="s">
        <v>82</v>
      </c>
      <c r="G8" s="27" t="s">
        <v>68</v>
      </c>
      <c r="H8" s="30">
        <v>420</v>
      </c>
      <c r="J8" s="30">
        <f t="shared" si="0"/>
        <v>420</v>
      </c>
      <c r="K8" s="30">
        <f t="shared" si="1"/>
        <v>0</v>
      </c>
      <c r="L8" s="25">
        <f t="shared" si="2"/>
        <v>4</v>
      </c>
      <c r="M8" s="25" t="str">
        <f>VLOOKUP(L8,mês!A:B,2,0)</f>
        <v>Abril</v>
      </c>
      <c r="N8" s="25" t="str">
        <f t="shared" si="3"/>
        <v xml:space="preserve">Diretoria </v>
      </c>
    </row>
    <row r="9" spans="1:14" ht="57" customHeight="1" x14ac:dyDescent="0.2">
      <c r="A9" s="25" t="s">
        <v>64</v>
      </c>
      <c r="B9" s="26">
        <v>45035</v>
      </c>
      <c r="C9" s="27">
        <v>16801</v>
      </c>
      <c r="D9" s="27" t="s">
        <v>65</v>
      </c>
      <c r="E9" s="28" t="s">
        <v>83</v>
      </c>
      <c r="F9" s="29" t="s">
        <v>84</v>
      </c>
      <c r="G9" s="27" t="s">
        <v>68</v>
      </c>
      <c r="H9" s="30">
        <v>17712</v>
      </c>
      <c r="J9" s="30">
        <f t="shared" si="0"/>
        <v>17712</v>
      </c>
      <c r="K9" s="30">
        <f t="shared" si="1"/>
        <v>0</v>
      </c>
      <c r="L9" s="25">
        <f t="shared" si="2"/>
        <v>4</v>
      </c>
      <c r="M9" s="25" t="str">
        <f>VLOOKUP(L9,mês!A:B,2,0)</f>
        <v>Abril</v>
      </c>
      <c r="N9" s="25" t="str">
        <f t="shared" si="3"/>
        <v xml:space="preserve">Diretoria </v>
      </c>
    </row>
    <row r="10" spans="1:14" ht="57" customHeight="1" x14ac:dyDescent="0.2">
      <c r="A10" s="25" t="s">
        <v>64</v>
      </c>
      <c r="B10" s="26">
        <v>45041</v>
      </c>
      <c r="C10" s="27">
        <v>16817</v>
      </c>
      <c r="D10" s="27" t="s">
        <v>81</v>
      </c>
      <c r="E10" s="28" t="s">
        <v>79</v>
      </c>
      <c r="F10" s="29" t="s">
        <v>85</v>
      </c>
      <c r="G10" s="27" t="s">
        <v>68</v>
      </c>
      <c r="H10" s="30">
        <v>840</v>
      </c>
      <c r="J10" s="30">
        <f t="shared" si="0"/>
        <v>840</v>
      </c>
      <c r="K10" s="30">
        <f t="shared" si="1"/>
        <v>0</v>
      </c>
      <c r="L10" s="25">
        <f t="shared" si="2"/>
        <v>4</v>
      </c>
      <c r="M10" s="25" t="str">
        <f>VLOOKUP(L10,mês!A:B,2,0)</f>
        <v>Abril</v>
      </c>
      <c r="N10" s="25" t="str">
        <f t="shared" si="3"/>
        <v xml:space="preserve">Diretoria </v>
      </c>
    </row>
    <row r="11" spans="1:14" ht="57" customHeight="1" x14ac:dyDescent="0.2">
      <c r="A11" s="25" t="s">
        <v>64</v>
      </c>
      <c r="B11" s="26">
        <v>45050</v>
      </c>
      <c r="C11" s="27">
        <v>16849</v>
      </c>
      <c r="D11" s="27" t="s">
        <v>65</v>
      </c>
      <c r="E11" s="28" t="s">
        <v>83</v>
      </c>
      <c r="F11" s="29" t="s">
        <v>86</v>
      </c>
      <c r="G11" s="27" t="s">
        <v>68</v>
      </c>
      <c r="H11" s="30">
        <v>11808</v>
      </c>
      <c r="J11" s="30">
        <f t="shared" si="0"/>
        <v>11808</v>
      </c>
      <c r="K11" s="30">
        <f t="shared" si="1"/>
        <v>0</v>
      </c>
      <c r="L11" s="25">
        <f t="shared" si="2"/>
        <v>5</v>
      </c>
      <c r="M11" s="25" t="str">
        <f>VLOOKUP(L11,mês!A:B,2,0)</f>
        <v>Maio</v>
      </c>
      <c r="N11" s="25" t="str">
        <f t="shared" si="3"/>
        <v xml:space="preserve">Diretoria </v>
      </c>
    </row>
    <row r="12" spans="1:14" ht="57" customHeight="1" x14ac:dyDescent="0.2">
      <c r="A12" s="25" t="s">
        <v>64</v>
      </c>
      <c r="B12" s="26">
        <v>45050</v>
      </c>
      <c r="C12" s="27">
        <v>16851</v>
      </c>
      <c r="D12" s="27" t="s">
        <v>87</v>
      </c>
      <c r="E12" s="28" t="s">
        <v>88</v>
      </c>
      <c r="F12" s="29" t="s">
        <v>89</v>
      </c>
      <c r="G12" s="27" t="s">
        <v>68</v>
      </c>
      <c r="H12" s="30">
        <v>1710</v>
      </c>
      <c r="J12" s="30">
        <f t="shared" si="0"/>
        <v>1710</v>
      </c>
      <c r="K12" s="30">
        <f t="shared" si="1"/>
        <v>0</v>
      </c>
      <c r="L12" s="25">
        <f t="shared" si="2"/>
        <v>5</v>
      </c>
      <c r="M12" s="25" t="str">
        <f>VLOOKUP(L12,mês!A:B,2,0)</f>
        <v>Maio</v>
      </c>
      <c r="N12" s="25" t="str">
        <f t="shared" si="3"/>
        <v xml:space="preserve">Diretoria </v>
      </c>
    </row>
    <row r="13" spans="1:14" ht="57" customHeight="1" x14ac:dyDescent="0.2">
      <c r="A13" s="25" t="s">
        <v>64</v>
      </c>
      <c r="B13" s="26">
        <v>45055</v>
      </c>
      <c r="C13" s="27">
        <v>16867</v>
      </c>
      <c r="D13" s="27" t="s">
        <v>65</v>
      </c>
      <c r="E13" s="28" t="s">
        <v>83</v>
      </c>
      <c r="F13" s="29" t="s">
        <v>90</v>
      </c>
      <c r="G13" s="27" t="s">
        <v>68</v>
      </c>
      <c r="H13" s="30">
        <v>17712</v>
      </c>
      <c r="J13" s="30">
        <f t="shared" si="0"/>
        <v>17712</v>
      </c>
      <c r="K13" s="30">
        <f t="shared" si="1"/>
        <v>0</v>
      </c>
      <c r="L13" s="25">
        <f t="shared" si="2"/>
        <v>5</v>
      </c>
      <c r="M13" s="25" t="str">
        <f>VLOOKUP(L13,mês!A:B,2,0)</f>
        <v>Maio</v>
      </c>
      <c r="N13" s="25" t="str">
        <f t="shared" si="3"/>
        <v xml:space="preserve">Diretoria </v>
      </c>
    </row>
    <row r="14" spans="1:14" ht="57" customHeight="1" x14ac:dyDescent="0.2">
      <c r="A14" s="25" t="s">
        <v>64</v>
      </c>
      <c r="B14" s="26">
        <v>45055</v>
      </c>
      <c r="C14" s="27">
        <v>16868</v>
      </c>
      <c r="D14" s="27" t="s">
        <v>87</v>
      </c>
      <c r="E14" s="28" t="s">
        <v>91</v>
      </c>
      <c r="F14" s="29" t="s">
        <v>92</v>
      </c>
      <c r="G14" s="27" t="s">
        <v>68</v>
      </c>
      <c r="H14" s="30">
        <v>4950</v>
      </c>
      <c r="J14" s="30">
        <f t="shared" si="0"/>
        <v>4950</v>
      </c>
      <c r="K14" s="30">
        <f t="shared" si="1"/>
        <v>0</v>
      </c>
      <c r="L14" s="25">
        <f t="shared" si="2"/>
        <v>5</v>
      </c>
      <c r="M14" s="25" t="str">
        <f>VLOOKUP(L14,mês!A:B,2,0)</f>
        <v>Maio</v>
      </c>
      <c r="N14" s="25" t="str">
        <f t="shared" si="3"/>
        <v xml:space="preserve">Diretoria </v>
      </c>
    </row>
    <row r="15" spans="1:14" ht="57" customHeight="1" x14ac:dyDescent="0.2">
      <c r="A15" s="25" t="s">
        <v>64</v>
      </c>
      <c r="B15" s="26">
        <v>45057</v>
      </c>
      <c r="C15" s="27">
        <v>16875</v>
      </c>
      <c r="D15" s="27" t="s">
        <v>93</v>
      </c>
      <c r="E15" s="28" t="s">
        <v>94</v>
      </c>
      <c r="F15" s="29" t="s">
        <v>95</v>
      </c>
      <c r="G15" s="27" t="s">
        <v>68</v>
      </c>
      <c r="H15" s="30">
        <v>580</v>
      </c>
      <c r="J15" s="30">
        <f t="shared" si="0"/>
        <v>580</v>
      </c>
      <c r="K15" s="30">
        <f t="shared" si="1"/>
        <v>0</v>
      </c>
      <c r="L15" s="25">
        <f t="shared" si="2"/>
        <v>5</v>
      </c>
      <c r="M15" s="25" t="str">
        <f>VLOOKUP(L15,mês!A:B,2,0)</f>
        <v>Maio</v>
      </c>
      <c r="N15" s="25" t="str">
        <f t="shared" si="3"/>
        <v xml:space="preserve">Diretoria </v>
      </c>
    </row>
    <row r="16" spans="1:14" ht="57" customHeight="1" x14ac:dyDescent="0.2">
      <c r="A16" s="25" t="s">
        <v>64</v>
      </c>
      <c r="B16" s="26">
        <v>45057</v>
      </c>
      <c r="C16" s="27">
        <v>16881</v>
      </c>
      <c r="D16" s="27" t="s">
        <v>96</v>
      </c>
      <c r="E16" s="28" t="s">
        <v>97</v>
      </c>
      <c r="F16" s="29" t="s">
        <v>98</v>
      </c>
      <c r="G16" s="27" t="s">
        <v>68</v>
      </c>
      <c r="H16" s="30">
        <v>1300</v>
      </c>
      <c r="J16" s="30">
        <f t="shared" si="0"/>
        <v>1300</v>
      </c>
      <c r="K16" s="30">
        <f t="shared" si="1"/>
        <v>0</v>
      </c>
      <c r="L16" s="25">
        <f t="shared" si="2"/>
        <v>5</v>
      </c>
      <c r="M16" s="25" t="str">
        <f>VLOOKUP(L16,mês!A:B,2,0)</f>
        <v>Maio</v>
      </c>
      <c r="N16" s="25" t="str">
        <f t="shared" si="3"/>
        <v xml:space="preserve">Diretoria </v>
      </c>
    </row>
    <row r="17" spans="1:14" ht="57" customHeight="1" x14ac:dyDescent="0.2">
      <c r="A17" s="25" t="s">
        <v>64</v>
      </c>
      <c r="B17" s="26">
        <v>45057</v>
      </c>
      <c r="C17" s="27">
        <v>16885</v>
      </c>
      <c r="D17" s="27" t="s">
        <v>65</v>
      </c>
      <c r="E17" s="28" t="s">
        <v>99</v>
      </c>
      <c r="F17" s="29" t="s">
        <v>100</v>
      </c>
      <c r="G17" s="27" t="s">
        <v>68</v>
      </c>
      <c r="H17" s="30">
        <v>7158</v>
      </c>
      <c r="J17" s="30">
        <f t="shared" si="0"/>
        <v>7158</v>
      </c>
      <c r="K17" s="30">
        <f t="shared" si="1"/>
        <v>0</v>
      </c>
      <c r="L17" s="25">
        <f t="shared" si="2"/>
        <v>5</v>
      </c>
      <c r="M17" s="25" t="str">
        <f>VLOOKUP(L17,mês!A:B,2,0)</f>
        <v>Maio</v>
      </c>
      <c r="N17" s="25" t="str">
        <f t="shared" si="3"/>
        <v xml:space="preserve">Diretoria </v>
      </c>
    </row>
    <row r="18" spans="1:14" ht="57" customHeight="1" x14ac:dyDescent="0.2">
      <c r="A18" s="25" t="s">
        <v>64</v>
      </c>
      <c r="B18" s="26">
        <v>45057</v>
      </c>
      <c r="C18" s="27">
        <v>16888</v>
      </c>
      <c r="D18" s="27" t="s">
        <v>65</v>
      </c>
      <c r="E18" s="28" t="s">
        <v>101</v>
      </c>
      <c r="F18" s="29" t="s">
        <v>102</v>
      </c>
      <c r="G18" s="27" t="s">
        <v>68</v>
      </c>
      <c r="H18" s="30">
        <v>5700</v>
      </c>
      <c r="J18" s="30">
        <f t="shared" si="0"/>
        <v>5700</v>
      </c>
      <c r="K18" s="30">
        <f t="shared" si="1"/>
        <v>0</v>
      </c>
      <c r="L18" s="25">
        <f t="shared" si="2"/>
        <v>5</v>
      </c>
      <c r="M18" s="25" t="str">
        <f>VLOOKUP(L18,mês!A:B,2,0)</f>
        <v>Maio</v>
      </c>
      <c r="N18" s="25" t="str">
        <f t="shared" si="3"/>
        <v xml:space="preserve">Diretoria </v>
      </c>
    </row>
    <row r="19" spans="1:14" ht="57" customHeight="1" x14ac:dyDescent="0.2">
      <c r="A19" s="25" t="s">
        <v>64</v>
      </c>
      <c r="B19" s="26">
        <v>45057</v>
      </c>
      <c r="C19" s="27">
        <v>16896</v>
      </c>
      <c r="D19" s="27" t="s">
        <v>65</v>
      </c>
      <c r="E19" s="28" t="s">
        <v>103</v>
      </c>
      <c r="F19" s="29" t="s">
        <v>104</v>
      </c>
      <c r="G19" s="27" t="s">
        <v>68</v>
      </c>
      <c r="H19" s="30">
        <v>1857.14</v>
      </c>
      <c r="J19" s="30">
        <f t="shared" si="0"/>
        <v>1857.14</v>
      </c>
      <c r="K19" s="30">
        <f t="shared" si="1"/>
        <v>0</v>
      </c>
      <c r="L19" s="25">
        <f t="shared" si="2"/>
        <v>5</v>
      </c>
      <c r="M19" s="25" t="str">
        <f>VLOOKUP(L19,mês!A:B,2,0)</f>
        <v>Maio</v>
      </c>
      <c r="N19" s="25" t="str">
        <f t="shared" si="3"/>
        <v xml:space="preserve">Diretoria </v>
      </c>
    </row>
    <row r="20" spans="1:14" ht="57" customHeight="1" x14ac:dyDescent="0.2">
      <c r="A20" s="25" t="s">
        <v>64</v>
      </c>
      <c r="B20" s="26">
        <v>45057</v>
      </c>
      <c r="C20" s="27">
        <v>16880</v>
      </c>
      <c r="D20" s="27" t="s">
        <v>105</v>
      </c>
      <c r="E20" s="28" t="s">
        <v>106</v>
      </c>
      <c r="F20" s="29" t="s">
        <v>107</v>
      </c>
      <c r="G20" s="27" t="s">
        <v>68</v>
      </c>
      <c r="H20" s="30">
        <v>956.29</v>
      </c>
      <c r="J20" s="30">
        <f t="shared" si="0"/>
        <v>956.29</v>
      </c>
      <c r="K20" s="30">
        <f t="shared" si="1"/>
        <v>0</v>
      </c>
      <c r="L20" s="25">
        <f t="shared" si="2"/>
        <v>5</v>
      </c>
      <c r="M20" s="25" t="str">
        <f>VLOOKUP(L20,mês!A:B,2,0)</f>
        <v>Maio</v>
      </c>
      <c r="N20" s="25" t="str">
        <f t="shared" si="3"/>
        <v xml:space="preserve">Diretoria </v>
      </c>
    </row>
    <row r="21" spans="1:14" ht="57" customHeight="1" x14ac:dyDescent="0.2">
      <c r="A21" s="25" t="s">
        <v>64</v>
      </c>
      <c r="B21" s="26">
        <v>45057</v>
      </c>
      <c r="C21" s="27">
        <v>16897</v>
      </c>
      <c r="D21" s="27" t="s">
        <v>65</v>
      </c>
      <c r="E21" s="28" t="s">
        <v>108</v>
      </c>
      <c r="F21" s="29" t="s">
        <v>109</v>
      </c>
      <c r="G21" s="27" t="s">
        <v>68</v>
      </c>
      <c r="H21" s="30">
        <v>10963.2</v>
      </c>
      <c r="J21" s="30">
        <f t="shared" si="0"/>
        <v>10963.2</v>
      </c>
      <c r="K21" s="30">
        <f t="shared" si="1"/>
        <v>0</v>
      </c>
      <c r="L21" s="25">
        <f t="shared" si="2"/>
        <v>5</v>
      </c>
      <c r="M21" s="25" t="str">
        <f>VLOOKUP(L21,mês!A:B,2,0)</f>
        <v>Maio</v>
      </c>
      <c r="N21" s="25" t="str">
        <f t="shared" si="3"/>
        <v xml:space="preserve">Diretoria </v>
      </c>
    </row>
    <row r="22" spans="1:14" ht="57" customHeight="1" x14ac:dyDescent="0.2">
      <c r="A22" s="25" t="s">
        <v>64</v>
      </c>
      <c r="B22" s="26">
        <v>45058</v>
      </c>
      <c r="C22" s="27">
        <v>16920</v>
      </c>
      <c r="D22" s="27" t="s">
        <v>65</v>
      </c>
      <c r="E22" s="28" t="s">
        <v>66</v>
      </c>
      <c r="F22" s="29" t="s">
        <v>110</v>
      </c>
      <c r="G22" s="27" t="s">
        <v>68</v>
      </c>
      <c r="H22" s="30">
        <v>5718.84</v>
      </c>
      <c r="J22" s="30">
        <f t="shared" si="0"/>
        <v>5718.84</v>
      </c>
      <c r="K22" s="30">
        <f t="shared" si="1"/>
        <v>0</v>
      </c>
      <c r="L22" s="25">
        <f t="shared" si="2"/>
        <v>5</v>
      </c>
      <c r="M22" s="25" t="str">
        <f>VLOOKUP(L22,mês!A:B,2,0)</f>
        <v>Maio</v>
      </c>
      <c r="N22" s="25" t="str">
        <f t="shared" si="3"/>
        <v xml:space="preserve">Diretoria </v>
      </c>
    </row>
    <row r="23" spans="1:14" ht="57" customHeight="1" x14ac:dyDescent="0.2">
      <c r="A23" s="25" t="s">
        <v>64</v>
      </c>
      <c r="B23" s="26">
        <v>45058</v>
      </c>
      <c r="C23" s="27">
        <v>16922</v>
      </c>
      <c r="D23" s="27" t="s">
        <v>65</v>
      </c>
      <c r="E23" s="28" t="s">
        <v>111</v>
      </c>
      <c r="F23" s="29" t="s">
        <v>112</v>
      </c>
      <c r="G23" s="27" t="s">
        <v>68</v>
      </c>
      <c r="H23" s="30">
        <v>6240</v>
      </c>
      <c r="J23" s="30">
        <f t="shared" si="0"/>
        <v>6240</v>
      </c>
      <c r="K23" s="30">
        <f t="shared" si="1"/>
        <v>0</v>
      </c>
      <c r="L23" s="25">
        <f t="shared" si="2"/>
        <v>5</v>
      </c>
      <c r="M23" s="25" t="str">
        <f>VLOOKUP(L23,mês!A:B,2,0)</f>
        <v>Maio</v>
      </c>
      <c r="N23" s="25" t="str">
        <f t="shared" si="3"/>
        <v xml:space="preserve">Diretoria </v>
      </c>
    </row>
    <row r="24" spans="1:14" ht="57" customHeight="1" x14ac:dyDescent="0.2">
      <c r="A24" s="25" t="s">
        <v>64</v>
      </c>
      <c r="B24" s="26">
        <v>45061</v>
      </c>
      <c r="C24" s="27">
        <v>16924</v>
      </c>
      <c r="D24" s="27" t="s">
        <v>113</v>
      </c>
      <c r="E24" s="28" t="s">
        <v>114</v>
      </c>
      <c r="F24" s="29" t="s">
        <v>115</v>
      </c>
      <c r="G24" s="27" t="s">
        <v>68</v>
      </c>
      <c r="H24" s="30">
        <v>220</v>
      </c>
      <c r="J24" s="30">
        <f t="shared" si="0"/>
        <v>220</v>
      </c>
      <c r="K24" s="30">
        <f t="shared" si="1"/>
        <v>0</v>
      </c>
      <c r="L24" s="25">
        <f t="shared" si="2"/>
        <v>5</v>
      </c>
      <c r="M24" s="25" t="str">
        <f>VLOOKUP(L24,mês!A:B,2,0)</f>
        <v>Maio</v>
      </c>
      <c r="N24" s="25" t="str">
        <f t="shared" si="3"/>
        <v xml:space="preserve">Diretoria </v>
      </c>
    </row>
    <row r="25" spans="1:14" ht="57" customHeight="1" x14ac:dyDescent="0.2">
      <c r="A25" s="25" t="s">
        <v>64</v>
      </c>
      <c r="B25" s="26">
        <v>45061</v>
      </c>
      <c r="C25" s="27">
        <v>16926</v>
      </c>
      <c r="D25" s="27" t="s">
        <v>65</v>
      </c>
      <c r="E25" s="28" t="s">
        <v>116</v>
      </c>
      <c r="F25" s="29" t="s">
        <v>117</v>
      </c>
      <c r="G25" s="27" t="s">
        <v>68</v>
      </c>
      <c r="H25" s="30">
        <v>110000</v>
      </c>
      <c r="J25" s="30">
        <f t="shared" si="0"/>
        <v>110000</v>
      </c>
      <c r="K25" s="30">
        <f t="shared" si="1"/>
        <v>0</v>
      </c>
      <c r="L25" s="25">
        <f t="shared" si="2"/>
        <v>5</v>
      </c>
      <c r="M25" s="25" t="str">
        <f>VLOOKUP(L25,mês!A:B,2,0)</f>
        <v>Maio</v>
      </c>
      <c r="N25" s="25" t="str">
        <f t="shared" si="3"/>
        <v xml:space="preserve">Diretoria </v>
      </c>
    </row>
    <row r="26" spans="1:14" ht="57" customHeight="1" x14ac:dyDescent="0.2">
      <c r="A26" s="25" t="s">
        <v>64</v>
      </c>
      <c r="B26" s="26">
        <v>45062</v>
      </c>
      <c r="C26" s="27">
        <v>16932</v>
      </c>
      <c r="D26" s="27" t="s">
        <v>118</v>
      </c>
      <c r="E26" s="28" t="s">
        <v>77</v>
      </c>
      <c r="F26" s="29" t="s">
        <v>119</v>
      </c>
      <c r="G26" s="27" t="s">
        <v>68</v>
      </c>
      <c r="H26" s="30">
        <v>4864</v>
      </c>
      <c r="J26" s="30">
        <f t="shared" si="0"/>
        <v>4864</v>
      </c>
      <c r="K26" s="30">
        <f t="shared" si="1"/>
        <v>0</v>
      </c>
      <c r="L26" s="25">
        <f t="shared" si="2"/>
        <v>5</v>
      </c>
      <c r="M26" s="25" t="str">
        <f>VLOOKUP(L26,mês!A:B,2,0)</f>
        <v>Maio</v>
      </c>
      <c r="N26" s="25" t="str">
        <f t="shared" si="3"/>
        <v xml:space="preserve">Diretoria </v>
      </c>
    </row>
    <row r="27" spans="1:14" ht="57" customHeight="1" x14ac:dyDescent="0.2">
      <c r="A27" s="25" t="s">
        <v>64</v>
      </c>
      <c r="B27" s="26">
        <v>45063</v>
      </c>
      <c r="C27" s="27">
        <v>16934</v>
      </c>
      <c r="D27" s="27" t="s">
        <v>96</v>
      </c>
      <c r="E27" s="28" t="s">
        <v>97</v>
      </c>
      <c r="F27" s="29" t="s">
        <v>120</v>
      </c>
      <c r="G27" s="27" t="s">
        <v>68</v>
      </c>
      <c r="H27" s="30">
        <v>375</v>
      </c>
      <c r="J27" s="30">
        <f t="shared" si="0"/>
        <v>375</v>
      </c>
      <c r="K27" s="30">
        <f t="shared" si="1"/>
        <v>0</v>
      </c>
      <c r="L27" s="25">
        <f t="shared" si="2"/>
        <v>5</v>
      </c>
      <c r="M27" s="25" t="str">
        <f>VLOOKUP(L27,mês!A:B,2,0)</f>
        <v>Maio</v>
      </c>
      <c r="N27" s="25" t="str">
        <f t="shared" si="3"/>
        <v xml:space="preserve">Diretoria </v>
      </c>
    </row>
    <row r="28" spans="1:14" ht="57" customHeight="1" x14ac:dyDescent="0.2">
      <c r="A28" s="25" t="s">
        <v>64</v>
      </c>
      <c r="B28" s="26">
        <v>45063</v>
      </c>
      <c r="C28" s="27">
        <v>16941</v>
      </c>
      <c r="D28" s="27" t="s">
        <v>96</v>
      </c>
      <c r="E28" s="28" t="s">
        <v>121</v>
      </c>
      <c r="F28" s="29" t="s">
        <v>122</v>
      </c>
      <c r="G28" s="27" t="s">
        <v>68</v>
      </c>
      <c r="H28" s="30">
        <v>152</v>
      </c>
      <c r="J28" s="30">
        <f t="shared" si="0"/>
        <v>152</v>
      </c>
      <c r="K28" s="30">
        <f t="shared" si="1"/>
        <v>0</v>
      </c>
      <c r="L28" s="25">
        <f t="shared" si="2"/>
        <v>5</v>
      </c>
      <c r="M28" s="25" t="str">
        <f>VLOOKUP(L28,mês!A:B,2,0)</f>
        <v>Maio</v>
      </c>
      <c r="N28" s="25" t="str">
        <f t="shared" si="3"/>
        <v xml:space="preserve">Diretoria </v>
      </c>
    </row>
    <row r="29" spans="1:14" ht="57" customHeight="1" x14ac:dyDescent="0.2">
      <c r="A29" s="25" t="s">
        <v>64</v>
      </c>
      <c r="B29" s="26">
        <v>45064</v>
      </c>
      <c r="C29" s="27">
        <v>16943</v>
      </c>
      <c r="D29" s="27" t="s">
        <v>105</v>
      </c>
      <c r="E29" s="28" t="s">
        <v>114</v>
      </c>
      <c r="F29" s="29" t="s">
        <v>123</v>
      </c>
      <c r="G29" s="27" t="s">
        <v>68</v>
      </c>
      <c r="H29" s="30">
        <v>65</v>
      </c>
      <c r="J29" s="30">
        <f t="shared" si="0"/>
        <v>65</v>
      </c>
      <c r="K29" s="30">
        <f t="shared" si="1"/>
        <v>0</v>
      </c>
      <c r="L29" s="25">
        <f t="shared" si="2"/>
        <v>5</v>
      </c>
      <c r="M29" s="25" t="str">
        <f>VLOOKUP(L29,mês!A:B,2,0)</f>
        <v>Maio</v>
      </c>
      <c r="N29" s="25" t="str">
        <f t="shared" si="3"/>
        <v xml:space="preserve">Diretoria </v>
      </c>
    </row>
    <row r="30" spans="1:14" ht="57" customHeight="1" x14ac:dyDescent="0.2">
      <c r="A30" s="25" t="s">
        <v>64</v>
      </c>
      <c r="B30" s="26">
        <v>45065</v>
      </c>
      <c r="C30" s="27">
        <v>16955</v>
      </c>
      <c r="D30" s="27" t="s">
        <v>65</v>
      </c>
      <c r="E30" s="28" t="s">
        <v>124</v>
      </c>
      <c r="F30" s="29" t="s">
        <v>125</v>
      </c>
      <c r="G30" s="27" t="s">
        <v>68</v>
      </c>
      <c r="H30" s="30">
        <v>3340.35</v>
      </c>
      <c r="J30" s="30">
        <f t="shared" si="0"/>
        <v>3340.35</v>
      </c>
      <c r="K30" s="30">
        <f t="shared" si="1"/>
        <v>0</v>
      </c>
      <c r="L30" s="25">
        <f t="shared" si="2"/>
        <v>5</v>
      </c>
      <c r="M30" s="25" t="str">
        <f>VLOOKUP(L30,mês!A:B,2,0)</f>
        <v>Maio</v>
      </c>
      <c r="N30" s="25" t="str">
        <f t="shared" si="3"/>
        <v xml:space="preserve">Diretoria </v>
      </c>
    </row>
    <row r="31" spans="1:14" ht="57" customHeight="1" x14ac:dyDescent="0.2">
      <c r="A31" s="25" t="s">
        <v>64</v>
      </c>
      <c r="B31" s="26">
        <v>45065</v>
      </c>
      <c r="C31" s="27">
        <v>16959</v>
      </c>
      <c r="D31" s="27" t="s">
        <v>65</v>
      </c>
      <c r="E31" s="28" t="s">
        <v>126</v>
      </c>
      <c r="F31" s="29" t="s">
        <v>127</v>
      </c>
      <c r="G31" s="27" t="s">
        <v>68</v>
      </c>
      <c r="H31" s="30">
        <v>2569.5</v>
      </c>
      <c r="J31" s="30">
        <f t="shared" si="0"/>
        <v>2569.5</v>
      </c>
      <c r="K31" s="30">
        <f t="shared" si="1"/>
        <v>0</v>
      </c>
      <c r="L31" s="25">
        <f t="shared" si="2"/>
        <v>5</v>
      </c>
      <c r="M31" s="25" t="str">
        <f>VLOOKUP(L31,mês!A:B,2,0)</f>
        <v>Maio</v>
      </c>
      <c r="N31" s="25" t="str">
        <f t="shared" si="3"/>
        <v xml:space="preserve">Diretoria </v>
      </c>
    </row>
    <row r="32" spans="1:14" ht="57" customHeight="1" x14ac:dyDescent="0.2">
      <c r="A32" s="25" t="s">
        <v>64</v>
      </c>
      <c r="B32" s="26">
        <v>45068</v>
      </c>
      <c r="C32" s="27">
        <v>16964</v>
      </c>
      <c r="D32" s="27" t="s">
        <v>65</v>
      </c>
      <c r="E32" s="28" t="s">
        <v>128</v>
      </c>
      <c r="F32" s="29" t="s">
        <v>129</v>
      </c>
      <c r="G32" s="27" t="s">
        <v>68</v>
      </c>
      <c r="H32" s="30">
        <v>28000</v>
      </c>
      <c r="J32" s="30">
        <f t="shared" si="0"/>
        <v>28000</v>
      </c>
      <c r="K32" s="30">
        <f t="shared" si="1"/>
        <v>0</v>
      </c>
      <c r="L32" s="25">
        <f t="shared" si="2"/>
        <v>5</v>
      </c>
      <c r="M32" s="25" t="str">
        <f>VLOOKUP(L32,mês!A:B,2,0)</f>
        <v>Maio</v>
      </c>
      <c r="N32" s="25" t="str">
        <f t="shared" si="3"/>
        <v xml:space="preserve">Diretoria </v>
      </c>
    </row>
    <row r="33" spans="1:14" ht="57" customHeight="1" x14ac:dyDescent="0.2">
      <c r="A33" s="25" t="s">
        <v>64</v>
      </c>
      <c r="B33" s="26">
        <v>45069</v>
      </c>
      <c r="C33" s="27">
        <v>16965</v>
      </c>
      <c r="D33" s="27" t="s">
        <v>81</v>
      </c>
      <c r="E33" s="28" t="s">
        <v>130</v>
      </c>
      <c r="F33" s="29" t="s">
        <v>131</v>
      </c>
      <c r="G33" s="27" t="s">
        <v>68</v>
      </c>
      <c r="H33" s="30">
        <v>4933.4399999999996</v>
      </c>
      <c r="J33" s="30">
        <f t="shared" si="0"/>
        <v>4933.4399999999996</v>
      </c>
      <c r="K33" s="30">
        <f t="shared" si="1"/>
        <v>0</v>
      </c>
      <c r="L33" s="25">
        <f t="shared" si="2"/>
        <v>5</v>
      </c>
      <c r="M33" s="25" t="str">
        <f>VLOOKUP(L33,mês!A:B,2,0)</f>
        <v>Maio</v>
      </c>
      <c r="N33" s="25" t="str">
        <f t="shared" si="3"/>
        <v xml:space="preserve">Diretoria </v>
      </c>
    </row>
    <row r="34" spans="1:14" ht="57" customHeight="1" x14ac:dyDescent="0.2">
      <c r="A34" s="25" t="s">
        <v>64</v>
      </c>
      <c r="B34" s="26">
        <v>45069</v>
      </c>
      <c r="C34" s="27">
        <v>16969</v>
      </c>
      <c r="D34" s="27" t="s">
        <v>81</v>
      </c>
      <c r="E34" s="28" t="s">
        <v>130</v>
      </c>
      <c r="F34" s="29" t="s">
        <v>132</v>
      </c>
      <c r="G34" s="27" t="s">
        <v>68</v>
      </c>
      <c r="H34" s="30">
        <v>2785.71</v>
      </c>
      <c r="J34" s="30">
        <f t="shared" si="0"/>
        <v>2785.71</v>
      </c>
      <c r="K34" s="30">
        <f t="shared" si="1"/>
        <v>0</v>
      </c>
      <c r="L34" s="25">
        <f t="shared" si="2"/>
        <v>5</v>
      </c>
      <c r="M34" s="25" t="str">
        <f>VLOOKUP(L34,mês!A:B,2,0)</f>
        <v>Maio</v>
      </c>
      <c r="N34" s="25" t="str">
        <f t="shared" si="3"/>
        <v xml:space="preserve">Diretoria </v>
      </c>
    </row>
    <row r="35" spans="1:14" ht="57" customHeight="1" x14ac:dyDescent="0.2">
      <c r="A35" s="25" t="s">
        <v>64</v>
      </c>
      <c r="B35" s="26">
        <v>45069</v>
      </c>
      <c r="C35" s="27">
        <v>16974</v>
      </c>
      <c r="D35" s="27" t="s">
        <v>65</v>
      </c>
      <c r="E35" s="28" t="s">
        <v>133</v>
      </c>
      <c r="F35" s="29" t="s">
        <v>134</v>
      </c>
      <c r="G35" s="27" t="s">
        <v>68</v>
      </c>
      <c r="H35" s="30">
        <v>3.11</v>
      </c>
      <c r="J35" s="30">
        <f t="shared" si="0"/>
        <v>3.11</v>
      </c>
      <c r="K35" s="30">
        <f t="shared" si="1"/>
        <v>0</v>
      </c>
      <c r="L35" s="25">
        <f t="shared" si="2"/>
        <v>5</v>
      </c>
      <c r="M35" s="25" t="str">
        <f>VLOOKUP(L35,mês!A:B,2,0)</f>
        <v>Maio</v>
      </c>
      <c r="N35" s="25" t="str">
        <f t="shared" si="3"/>
        <v xml:space="preserve">Diretoria </v>
      </c>
    </row>
    <row r="36" spans="1:14" ht="57" customHeight="1" x14ac:dyDescent="0.2">
      <c r="A36" s="25" t="s">
        <v>64</v>
      </c>
      <c r="B36" s="26">
        <v>45070</v>
      </c>
      <c r="C36" s="27">
        <v>16975</v>
      </c>
      <c r="D36" s="27" t="s">
        <v>65</v>
      </c>
      <c r="E36" s="28" t="s">
        <v>135</v>
      </c>
      <c r="F36" s="29" t="s">
        <v>136</v>
      </c>
      <c r="G36" s="27" t="s">
        <v>68</v>
      </c>
      <c r="H36" s="30">
        <v>370</v>
      </c>
      <c r="J36" s="30">
        <f t="shared" si="0"/>
        <v>370</v>
      </c>
      <c r="K36" s="30">
        <f t="shared" si="1"/>
        <v>0</v>
      </c>
      <c r="L36" s="25">
        <f t="shared" si="2"/>
        <v>5</v>
      </c>
      <c r="M36" s="25" t="str">
        <f>VLOOKUP(L36,mês!A:B,2,0)</f>
        <v>Maio</v>
      </c>
      <c r="N36" s="25" t="str">
        <f t="shared" si="3"/>
        <v xml:space="preserve">Diretoria </v>
      </c>
    </row>
    <row r="37" spans="1:14" ht="57" customHeight="1" x14ac:dyDescent="0.2">
      <c r="A37" s="25" t="s">
        <v>64</v>
      </c>
      <c r="B37" s="26">
        <v>45070</v>
      </c>
      <c r="C37" s="27">
        <v>16977</v>
      </c>
      <c r="D37" s="27" t="s">
        <v>118</v>
      </c>
      <c r="E37" s="28" t="s">
        <v>137</v>
      </c>
      <c r="F37" s="29" t="s">
        <v>138</v>
      </c>
      <c r="G37" s="27" t="s">
        <v>68</v>
      </c>
      <c r="H37" s="30">
        <v>400</v>
      </c>
      <c r="J37" s="30">
        <f t="shared" si="0"/>
        <v>400</v>
      </c>
      <c r="K37" s="30">
        <f t="shared" si="1"/>
        <v>0</v>
      </c>
      <c r="L37" s="25">
        <f t="shared" si="2"/>
        <v>5</v>
      </c>
      <c r="M37" s="25" t="str">
        <f>VLOOKUP(L37,mês!A:B,2,0)</f>
        <v>Maio</v>
      </c>
      <c r="N37" s="25" t="str">
        <f t="shared" si="3"/>
        <v xml:space="preserve">Diretoria </v>
      </c>
    </row>
    <row r="38" spans="1:14" ht="57" customHeight="1" x14ac:dyDescent="0.2">
      <c r="A38" s="25" t="s">
        <v>64</v>
      </c>
      <c r="B38" s="26">
        <v>45071</v>
      </c>
      <c r="C38" s="27">
        <v>16979</v>
      </c>
      <c r="D38" s="27" t="s">
        <v>65</v>
      </c>
      <c r="E38" s="28" t="s">
        <v>139</v>
      </c>
      <c r="F38" s="29" t="s">
        <v>140</v>
      </c>
      <c r="G38" s="27" t="s">
        <v>68</v>
      </c>
      <c r="H38" s="30">
        <v>746.51</v>
      </c>
      <c r="J38" s="30">
        <f t="shared" si="0"/>
        <v>746.51</v>
      </c>
      <c r="K38" s="30">
        <f t="shared" si="1"/>
        <v>0</v>
      </c>
      <c r="L38" s="25">
        <f t="shared" si="2"/>
        <v>5</v>
      </c>
      <c r="M38" s="25" t="str">
        <f>VLOOKUP(L38,mês!A:B,2,0)</f>
        <v>Maio</v>
      </c>
      <c r="N38" s="25" t="str">
        <f t="shared" si="3"/>
        <v xml:space="preserve">Diretoria </v>
      </c>
    </row>
    <row r="39" spans="1:14" ht="57" customHeight="1" x14ac:dyDescent="0.2">
      <c r="A39" s="25" t="s">
        <v>64</v>
      </c>
      <c r="B39" s="26">
        <v>45076</v>
      </c>
      <c r="C39" s="27">
        <v>16992</v>
      </c>
      <c r="D39" s="27" t="s">
        <v>81</v>
      </c>
      <c r="E39" s="28" t="s">
        <v>141</v>
      </c>
      <c r="F39" s="29" t="s">
        <v>142</v>
      </c>
      <c r="G39" s="27" t="s">
        <v>68</v>
      </c>
      <c r="H39" s="30">
        <v>81.96</v>
      </c>
      <c r="J39" s="30">
        <f t="shared" si="0"/>
        <v>81.96</v>
      </c>
      <c r="K39" s="30">
        <f t="shared" si="1"/>
        <v>0</v>
      </c>
      <c r="L39" s="25">
        <f t="shared" si="2"/>
        <v>5</v>
      </c>
      <c r="M39" s="25" t="str">
        <f>VLOOKUP(L39,mês!A:B,2,0)</f>
        <v>Maio</v>
      </c>
      <c r="N39" s="25" t="str">
        <f t="shared" si="3"/>
        <v xml:space="preserve">Diretoria </v>
      </c>
    </row>
    <row r="40" spans="1:14" ht="57" customHeight="1" x14ac:dyDescent="0.2">
      <c r="A40" s="25" t="s">
        <v>64</v>
      </c>
      <c r="B40" s="26">
        <v>45078</v>
      </c>
      <c r="C40" s="27">
        <v>16998</v>
      </c>
      <c r="D40" s="27" t="s">
        <v>65</v>
      </c>
      <c r="E40" s="28" t="s">
        <v>139</v>
      </c>
      <c r="F40" s="29" t="s">
        <v>143</v>
      </c>
      <c r="G40" s="27" t="s">
        <v>68</v>
      </c>
      <c r="H40" s="30">
        <v>456.15</v>
      </c>
      <c r="J40" s="30">
        <f t="shared" si="0"/>
        <v>456.15</v>
      </c>
      <c r="K40" s="30">
        <f t="shared" si="1"/>
        <v>0</v>
      </c>
      <c r="L40" s="25">
        <f t="shared" si="2"/>
        <v>6</v>
      </c>
      <c r="M40" s="25" t="str">
        <f>VLOOKUP(L40,mês!A:B,2,0)</f>
        <v>Junho</v>
      </c>
      <c r="N40" s="25" t="str">
        <f t="shared" si="3"/>
        <v xml:space="preserve">Diretoria </v>
      </c>
    </row>
    <row r="41" spans="1:14" ht="57" customHeight="1" x14ac:dyDescent="0.2">
      <c r="A41" s="25" t="s">
        <v>64</v>
      </c>
      <c r="B41" s="26">
        <v>45079</v>
      </c>
      <c r="C41" s="27">
        <v>17006</v>
      </c>
      <c r="D41" s="27" t="s">
        <v>65</v>
      </c>
      <c r="E41" s="28" t="s">
        <v>144</v>
      </c>
      <c r="F41" s="29" t="s">
        <v>145</v>
      </c>
      <c r="G41" s="27" t="s">
        <v>68</v>
      </c>
      <c r="H41" s="30">
        <v>560</v>
      </c>
      <c r="J41" s="30">
        <f t="shared" si="0"/>
        <v>560</v>
      </c>
      <c r="K41" s="30">
        <f t="shared" si="1"/>
        <v>0</v>
      </c>
      <c r="L41" s="25">
        <f t="shared" si="2"/>
        <v>6</v>
      </c>
      <c r="M41" s="25" t="str">
        <f>VLOOKUP(L41,mês!A:B,2,0)</f>
        <v>Junho</v>
      </c>
      <c r="N41" s="25" t="str">
        <f t="shared" si="3"/>
        <v xml:space="preserve">Diretoria </v>
      </c>
    </row>
    <row r="42" spans="1:14" ht="57" customHeight="1" x14ac:dyDescent="0.2">
      <c r="A42" s="25" t="s">
        <v>64</v>
      </c>
      <c r="B42" s="26">
        <v>45082</v>
      </c>
      <c r="C42" s="27">
        <v>17015</v>
      </c>
      <c r="D42" s="27" t="s">
        <v>65</v>
      </c>
      <c r="E42" s="28" t="s">
        <v>106</v>
      </c>
      <c r="F42" s="29" t="s">
        <v>146</v>
      </c>
      <c r="G42" s="27" t="s">
        <v>68</v>
      </c>
      <c r="H42" s="30">
        <v>127.38</v>
      </c>
      <c r="J42" s="30">
        <f t="shared" si="0"/>
        <v>127.38</v>
      </c>
      <c r="K42" s="30">
        <f t="shared" si="1"/>
        <v>0</v>
      </c>
      <c r="L42" s="25">
        <f t="shared" si="2"/>
        <v>6</v>
      </c>
      <c r="M42" s="25" t="str">
        <f>VLOOKUP(L42,mês!A:B,2,0)</f>
        <v>Junho</v>
      </c>
      <c r="N42" s="25" t="str">
        <f t="shared" si="3"/>
        <v xml:space="preserve">Diretoria </v>
      </c>
    </row>
    <row r="43" spans="1:14" ht="57" customHeight="1" x14ac:dyDescent="0.2">
      <c r="A43" s="25" t="s">
        <v>64</v>
      </c>
      <c r="B43" s="26">
        <v>45084</v>
      </c>
      <c r="C43" s="27">
        <v>17028</v>
      </c>
      <c r="D43" s="27" t="s">
        <v>81</v>
      </c>
      <c r="E43" s="28" t="s">
        <v>147</v>
      </c>
      <c r="F43" s="29" t="s">
        <v>148</v>
      </c>
      <c r="G43" s="27" t="s">
        <v>68</v>
      </c>
      <c r="H43" s="30">
        <v>494.54</v>
      </c>
      <c r="J43" s="30">
        <f t="shared" si="0"/>
        <v>494.54</v>
      </c>
      <c r="K43" s="30">
        <f t="shared" si="1"/>
        <v>0</v>
      </c>
      <c r="L43" s="25">
        <f t="shared" si="2"/>
        <v>6</v>
      </c>
      <c r="M43" s="25" t="str">
        <f>VLOOKUP(L43,mês!A:B,2,0)</f>
        <v>Junho</v>
      </c>
      <c r="N43" s="25" t="str">
        <f t="shared" si="3"/>
        <v xml:space="preserve">Diretoria </v>
      </c>
    </row>
    <row r="44" spans="1:14" ht="57" customHeight="1" x14ac:dyDescent="0.2">
      <c r="A44" s="25" t="s">
        <v>64</v>
      </c>
      <c r="B44" s="26">
        <v>45090</v>
      </c>
      <c r="C44" s="27">
        <v>17044</v>
      </c>
      <c r="D44" s="27" t="s">
        <v>65</v>
      </c>
      <c r="E44" s="28" t="s">
        <v>149</v>
      </c>
      <c r="F44" s="29" t="s">
        <v>150</v>
      </c>
      <c r="G44" s="27" t="s">
        <v>68</v>
      </c>
      <c r="H44" s="30">
        <v>1500</v>
      </c>
      <c r="J44" s="30">
        <f t="shared" si="0"/>
        <v>1500</v>
      </c>
      <c r="K44" s="30">
        <f t="shared" si="1"/>
        <v>0</v>
      </c>
      <c r="L44" s="25">
        <f t="shared" si="2"/>
        <v>6</v>
      </c>
      <c r="M44" s="25" t="str">
        <f>VLOOKUP(L44,mês!A:B,2,0)</f>
        <v>Junho</v>
      </c>
      <c r="N44" s="25" t="str">
        <f t="shared" si="3"/>
        <v xml:space="preserve">Diretoria </v>
      </c>
    </row>
    <row r="45" spans="1:14" ht="57" customHeight="1" x14ac:dyDescent="0.2">
      <c r="A45" s="25" t="s">
        <v>64</v>
      </c>
      <c r="B45" s="26">
        <v>45097</v>
      </c>
      <c r="C45" s="27">
        <v>17075</v>
      </c>
      <c r="D45" s="27" t="s">
        <v>65</v>
      </c>
      <c r="E45" s="28" t="s">
        <v>66</v>
      </c>
      <c r="F45" s="29" t="s">
        <v>151</v>
      </c>
      <c r="G45" s="27" t="s">
        <v>68</v>
      </c>
      <c r="H45" s="30">
        <v>206.58</v>
      </c>
      <c r="J45" s="30">
        <f t="shared" si="0"/>
        <v>206.58</v>
      </c>
      <c r="K45" s="30">
        <f t="shared" si="1"/>
        <v>0</v>
      </c>
      <c r="L45" s="25">
        <f t="shared" si="2"/>
        <v>6</v>
      </c>
      <c r="M45" s="25" t="str">
        <f>VLOOKUP(L45,mês!A:B,2,0)</f>
        <v>Junho</v>
      </c>
      <c r="N45" s="25" t="str">
        <f t="shared" si="3"/>
        <v xml:space="preserve">Diretoria </v>
      </c>
    </row>
    <row r="46" spans="1:14" ht="57" customHeight="1" x14ac:dyDescent="0.2">
      <c r="A46" s="25" t="s">
        <v>64</v>
      </c>
      <c r="B46" s="26">
        <v>45098</v>
      </c>
      <c r="C46" s="27">
        <v>17079</v>
      </c>
      <c r="D46" s="27" t="s">
        <v>65</v>
      </c>
      <c r="E46" s="28" t="s">
        <v>152</v>
      </c>
      <c r="F46" s="29" t="s">
        <v>153</v>
      </c>
      <c r="G46" s="27" t="s">
        <v>68</v>
      </c>
      <c r="H46" s="30">
        <v>1550</v>
      </c>
      <c r="J46" s="30">
        <f t="shared" si="0"/>
        <v>1550</v>
      </c>
      <c r="K46" s="30">
        <f t="shared" si="1"/>
        <v>0</v>
      </c>
      <c r="L46" s="25">
        <f t="shared" si="2"/>
        <v>6</v>
      </c>
      <c r="M46" s="25" t="str">
        <f>VLOOKUP(L46,mês!A:B,2,0)</f>
        <v>Junho</v>
      </c>
      <c r="N46" s="25" t="str">
        <f t="shared" si="3"/>
        <v xml:space="preserve">Diretoria </v>
      </c>
    </row>
    <row r="47" spans="1:14" ht="57" customHeight="1" x14ac:dyDescent="0.2">
      <c r="A47" s="25" t="s">
        <v>64</v>
      </c>
      <c r="B47" s="26">
        <v>45098</v>
      </c>
      <c r="C47" s="27">
        <v>17080</v>
      </c>
      <c r="D47" s="27" t="s">
        <v>65</v>
      </c>
      <c r="E47" s="28" t="s">
        <v>154</v>
      </c>
      <c r="F47" s="29" t="s">
        <v>155</v>
      </c>
      <c r="G47" s="27" t="s">
        <v>68</v>
      </c>
      <c r="H47" s="30">
        <v>59.9</v>
      </c>
      <c r="J47" s="30">
        <f t="shared" si="0"/>
        <v>59.9</v>
      </c>
      <c r="K47" s="30">
        <f t="shared" si="1"/>
        <v>0</v>
      </c>
      <c r="L47" s="25">
        <f t="shared" si="2"/>
        <v>6</v>
      </c>
      <c r="M47" s="25" t="str">
        <f>VLOOKUP(L47,mês!A:B,2,0)</f>
        <v>Junho</v>
      </c>
      <c r="N47" s="25" t="str">
        <f t="shared" si="3"/>
        <v xml:space="preserve">Diretoria </v>
      </c>
    </row>
    <row r="48" spans="1:14" ht="57" customHeight="1" x14ac:dyDescent="0.2">
      <c r="A48" s="25" t="s">
        <v>64</v>
      </c>
      <c r="B48" s="26">
        <v>45103</v>
      </c>
      <c r="C48" s="27">
        <v>17095</v>
      </c>
      <c r="D48" s="27" t="s">
        <v>156</v>
      </c>
      <c r="E48" s="28" t="s">
        <v>157</v>
      </c>
      <c r="F48" s="29" t="s">
        <v>158</v>
      </c>
      <c r="G48" s="27" t="s">
        <v>68</v>
      </c>
      <c r="H48" s="30">
        <v>76.8</v>
      </c>
      <c r="J48" s="30">
        <f t="shared" si="0"/>
        <v>76.8</v>
      </c>
      <c r="K48" s="30">
        <f t="shared" si="1"/>
        <v>0</v>
      </c>
      <c r="L48" s="25">
        <f t="shared" si="2"/>
        <v>6</v>
      </c>
      <c r="M48" s="25" t="str">
        <f>VLOOKUP(L48,mês!A:B,2,0)</f>
        <v>Junho</v>
      </c>
      <c r="N48" s="25" t="str">
        <f t="shared" si="3"/>
        <v xml:space="preserve">Diretoria </v>
      </c>
    </row>
    <row r="49" spans="1:14" ht="57" customHeight="1" x14ac:dyDescent="0.2">
      <c r="A49" s="25" t="s">
        <v>64</v>
      </c>
      <c r="B49" s="26">
        <v>45107</v>
      </c>
      <c r="C49" s="27">
        <v>17122</v>
      </c>
      <c r="D49" s="27" t="s">
        <v>65</v>
      </c>
      <c r="E49" s="28" t="s">
        <v>83</v>
      </c>
      <c r="F49" s="29" t="s">
        <v>159</v>
      </c>
      <c r="G49" s="27" t="s">
        <v>68</v>
      </c>
      <c r="H49" s="30">
        <v>1148.4000000000001</v>
      </c>
      <c r="J49" s="30">
        <f t="shared" si="0"/>
        <v>1148.4000000000001</v>
      </c>
      <c r="K49" s="30">
        <f t="shared" si="1"/>
        <v>0</v>
      </c>
      <c r="L49" s="25">
        <f t="shared" si="2"/>
        <v>6</v>
      </c>
      <c r="M49" s="25" t="str">
        <f>VLOOKUP(L49,mês!A:B,2,0)</f>
        <v>Junho</v>
      </c>
      <c r="N49" s="25" t="str">
        <f t="shared" si="3"/>
        <v xml:space="preserve">Diretoria </v>
      </c>
    </row>
    <row r="50" spans="1:14" ht="57" customHeight="1" x14ac:dyDescent="0.2">
      <c r="A50" s="25" t="s">
        <v>64</v>
      </c>
      <c r="B50" s="26">
        <v>45107</v>
      </c>
      <c r="C50" s="27">
        <v>17125</v>
      </c>
      <c r="D50" s="27" t="s">
        <v>65</v>
      </c>
      <c r="E50" s="28" t="s">
        <v>160</v>
      </c>
      <c r="F50" s="29" t="s">
        <v>161</v>
      </c>
      <c r="G50" s="27" t="s">
        <v>68</v>
      </c>
      <c r="H50" s="30">
        <v>684.01</v>
      </c>
      <c r="J50" s="30">
        <f t="shared" si="0"/>
        <v>684.01</v>
      </c>
      <c r="K50" s="30">
        <f t="shared" si="1"/>
        <v>0</v>
      </c>
      <c r="L50" s="25">
        <f t="shared" si="2"/>
        <v>6</v>
      </c>
      <c r="M50" s="25" t="str">
        <f>VLOOKUP(L50,mês!A:B,2,0)</f>
        <v>Junho</v>
      </c>
      <c r="N50" s="25" t="str">
        <f t="shared" si="3"/>
        <v xml:space="preserve">Diretoria </v>
      </c>
    </row>
    <row r="51" spans="1:14" ht="57" customHeight="1" x14ac:dyDescent="0.2">
      <c r="A51" s="25" t="s">
        <v>64</v>
      </c>
      <c r="B51" s="26">
        <v>45147</v>
      </c>
      <c r="C51" s="27">
        <v>17268</v>
      </c>
      <c r="D51" s="27" t="s">
        <v>65</v>
      </c>
      <c r="E51" s="28" t="s">
        <v>116</v>
      </c>
      <c r="F51" s="29" t="s">
        <v>162</v>
      </c>
      <c r="G51" s="27" t="s">
        <v>68</v>
      </c>
      <c r="H51" s="30">
        <v>107032.53</v>
      </c>
      <c r="J51" s="30">
        <f t="shared" si="0"/>
        <v>107032.53</v>
      </c>
      <c r="K51" s="30">
        <f t="shared" si="1"/>
        <v>0</v>
      </c>
      <c r="L51" s="25">
        <f t="shared" si="2"/>
        <v>8</v>
      </c>
      <c r="M51" s="25" t="str">
        <f>VLOOKUP(L51,mês!A:B,2,0)</f>
        <v>Agosto</v>
      </c>
      <c r="N51" s="25" t="str">
        <f t="shared" si="3"/>
        <v xml:space="preserve">Diretoria </v>
      </c>
    </row>
    <row r="52" spans="1:14" ht="57" customHeight="1" x14ac:dyDescent="0.2">
      <c r="A52" s="25" t="s">
        <v>64</v>
      </c>
      <c r="B52" s="26">
        <v>45147</v>
      </c>
      <c r="C52" s="27">
        <v>17269</v>
      </c>
      <c r="D52" s="27" t="s">
        <v>163</v>
      </c>
      <c r="E52" s="28" t="s">
        <v>164</v>
      </c>
      <c r="F52" s="29" t="s">
        <v>165</v>
      </c>
      <c r="G52" s="27" t="s">
        <v>68</v>
      </c>
      <c r="H52" s="30">
        <v>4500</v>
      </c>
      <c r="J52" s="30">
        <f t="shared" si="0"/>
        <v>4500</v>
      </c>
      <c r="K52" s="30">
        <f t="shared" si="1"/>
        <v>0</v>
      </c>
      <c r="L52" s="25">
        <f t="shared" si="2"/>
        <v>8</v>
      </c>
      <c r="M52" s="25" t="str">
        <f>VLOOKUP(L52,mês!A:B,2,0)</f>
        <v>Agosto</v>
      </c>
      <c r="N52" s="25" t="str">
        <f t="shared" si="3"/>
        <v xml:space="preserve">Diretoria </v>
      </c>
    </row>
    <row r="53" spans="1:14" ht="57" customHeight="1" x14ac:dyDescent="0.2">
      <c r="A53" s="25" t="s">
        <v>64</v>
      </c>
      <c r="B53" s="26">
        <v>45147</v>
      </c>
      <c r="C53" s="27">
        <v>17270</v>
      </c>
      <c r="D53" s="27" t="s">
        <v>163</v>
      </c>
      <c r="E53" s="28" t="s">
        <v>164</v>
      </c>
      <c r="F53" s="29" t="s">
        <v>166</v>
      </c>
      <c r="G53" s="27" t="s">
        <v>68</v>
      </c>
      <c r="H53" s="30">
        <v>1800</v>
      </c>
      <c r="J53" s="30">
        <f t="shared" si="0"/>
        <v>1800</v>
      </c>
      <c r="K53" s="30">
        <f t="shared" si="1"/>
        <v>0</v>
      </c>
      <c r="L53" s="25">
        <f t="shared" si="2"/>
        <v>8</v>
      </c>
      <c r="M53" s="25" t="str">
        <f>VLOOKUP(L53,mês!A:B,2,0)</f>
        <v>Agosto</v>
      </c>
      <c r="N53" s="25" t="str">
        <f t="shared" si="3"/>
        <v xml:space="preserve">Diretoria </v>
      </c>
    </row>
    <row r="54" spans="1:14" ht="57" customHeight="1" x14ac:dyDescent="0.2">
      <c r="A54" s="25" t="s">
        <v>64</v>
      </c>
      <c r="B54" s="26">
        <v>45166</v>
      </c>
      <c r="C54" s="27">
        <v>17345</v>
      </c>
      <c r="D54" s="27" t="s">
        <v>167</v>
      </c>
      <c r="E54" s="28" t="s">
        <v>168</v>
      </c>
      <c r="F54" s="29" t="s">
        <v>169</v>
      </c>
      <c r="G54" s="27" t="s">
        <v>68</v>
      </c>
      <c r="H54" s="30">
        <v>27</v>
      </c>
      <c r="J54" s="30">
        <f t="shared" si="0"/>
        <v>27</v>
      </c>
      <c r="K54" s="30">
        <f t="shared" si="1"/>
        <v>0</v>
      </c>
      <c r="L54" s="25">
        <f t="shared" si="2"/>
        <v>8</v>
      </c>
      <c r="M54" s="25" t="str">
        <f>VLOOKUP(L54,mês!A:B,2,0)</f>
        <v>Agosto</v>
      </c>
      <c r="N54" s="25" t="str">
        <f t="shared" si="3"/>
        <v xml:space="preserve">Diretoria </v>
      </c>
    </row>
    <row r="55" spans="1:14" ht="57" customHeight="1" x14ac:dyDescent="0.2">
      <c r="A55" s="25" t="s">
        <v>64</v>
      </c>
      <c r="B55" s="26">
        <v>45170</v>
      </c>
      <c r="C55" s="27">
        <v>17354</v>
      </c>
      <c r="D55" s="27" t="s">
        <v>96</v>
      </c>
      <c r="E55" s="28" t="s">
        <v>170</v>
      </c>
      <c r="F55" s="29" t="s">
        <v>171</v>
      </c>
      <c r="G55" s="27" t="s">
        <v>68</v>
      </c>
      <c r="H55" s="30">
        <v>18.2</v>
      </c>
      <c r="J55" s="30">
        <f t="shared" si="0"/>
        <v>18.2</v>
      </c>
      <c r="K55" s="30">
        <f t="shared" si="1"/>
        <v>0</v>
      </c>
      <c r="L55" s="25">
        <f t="shared" si="2"/>
        <v>9</v>
      </c>
      <c r="M55" s="25" t="str">
        <f>VLOOKUP(L55,mês!A:B,2,0)</f>
        <v>Setembro</v>
      </c>
      <c r="N55" s="25" t="str">
        <f t="shared" si="3"/>
        <v xml:space="preserve">Diretoria </v>
      </c>
    </row>
    <row r="56" spans="1:14" ht="57" customHeight="1" x14ac:dyDescent="0.2">
      <c r="A56" s="25" t="s">
        <v>64</v>
      </c>
      <c r="B56" s="26">
        <v>45188</v>
      </c>
      <c r="C56" s="27">
        <v>17405</v>
      </c>
      <c r="D56" s="27" t="s">
        <v>81</v>
      </c>
      <c r="E56" s="28" t="s">
        <v>106</v>
      </c>
      <c r="F56" s="29" t="s">
        <v>172</v>
      </c>
      <c r="G56" s="27" t="s">
        <v>68</v>
      </c>
      <c r="H56" s="30">
        <v>10.45</v>
      </c>
      <c r="J56" s="30">
        <f t="shared" si="0"/>
        <v>10.45</v>
      </c>
      <c r="K56" s="30">
        <f t="shared" si="1"/>
        <v>0</v>
      </c>
      <c r="L56" s="25">
        <f t="shared" si="2"/>
        <v>9</v>
      </c>
      <c r="M56" s="25" t="str">
        <f>VLOOKUP(L56,mês!A:B,2,0)</f>
        <v>Setembro</v>
      </c>
      <c r="N56" s="25" t="str">
        <f t="shared" si="3"/>
        <v xml:space="preserve">Diretoria </v>
      </c>
    </row>
    <row r="57" spans="1:14" ht="57" customHeight="1" x14ac:dyDescent="0.2">
      <c r="A57" s="25" t="s">
        <v>64</v>
      </c>
      <c r="B57" s="26">
        <v>45203</v>
      </c>
      <c r="C57" s="27">
        <v>17450</v>
      </c>
      <c r="D57" s="27" t="s">
        <v>173</v>
      </c>
      <c r="E57" s="28" t="s">
        <v>174</v>
      </c>
      <c r="F57" s="29" t="s">
        <v>175</v>
      </c>
      <c r="G57" s="27" t="s">
        <v>68</v>
      </c>
      <c r="H57" s="30">
        <v>1356.04</v>
      </c>
      <c r="J57" s="30">
        <f t="shared" si="0"/>
        <v>1356.04</v>
      </c>
      <c r="K57" s="30">
        <f t="shared" si="1"/>
        <v>0</v>
      </c>
      <c r="L57" s="25">
        <f t="shared" si="2"/>
        <v>10</v>
      </c>
      <c r="M57" s="25" t="str">
        <f>VLOOKUP(L57,mês!A:B,2,0)</f>
        <v>Outubro</v>
      </c>
      <c r="N57" s="25" t="str">
        <f t="shared" si="3"/>
        <v xml:space="preserve">Diretoria </v>
      </c>
    </row>
    <row r="58" spans="1:14" ht="57" customHeight="1" x14ac:dyDescent="0.2">
      <c r="A58" s="25" t="s">
        <v>64</v>
      </c>
      <c r="B58" s="26">
        <v>45204</v>
      </c>
      <c r="C58" s="27">
        <v>17471</v>
      </c>
      <c r="D58" s="27" t="s">
        <v>65</v>
      </c>
      <c r="E58" s="28" t="s">
        <v>116</v>
      </c>
      <c r="F58" s="29" t="s">
        <v>176</v>
      </c>
      <c r="G58" s="27" t="s">
        <v>68</v>
      </c>
      <c r="H58" s="30">
        <v>8800</v>
      </c>
      <c r="J58" s="30">
        <f t="shared" si="0"/>
        <v>8800</v>
      </c>
      <c r="K58" s="30">
        <f t="shared" si="1"/>
        <v>0</v>
      </c>
      <c r="L58" s="25">
        <f t="shared" si="2"/>
        <v>10</v>
      </c>
      <c r="M58" s="25" t="str">
        <f>VLOOKUP(L58,mês!A:B,2,0)</f>
        <v>Outubro</v>
      </c>
      <c r="N58" s="25" t="str">
        <f t="shared" si="3"/>
        <v xml:space="preserve">Diretoria </v>
      </c>
    </row>
    <row r="59" spans="1:14" ht="57" customHeight="1" x14ac:dyDescent="0.2">
      <c r="A59" s="25" t="s">
        <v>64</v>
      </c>
      <c r="B59" s="26">
        <v>45205</v>
      </c>
      <c r="C59" s="27">
        <v>17482</v>
      </c>
      <c r="D59" s="27" t="s">
        <v>65</v>
      </c>
      <c r="E59" s="28" t="s">
        <v>116</v>
      </c>
      <c r="F59" s="29" t="s">
        <v>177</v>
      </c>
      <c r="G59" s="27" t="s">
        <v>68</v>
      </c>
      <c r="H59" s="30">
        <v>884.41</v>
      </c>
      <c r="J59" s="30">
        <f t="shared" si="0"/>
        <v>884.41</v>
      </c>
      <c r="K59" s="30">
        <f t="shared" si="1"/>
        <v>0</v>
      </c>
      <c r="L59" s="25">
        <f t="shared" si="2"/>
        <v>10</v>
      </c>
      <c r="M59" s="25" t="str">
        <f>VLOOKUP(L59,mês!A:B,2,0)</f>
        <v>Outubro</v>
      </c>
      <c r="N59" s="25" t="str">
        <f t="shared" si="3"/>
        <v xml:space="preserve">Diretoria </v>
      </c>
    </row>
    <row r="60" spans="1:14" ht="57" customHeight="1" x14ac:dyDescent="0.2">
      <c r="A60" s="25" t="s">
        <v>64</v>
      </c>
      <c r="B60" s="26">
        <v>45209</v>
      </c>
      <c r="C60" s="27">
        <v>17488</v>
      </c>
      <c r="D60" s="27" t="s">
        <v>65</v>
      </c>
      <c r="E60" s="28" t="s">
        <v>144</v>
      </c>
      <c r="F60" s="29" t="s">
        <v>178</v>
      </c>
      <c r="G60" s="27" t="s">
        <v>68</v>
      </c>
      <c r="H60" s="30">
        <v>620</v>
      </c>
      <c r="J60" s="30">
        <f t="shared" si="0"/>
        <v>620</v>
      </c>
      <c r="K60" s="30">
        <f t="shared" si="1"/>
        <v>0</v>
      </c>
      <c r="L60" s="25">
        <f t="shared" si="2"/>
        <v>10</v>
      </c>
      <c r="M60" s="25" t="str">
        <f>VLOOKUP(L60,mês!A:B,2,0)</f>
        <v>Outubro</v>
      </c>
      <c r="N60" s="25" t="str">
        <f t="shared" si="3"/>
        <v xml:space="preserve">Diretoria </v>
      </c>
    </row>
    <row r="61" spans="1:14" ht="57" customHeight="1" x14ac:dyDescent="0.2">
      <c r="A61" s="25" t="s">
        <v>64</v>
      </c>
      <c r="B61" s="26">
        <v>45215</v>
      </c>
      <c r="C61" s="27">
        <v>17501</v>
      </c>
      <c r="D61" s="27" t="s">
        <v>81</v>
      </c>
      <c r="E61" s="28" t="s">
        <v>133</v>
      </c>
      <c r="F61" s="29" t="s">
        <v>179</v>
      </c>
      <c r="G61" s="27" t="s">
        <v>68</v>
      </c>
      <c r="H61" s="30">
        <v>1260</v>
      </c>
      <c r="J61" s="30">
        <f t="shared" si="0"/>
        <v>1260</v>
      </c>
      <c r="K61" s="30">
        <f t="shared" si="1"/>
        <v>0</v>
      </c>
      <c r="L61" s="25">
        <f t="shared" si="2"/>
        <v>10</v>
      </c>
      <c r="M61" s="25" t="str">
        <f>VLOOKUP(L61,mês!A:B,2,0)</f>
        <v>Outubro</v>
      </c>
      <c r="N61" s="25" t="str">
        <f t="shared" si="3"/>
        <v xml:space="preserve">Diretoria </v>
      </c>
    </row>
    <row r="62" spans="1:14" ht="57" customHeight="1" x14ac:dyDescent="0.2">
      <c r="A62" s="25" t="s">
        <v>64</v>
      </c>
      <c r="B62" s="26">
        <v>45215</v>
      </c>
      <c r="C62" s="27">
        <v>17502</v>
      </c>
      <c r="D62" s="27" t="s">
        <v>65</v>
      </c>
      <c r="E62" s="28" t="s">
        <v>133</v>
      </c>
      <c r="F62" s="29" t="s">
        <v>180</v>
      </c>
      <c r="G62" s="27" t="s">
        <v>68</v>
      </c>
      <c r="H62" s="30">
        <v>3000</v>
      </c>
      <c r="J62" s="30">
        <f t="shared" si="0"/>
        <v>3000</v>
      </c>
      <c r="K62" s="30">
        <f t="shared" si="1"/>
        <v>0</v>
      </c>
      <c r="L62" s="25">
        <f t="shared" si="2"/>
        <v>10</v>
      </c>
      <c r="M62" s="25" t="str">
        <f>VLOOKUP(L62,mês!A:B,2,0)</f>
        <v>Outubro</v>
      </c>
      <c r="N62" s="25" t="str">
        <f t="shared" si="3"/>
        <v xml:space="preserve">Diretoria </v>
      </c>
    </row>
    <row r="63" spans="1:14" ht="57" customHeight="1" x14ac:dyDescent="0.2">
      <c r="A63" s="25" t="s">
        <v>64</v>
      </c>
      <c r="B63" s="26">
        <v>45217</v>
      </c>
      <c r="C63" s="27">
        <v>17510</v>
      </c>
      <c r="D63" s="27" t="s">
        <v>93</v>
      </c>
      <c r="E63" s="28" t="s">
        <v>181</v>
      </c>
      <c r="F63" s="29" t="s">
        <v>182</v>
      </c>
      <c r="G63" s="27" t="s">
        <v>68</v>
      </c>
      <c r="H63" s="30">
        <v>152</v>
      </c>
      <c r="J63" s="30">
        <f t="shared" si="0"/>
        <v>152</v>
      </c>
      <c r="K63" s="30">
        <f t="shared" si="1"/>
        <v>0</v>
      </c>
      <c r="L63" s="25">
        <f t="shared" si="2"/>
        <v>10</v>
      </c>
      <c r="M63" s="25" t="str">
        <f>VLOOKUP(L63,mês!A:B,2,0)</f>
        <v>Outubro</v>
      </c>
      <c r="N63" s="25" t="str">
        <f t="shared" si="3"/>
        <v xml:space="preserve">Diretoria </v>
      </c>
    </row>
    <row r="64" spans="1:14" ht="57" customHeight="1" x14ac:dyDescent="0.2">
      <c r="A64" s="25" t="s">
        <v>64</v>
      </c>
      <c r="B64" s="26">
        <v>45217</v>
      </c>
      <c r="C64" s="27">
        <v>17516</v>
      </c>
      <c r="D64" s="27" t="s">
        <v>65</v>
      </c>
      <c r="E64" s="28" t="s">
        <v>183</v>
      </c>
      <c r="F64" s="29" t="s">
        <v>184</v>
      </c>
      <c r="G64" s="27" t="s">
        <v>68</v>
      </c>
      <c r="H64" s="30">
        <v>135</v>
      </c>
      <c r="J64" s="30">
        <f t="shared" si="0"/>
        <v>135</v>
      </c>
      <c r="K64" s="30">
        <f t="shared" si="1"/>
        <v>0</v>
      </c>
      <c r="L64" s="25">
        <f t="shared" si="2"/>
        <v>10</v>
      </c>
      <c r="M64" s="25" t="str">
        <f>VLOOKUP(L64,mês!A:B,2,0)</f>
        <v>Outubro</v>
      </c>
      <c r="N64" s="25" t="str">
        <f t="shared" si="3"/>
        <v xml:space="preserve">Diretoria </v>
      </c>
    </row>
    <row r="65" spans="1:14" ht="57" customHeight="1" x14ac:dyDescent="0.2">
      <c r="A65" s="25" t="s">
        <v>64</v>
      </c>
      <c r="B65" s="26">
        <v>45223</v>
      </c>
      <c r="C65" s="27">
        <v>17540</v>
      </c>
      <c r="D65" s="27" t="s">
        <v>185</v>
      </c>
      <c r="E65" s="28" t="s">
        <v>186</v>
      </c>
      <c r="F65" s="29" t="s">
        <v>187</v>
      </c>
      <c r="G65" s="27" t="s">
        <v>68</v>
      </c>
      <c r="H65" s="30">
        <v>86</v>
      </c>
      <c r="J65" s="30">
        <f t="shared" si="0"/>
        <v>86</v>
      </c>
      <c r="K65" s="30">
        <f t="shared" si="1"/>
        <v>0</v>
      </c>
      <c r="L65" s="25">
        <f t="shared" si="2"/>
        <v>10</v>
      </c>
      <c r="M65" s="25" t="str">
        <f>VLOOKUP(L65,mês!A:B,2,0)</f>
        <v>Outubro</v>
      </c>
      <c r="N65" s="25" t="str">
        <f t="shared" si="3"/>
        <v xml:space="preserve">Diretoria </v>
      </c>
    </row>
    <row r="66" spans="1:14" ht="57" customHeight="1" x14ac:dyDescent="0.2">
      <c r="A66" s="25" t="s">
        <v>64</v>
      </c>
      <c r="B66" s="26">
        <v>45229</v>
      </c>
      <c r="C66" s="27">
        <v>17557</v>
      </c>
      <c r="D66" s="27" t="s">
        <v>87</v>
      </c>
      <c r="E66" s="28" t="s">
        <v>154</v>
      </c>
      <c r="F66" s="29" t="s">
        <v>188</v>
      </c>
      <c r="G66" s="27" t="s">
        <v>68</v>
      </c>
      <c r="H66" s="30">
        <v>497.7</v>
      </c>
      <c r="J66" s="30">
        <f t="shared" si="0"/>
        <v>497.7</v>
      </c>
      <c r="K66" s="30">
        <f t="shared" si="1"/>
        <v>0</v>
      </c>
      <c r="L66" s="25">
        <f t="shared" si="2"/>
        <v>10</v>
      </c>
      <c r="M66" s="25" t="str">
        <f>VLOOKUP(L66,mês!A:B,2,0)</f>
        <v>Outubro</v>
      </c>
      <c r="N66" s="25" t="str">
        <f t="shared" si="3"/>
        <v xml:space="preserve">Diretoria </v>
      </c>
    </row>
    <row r="67" spans="1:14" ht="57" customHeight="1" x14ac:dyDescent="0.2">
      <c r="A67" s="25" t="s">
        <v>64</v>
      </c>
      <c r="B67" s="26">
        <v>45229</v>
      </c>
      <c r="C67" s="27">
        <v>17558</v>
      </c>
      <c r="D67" s="27" t="s">
        <v>87</v>
      </c>
      <c r="E67" s="28" t="s">
        <v>149</v>
      </c>
      <c r="F67" s="29" t="s">
        <v>189</v>
      </c>
      <c r="G67" s="27" t="s">
        <v>68</v>
      </c>
      <c r="H67" s="30">
        <v>1600</v>
      </c>
      <c r="J67" s="30">
        <f t="shared" ref="J67:J130" si="4">IF(G67="Não",0,H67)</f>
        <v>1600</v>
      </c>
      <c r="K67" s="30">
        <f t="shared" ref="K67:K130" si="5">IF(G67="Não",H67,0)</f>
        <v>0</v>
      </c>
      <c r="L67" s="25">
        <f t="shared" ref="L67:L130" si="6">MONTH(B67)</f>
        <v>10</v>
      </c>
      <c r="M67" s="25" t="str">
        <f>VLOOKUP(L67,mês!A:B,2,0)</f>
        <v>Outubro</v>
      </c>
      <c r="N67" s="25" t="str">
        <f t="shared" ref="N67:N130" si="7">LEFT(A67,SEARCH("-",A67)-1)</f>
        <v xml:space="preserve">Diretoria </v>
      </c>
    </row>
    <row r="68" spans="1:14" ht="57" customHeight="1" x14ac:dyDescent="0.2">
      <c r="A68" s="25" t="s">
        <v>64</v>
      </c>
      <c r="B68" s="26">
        <v>45229</v>
      </c>
      <c r="C68" s="27">
        <v>17559</v>
      </c>
      <c r="D68" s="27" t="s">
        <v>65</v>
      </c>
      <c r="E68" s="28" t="s">
        <v>139</v>
      </c>
      <c r="F68" s="29" t="s">
        <v>190</v>
      </c>
      <c r="G68" s="27" t="s">
        <v>68</v>
      </c>
      <c r="H68" s="30">
        <v>999.57</v>
      </c>
      <c r="J68" s="30">
        <f t="shared" si="4"/>
        <v>999.57</v>
      </c>
      <c r="K68" s="30">
        <f t="shared" si="5"/>
        <v>0</v>
      </c>
      <c r="L68" s="25">
        <f t="shared" si="6"/>
        <v>10</v>
      </c>
      <c r="M68" s="25" t="str">
        <f>VLOOKUP(L68,mês!A:B,2,0)</f>
        <v>Outubro</v>
      </c>
      <c r="N68" s="25" t="str">
        <f t="shared" si="7"/>
        <v xml:space="preserve">Diretoria </v>
      </c>
    </row>
    <row r="69" spans="1:14" ht="57" customHeight="1" x14ac:dyDescent="0.2">
      <c r="A69" s="25" t="s">
        <v>64</v>
      </c>
      <c r="B69" s="26">
        <v>45239</v>
      </c>
      <c r="C69" s="27">
        <v>17599</v>
      </c>
      <c r="D69" s="27" t="s">
        <v>65</v>
      </c>
      <c r="E69" s="28" t="s">
        <v>160</v>
      </c>
      <c r="F69" s="29" t="s">
        <v>191</v>
      </c>
      <c r="G69" s="27" t="s">
        <v>68</v>
      </c>
      <c r="H69" s="30">
        <v>70.47</v>
      </c>
      <c r="J69" s="30">
        <f t="shared" si="4"/>
        <v>70.47</v>
      </c>
      <c r="K69" s="30">
        <f t="shared" si="5"/>
        <v>0</v>
      </c>
      <c r="L69" s="25">
        <f t="shared" si="6"/>
        <v>11</v>
      </c>
      <c r="M69" s="25" t="str">
        <f>VLOOKUP(L69,mês!A:B,2,0)</f>
        <v>Novembro</v>
      </c>
      <c r="N69" s="25" t="str">
        <f t="shared" si="7"/>
        <v xml:space="preserve">Diretoria </v>
      </c>
    </row>
    <row r="70" spans="1:14" ht="57" customHeight="1" x14ac:dyDescent="0.2">
      <c r="A70" s="25" t="s">
        <v>64</v>
      </c>
      <c r="B70" s="26">
        <v>45244</v>
      </c>
      <c r="C70" s="27">
        <v>17553</v>
      </c>
      <c r="D70" s="27" t="s">
        <v>65</v>
      </c>
      <c r="E70" s="28" t="s">
        <v>192</v>
      </c>
      <c r="F70" s="29" t="s">
        <v>193</v>
      </c>
      <c r="G70" s="27" t="s">
        <v>68</v>
      </c>
      <c r="H70" s="30">
        <v>72.150000000000006</v>
      </c>
      <c r="J70" s="30">
        <f t="shared" si="4"/>
        <v>72.150000000000006</v>
      </c>
      <c r="K70" s="30">
        <f t="shared" si="5"/>
        <v>0</v>
      </c>
      <c r="L70" s="25">
        <f t="shared" si="6"/>
        <v>11</v>
      </c>
      <c r="M70" s="25" t="str">
        <f>VLOOKUP(L70,mês!A:B,2,0)</f>
        <v>Novembro</v>
      </c>
      <c r="N70" s="25" t="str">
        <f t="shared" si="7"/>
        <v xml:space="preserve">Diretoria </v>
      </c>
    </row>
    <row r="71" spans="1:14" ht="57" customHeight="1" x14ac:dyDescent="0.2">
      <c r="A71" s="25" t="s">
        <v>64</v>
      </c>
      <c r="B71" s="26">
        <v>45247</v>
      </c>
      <c r="C71" s="27">
        <v>17628</v>
      </c>
      <c r="D71" s="27" t="s">
        <v>65</v>
      </c>
      <c r="E71" s="28" t="s">
        <v>106</v>
      </c>
      <c r="F71" s="29" t="s">
        <v>194</v>
      </c>
      <c r="G71" s="27" t="s">
        <v>68</v>
      </c>
      <c r="H71" s="30">
        <v>2894.08</v>
      </c>
      <c r="J71" s="30">
        <f t="shared" si="4"/>
        <v>2894.08</v>
      </c>
      <c r="K71" s="30">
        <f t="shared" si="5"/>
        <v>0</v>
      </c>
      <c r="L71" s="25">
        <f t="shared" si="6"/>
        <v>11</v>
      </c>
      <c r="M71" s="25" t="str">
        <f>VLOOKUP(L71,mês!A:B,2,0)</f>
        <v>Novembro</v>
      </c>
      <c r="N71" s="25" t="str">
        <f t="shared" si="7"/>
        <v xml:space="preserve">Diretoria </v>
      </c>
    </row>
    <row r="72" spans="1:14" ht="57" customHeight="1" x14ac:dyDescent="0.2">
      <c r="A72" s="25" t="s">
        <v>64</v>
      </c>
      <c r="B72" s="26">
        <v>45247</v>
      </c>
      <c r="C72" s="27">
        <v>17629</v>
      </c>
      <c r="D72" s="27" t="s">
        <v>65</v>
      </c>
      <c r="E72" s="28" t="s">
        <v>106</v>
      </c>
      <c r="F72" s="29" t="s">
        <v>195</v>
      </c>
      <c r="G72" s="27" t="s">
        <v>68</v>
      </c>
      <c r="H72" s="30">
        <v>241.25</v>
      </c>
      <c r="J72" s="30">
        <f t="shared" si="4"/>
        <v>241.25</v>
      </c>
      <c r="K72" s="30">
        <f t="shared" si="5"/>
        <v>0</v>
      </c>
      <c r="L72" s="25">
        <f t="shared" si="6"/>
        <v>11</v>
      </c>
      <c r="M72" s="25" t="str">
        <f>VLOOKUP(L72,mês!A:B,2,0)</f>
        <v>Novembro</v>
      </c>
      <c r="N72" s="25" t="str">
        <f t="shared" si="7"/>
        <v xml:space="preserve">Diretoria </v>
      </c>
    </row>
    <row r="73" spans="1:14" ht="57" customHeight="1" x14ac:dyDescent="0.2">
      <c r="A73" s="25" t="s">
        <v>64</v>
      </c>
      <c r="B73" s="26">
        <v>45247</v>
      </c>
      <c r="C73" s="27">
        <v>17630</v>
      </c>
      <c r="D73" s="27" t="s">
        <v>196</v>
      </c>
      <c r="E73" s="28" t="s">
        <v>197</v>
      </c>
      <c r="F73" s="29" t="s">
        <v>198</v>
      </c>
      <c r="G73" s="27" t="s">
        <v>68</v>
      </c>
      <c r="H73" s="30">
        <v>250</v>
      </c>
      <c r="J73" s="30">
        <f t="shared" si="4"/>
        <v>250</v>
      </c>
      <c r="K73" s="30">
        <f t="shared" si="5"/>
        <v>0</v>
      </c>
      <c r="L73" s="25">
        <f t="shared" si="6"/>
        <v>11</v>
      </c>
      <c r="M73" s="25" t="str">
        <f>VLOOKUP(L73,mês!A:B,2,0)</f>
        <v>Novembro</v>
      </c>
      <c r="N73" s="25" t="str">
        <f t="shared" si="7"/>
        <v xml:space="preserve">Diretoria </v>
      </c>
    </row>
    <row r="74" spans="1:14" ht="57" customHeight="1" x14ac:dyDescent="0.2">
      <c r="A74" s="25" t="s">
        <v>64</v>
      </c>
      <c r="B74" s="26">
        <v>45252</v>
      </c>
      <c r="C74" s="27">
        <v>17635</v>
      </c>
      <c r="D74" s="27" t="s">
        <v>65</v>
      </c>
      <c r="E74" s="28" t="s">
        <v>71</v>
      </c>
      <c r="F74" s="29" t="s">
        <v>199</v>
      </c>
      <c r="G74" s="27" t="s">
        <v>68</v>
      </c>
      <c r="H74" s="30">
        <v>96329.02</v>
      </c>
      <c r="J74" s="30">
        <f t="shared" si="4"/>
        <v>96329.02</v>
      </c>
      <c r="K74" s="30">
        <f t="shared" si="5"/>
        <v>0</v>
      </c>
      <c r="L74" s="25">
        <f t="shared" si="6"/>
        <v>11</v>
      </c>
      <c r="M74" s="25" t="str">
        <f>VLOOKUP(L74,mês!A:B,2,0)</f>
        <v>Novembro</v>
      </c>
      <c r="N74" s="25" t="str">
        <f t="shared" si="7"/>
        <v xml:space="preserve">Diretoria </v>
      </c>
    </row>
    <row r="75" spans="1:14" ht="57" customHeight="1" x14ac:dyDescent="0.2">
      <c r="A75" s="25" t="s">
        <v>64</v>
      </c>
      <c r="B75" s="26">
        <v>45253</v>
      </c>
      <c r="C75" s="27">
        <v>17638</v>
      </c>
      <c r="D75" s="27" t="s">
        <v>65</v>
      </c>
      <c r="E75" s="28" t="s">
        <v>106</v>
      </c>
      <c r="F75" s="29" t="s">
        <v>200</v>
      </c>
      <c r="G75" s="27" t="s">
        <v>68</v>
      </c>
      <c r="H75" s="30">
        <v>6.95</v>
      </c>
      <c r="J75" s="30">
        <f t="shared" si="4"/>
        <v>6.95</v>
      </c>
      <c r="K75" s="30">
        <f t="shared" si="5"/>
        <v>0</v>
      </c>
      <c r="L75" s="25">
        <f t="shared" si="6"/>
        <v>11</v>
      </c>
      <c r="M75" s="25" t="str">
        <f>VLOOKUP(L75,mês!A:B,2,0)</f>
        <v>Novembro</v>
      </c>
      <c r="N75" s="25" t="str">
        <f t="shared" si="7"/>
        <v xml:space="preserve">Diretoria </v>
      </c>
    </row>
    <row r="76" spans="1:14" ht="57" customHeight="1" x14ac:dyDescent="0.2">
      <c r="A76" s="25" t="s">
        <v>64</v>
      </c>
      <c r="B76" s="26">
        <v>45253</v>
      </c>
      <c r="C76" s="27">
        <v>17639</v>
      </c>
      <c r="D76" s="27" t="s">
        <v>65</v>
      </c>
      <c r="E76" s="28" t="s">
        <v>106</v>
      </c>
      <c r="F76" s="29" t="s">
        <v>201</v>
      </c>
      <c r="G76" s="27" t="s">
        <v>68</v>
      </c>
      <c r="H76" s="30">
        <v>83.41</v>
      </c>
      <c r="J76" s="30">
        <f t="shared" si="4"/>
        <v>83.41</v>
      </c>
      <c r="K76" s="30">
        <f t="shared" si="5"/>
        <v>0</v>
      </c>
      <c r="L76" s="25">
        <f t="shared" si="6"/>
        <v>11</v>
      </c>
      <c r="M76" s="25" t="str">
        <f>VLOOKUP(L76,mês!A:B,2,0)</f>
        <v>Novembro</v>
      </c>
      <c r="N76" s="25" t="str">
        <f t="shared" si="7"/>
        <v xml:space="preserve">Diretoria </v>
      </c>
    </row>
    <row r="77" spans="1:14" ht="57" customHeight="1" x14ac:dyDescent="0.2">
      <c r="A77" s="25" t="s">
        <v>64</v>
      </c>
      <c r="B77" s="26">
        <v>45254</v>
      </c>
      <c r="C77" s="27">
        <v>17645</v>
      </c>
      <c r="D77" s="27" t="s">
        <v>105</v>
      </c>
      <c r="E77" s="28" t="s">
        <v>202</v>
      </c>
      <c r="F77" s="29" t="s">
        <v>203</v>
      </c>
      <c r="G77" s="27" t="s">
        <v>68</v>
      </c>
      <c r="H77" s="30">
        <v>56006.8</v>
      </c>
      <c r="J77" s="30">
        <f t="shared" si="4"/>
        <v>56006.8</v>
      </c>
      <c r="K77" s="30">
        <f t="shared" si="5"/>
        <v>0</v>
      </c>
      <c r="L77" s="25">
        <f t="shared" si="6"/>
        <v>11</v>
      </c>
      <c r="M77" s="25" t="str">
        <f>VLOOKUP(L77,mês!A:B,2,0)</f>
        <v>Novembro</v>
      </c>
      <c r="N77" s="25" t="str">
        <f t="shared" si="7"/>
        <v xml:space="preserve">Diretoria </v>
      </c>
    </row>
    <row r="78" spans="1:14" ht="57" customHeight="1" x14ac:dyDescent="0.2">
      <c r="A78" s="25" t="s">
        <v>64</v>
      </c>
      <c r="B78" s="26">
        <v>45254</v>
      </c>
      <c r="C78" s="27">
        <v>17646</v>
      </c>
      <c r="D78" s="27" t="s">
        <v>105</v>
      </c>
      <c r="E78" s="28" t="s">
        <v>204</v>
      </c>
      <c r="F78" s="29" t="s">
        <v>205</v>
      </c>
      <c r="G78" s="27" t="s">
        <v>68</v>
      </c>
      <c r="H78" s="30">
        <v>1760</v>
      </c>
      <c r="J78" s="30">
        <f t="shared" si="4"/>
        <v>1760</v>
      </c>
      <c r="K78" s="30">
        <f t="shared" si="5"/>
        <v>0</v>
      </c>
      <c r="L78" s="25">
        <f t="shared" si="6"/>
        <v>11</v>
      </c>
      <c r="M78" s="25" t="str">
        <f>VLOOKUP(L78,mês!A:B,2,0)</f>
        <v>Novembro</v>
      </c>
      <c r="N78" s="25" t="str">
        <f t="shared" si="7"/>
        <v xml:space="preserve">Diretoria </v>
      </c>
    </row>
    <row r="79" spans="1:14" ht="57" customHeight="1" x14ac:dyDescent="0.2">
      <c r="A79" s="25" t="s">
        <v>64</v>
      </c>
      <c r="B79" s="26">
        <v>45257</v>
      </c>
      <c r="C79" s="27">
        <v>17619</v>
      </c>
      <c r="D79" s="27" t="s">
        <v>93</v>
      </c>
      <c r="E79" s="28" t="s">
        <v>170</v>
      </c>
      <c r="F79" s="29" t="s">
        <v>206</v>
      </c>
      <c r="G79" s="27" t="s">
        <v>68</v>
      </c>
      <c r="H79" s="30">
        <v>18.2</v>
      </c>
      <c r="J79" s="30">
        <f t="shared" si="4"/>
        <v>18.2</v>
      </c>
      <c r="K79" s="30">
        <f t="shared" si="5"/>
        <v>0</v>
      </c>
      <c r="L79" s="25">
        <f t="shared" si="6"/>
        <v>11</v>
      </c>
      <c r="M79" s="25" t="str">
        <f>VLOOKUP(L79,mês!A:B,2,0)</f>
        <v>Novembro</v>
      </c>
      <c r="N79" s="25" t="str">
        <f t="shared" si="7"/>
        <v xml:space="preserve">Diretoria </v>
      </c>
    </row>
    <row r="80" spans="1:14" ht="57" customHeight="1" x14ac:dyDescent="0.2">
      <c r="A80" s="25" t="s">
        <v>64</v>
      </c>
      <c r="B80" s="26">
        <v>45267</v>
      </c>
      <c r="C80" s="27">
        <v>17690</v>
      </c>
      <c r="D80" s="27" t="s">
        <v>65</v>
      </c>
      <c r="E80" s="28" t="s">
        <v>103</v>
      </c>
      <c r="F80" s="29" t="s">
        <v>207</v>
      </c>
      <c r="G80" s="27" t="s">
        <v>68</v>
      </c>
      <c r="H80" s="30">
        <v>2740.8</v>
      </c>
      <c r="J80" s="30">
        <f t="shared" si="4"/>
        <v>2740.8</v>
      </c>
      <c r="K80" s="30">
        <f t="shared" si="5"/>
        <v>0</v>
      </c>
      <c r="L80" s="25">
        <f t="shared" si="6"/>
        <v>12</v>
      </c>
      <c r="M80" s="25" t="str">
        <f>VLOOKUP(L80,mês!A:B,2,0)</f>
        <v>Dezembro</v>
      </c>
      <c r="N80" s="25" t="str">
        <f t="shared" si="7"/>
        <v xml:space="preserve">Diretoria </v>
      </c>
    </row>
    <row r="81" spans="1:14" ht="57" customHeight="1" x14ac:dyDescent="0.2">
      <c r="A81" s="25" t="s">
        <v>64</v>
      </c>
      <c r="B81" s="26">
        <v>45267</v>
      </c>
      <c r="C81" s="27">
        <v>17691</v>
      </c>
      <c r="D81" s="27" t="s">
        <v>65</v>
      </c>
      <c r="E81" s="28" t="s">
        <v>108</v>
      </c>
      <c r="F81" s="29" t="s">
        <v>207</v>
      </c>
      <c r="G81" s="27" t="s">
        <v>68</v>
      </c>
      <c r="H81" s="30">
        <v>928.57</v>
      </c>
      <c r="J81" s="30">
        <f t="shared" si="4"/>
        <v>928.57</v>
      </c>
      <c r="K81" s="30">
        <f t="shared" si="5"/>
        <v>0</v>
      </c>
      <c r="L81" s="25">
        <f t="shared" si="6"/>
        <v>12</v>
      </c>
      <c r="M81" s="25" t="str">
        <f>VLOOKUP(L81,mês!A:B,2,0)</f>
        <v>Dezembro</v>
      </c>
      <c r="N81" s="25" t="str">
        <f t="shared" si="7"/>
        <v xml:space="preserve">Diretoria </v>
      </c>
    </row>
    <row r="82" spans="1:14" ht="57" customHeight="1" x14ac:dyDescent="0.2">
      <c r="A82" s="25" t="s">
        <v>64</v>
      </c>
      <c r="B82" s="26">
        <v>45271</v>
      </c>
      <c r="C82" s="27">
        <v>17699</v>
      </c>
      <c r="D82" s="27" t="s">
        <v>65</v>
      </c>
      <c r="E82" s="28" t="s">
        <v>106</v>
      </c>
      <c r="F82" s="29" t="s">
        <v>208</v>
      </c>
      <c r="G82" s="27" t="s">
        <v>68</v>
      </c>
      <c r="H82" s="30">
        <v>42.24</v>
      </c>
      <c r="J82" s="30">
        <f t="shared" si="4"/>
        <v>42.24</v>
      </c>
      <c r="K82" s="30">
        <f t="shared" si="5"/>
        <v>0</v>
      </c>
      <c r="L82" s="25">
        <f t="shared" si="6"/>
        <v>12</v>
      </c>
      <c r="M82" s="25" t="str">
        <f>VLOOKUP(L82,mês!A:B,2,0)</f>
        <v>Dezembro</v>
      </c>
      <c r="N82" s="25" t="str">
        <f t="shared" si="7"/>
        <v xml:space="preserve">Diretoria </v>
      </c>
    </row>
    <row r="83" spans="1:14" ht="57" customHeight="1" x14ac:dyDescent="0.2">
      <c r="A83" s="25" t="s">
        <v>64</v>
      </c>
      <c r="B83" s="26">
        <v>45272</v>
      </c>
      <c r="C83" s="27">
        <v>17700</v>
      </c>
      <c r="D83" s="27" t="s">
        <v>65</v>
      </c>
      <c r="E83" s="28" t="s">
        <v>144</v>
      </c>
      <c r="F83" s="29" t="s">
        <v>209</v>
      </c>
      <c r="G83" s="27" t="s">
        <v>68</v>
      </c>
      <c r="H83" s="30">
        <v>372</v>
      </c>
      <c r="J83" s="30">
        <f t="shared" si="4"/>
        <v>372</v>
      </c>
      <c r="K83" s="30">
        <f t="shared" si="5"/>
        <v>0</v>
      </c>
      <c r="L83" s="25">
        <f t="shared" si="6"/>
        <v>12</v>
      </c>
      <c r="M83" s="25" t="str">
        <f>VLOOKUP(L83,mês!A:B,2,0)</f>
        <v>Dezembro</v>
      </c>
      <c r="N83" s="25" t="str">
        <f t="shared" si="7"/>
        <v xml:space="preserve">Diretoria </v>
      </c>
    </row>
    <row r="84" spans="1:14" ht="57" customHeight="1" x14ac:dyDescent="0.2">
      <c r="A84" s="25" t="s">
        <v>64</v>
      </c>
      <c r="B84" s="26">
        <v>45272</v>
      </c>
      <c r="C84" s="27">
        <v>17701</v>
      </c>
      <c r="D84" s="27" t="s">
        <v>210</v>
      </c>
      <c r="E84" s="28" t="s">
        <v>211</v>
      </c>
      <c r="F84" s="29" t="s">
        <v>212</v>
      </c>
      <c r="G84" s="27" t="s">
        <v>68</v>
      </c>
      <c r="H84" s="30">
        <v>210</v>
      </c>
      <c r="J84" s="30">
        <f t="shared" si="4"/>
        <v>210</v>
      </c>
      <c r="K84" s="30">
        <f t="shared" si="5"/>
        <v>0</v>
      </c>
      <c r="L84" s="25">
        <f t="shared" si="6"/>
        <v>12</v>
      </c>
      <c r="M84" s="25" t="str">
        <f>VLOOKUP(L84,mês!A:B,2,0)</f>
        <v>Dezembro</v>
      </c>
      <c r="N84" s="25" t="str">
        <f t="shared" si="7"/>
        <v xml:space="preserve">Diretoria </v>
      </c>
    </row>
    <row r="85" spans="1:14" ht="57" customHeight="1" x14ac:dyDescent="0.2">
      <c r="A85" s="25" t="s">
        <v>64</v>
      </c>
      <c r="B85" s="26">
        <v>45274</v>
      </c>
      <c r="C85" s="27">
        <v>17713</v>
      </c>
      <c r="D85" s="27" t="s">
        <v>213</v>
      </c>
      <c r="E85" s="28" t="s">
        <v>214</v>
      </c>
      <c r="F85" s="29" t="s">
        <v>215</v>
      </c>
      <c r="G85" s="27" t="s">
        <v>68</v>
      </c>
      <c r="H85" s="30">
        <v>290</v>
      </c>
      <c r="J85" s="30">
        <f t="shared" si="4"/>
        <v>290</v>
      </c>
      <c r="K85" s="30">
        <f t="shared" si="5"/>
        <v>0</v>
      </c>
      <c r="L85" s="25">
        <f t="shared" si="6"/>
        <v>12</v>
      </c>
      <c r="M85" s="25" t="str">
        <f>VLOOKUP(L85,mês!A:B,2,0)</f>
        <v>Dezembro</v>
      </c>
      <c r="N85" s="25" t="str">
        <f t="shared" si="7"/>
        <v xml:space="preserve">Diretoria </v>
      </c>
    </row>
    <row r="86" spans="1:14" ht="57" customHeight="1" x14ac:dyDescent="0.2">
      <c r="A86" s="25" t="s">
        <v>64</v>
      </c>
      <c r="B86" s="26">
        <v>45278</v>
      </c>
      <c r="C86" s="27">
        <v>17716</v>
      </c>
      <c r="D86" s="27" t="s">
        <v>65</v>
      </c>
      <c r="E86" s="28" t="s">
        <v>139</v>
      </c>
      <c r="F86" s="29" t="s">
        <v>216</v>
      </c>
      <c r="G86" s="27" t="s">
        <v>68</v>
      </c>
      <c r="H86" s="30">
        <v>995.79</v>
      </c>
      <c r="J86" s="30">
        <f t="shared" si="4"/>
        <v>995.79</v>
      </c>
      <c r="K86" s="30">
        <f t="shared" si="5"/>
        <v>0</v>
      </c>
      <c r="L86" s="25">
        <f t="shared" si="6"/>
        <v>12</v>
      </c>
      <c r="M86" s="25" t="str">
        <f>VLOOKUP(L86,mês!A:B,2,0)</f>
        <v>Dezembro</v>
      </c>
      <c r="N86" s="25" t="str">
        <f t="shared" si="7"/>
        <v xml:space="preserve">Diretoria </v>
      </c>
    </row>
    <row r="87" spans="1:14" ht="57" customHeight="1" x14ac:dyDescent="0.2">
      <c r="A87" s="25" t="s">
        <v>64</v>
      </c>
      <c r="B87" s="26">
        <v>45280</v>
      </c>
      <c r="C87" s="27">
        <v>17896</v>
      </c>
      <c r="D87" s="27" t="s">
        <v>81</v>
      </c>
      <c r="E87" s="28" t="s">
        <v>130</v>
      </c>
      <c r="F87" s="29" t="s">
        <v>217</v>
      </c>
      <c r="G87" s="27" t="s">
        <v>68</v>
      </c>
      <c r="H87" s="30">
        <v>10963.2</v>
      </c>
      <c r="J87" s="30">
        <f t="shared" si="4"/>
        <v>10963.2</v>
      </c>
      <c r="K87" s="30">
        <f t="shared" si="5"/>
        <v>0</v>
      </c>
      <c r="L87" s="25">
        <f t="shared" si="6"/>
        <v>12</v>
      </c>
      <c r="M87" s="25" t="str">
        <f>VLOOKUP(L87,mês!A:B,2,0)</f>
        <v>Dezembro</v>
      </c>
      <c r="N87" s="25" t="str">
        <f t="shared" si="7"/>
        <v xml:space="preserve">Diretoria </v>
      </c>
    </row>
    <row r="88" spans="1:14" ht="57" customHeight="1" x14ac:dyDescent="0.2">
      <c r="A88" s="25" t="s">
        <v>64</v>
      </c>
      <c r="B88" s="26">
        <v>45280</v>
      </c>
      <c r="C88" s="27">
        <v>17898</v>
      </c>
      <c r="D88" s="27" t="s">
        <v>81</v>
      </c>
      <c r="E88" s="28" t="s">
        <v>130</v>
      </c>
      <c r="F88" s="29" t="s">
        <v>218</v>
      </c>
      <c r="G88" s="27" t="s">
        <v>68</v>
      </c>
      <c r="H88" s="30">
        <v>3288.96</v>
      </c>
      <c r="J88" s="30">
        <f t="shared" si="4"/>
        <v>3288.96</v>
      </c>
      <c r="K88" s="30">
        <f t="shared" si="5"/>
        <v>0</v>
      </c>
      <c r="L88" s="25">
        <f t="shared" si="6"/>
        <v>12</v>
      </c>
      <c r="M88" s="25" t="str">
        <f>VLOOKUP(L88,mês!A:B,2,0)</f>
        <v>Dezembro</v>
      </c>
      <c r="N88" s="25" t="str">
        <f t="shared" si="7"/>
        <v xml:space="preserve">Diretoria </v>
      </c>
    </row>
    <row r="89" spans="1:14" ht="57" customHeight="1" x14ac:dyDescent="0.2">
      <c r="A89" s="25" t="s">
        <v>64</v>
      </c>
      <c r="B89" s="26">
        <v>45280</v>
      </c>
      <c r="C89" s="27">
        <v>17902</v>
      </c>
      <c r="D89" s="27" t="s">
        <v>81</v>
      </c>
      <c r="E89" s="28" t="s">
        <v>130</v>
      </c>
      <c r="F89" s="29" t="s">
        <v>219</v>
      </c>
      <c r="G89" s="27" t="s">
        <v>68</v>
      </c>
      <c r="H89" s="30">
        <v>5481.6</v>
      </c>
      <c r="J89" s="30">
        <f t="shared" si="4"/>
        <v>5481.6</v>
      </c>
      <c r="K89" s="30">
        <f t="shared" si="5"/>
        <v>0</v>
      </c>
      <c r="L89" s="25">
        <f t="shared" si="6"/>
        <v>12</v>
      </c>
      <c r="M89" s="25" t="str">
        <f>VLOOKUP(L89,mês!A:B,2,0)</f>
        <v>Dezembro</v>
      </c>
      <c r="N89" s="25" t="str">
        <f t="shared" si="7"/>
        <v xml:space="preserve">Diretoria </v>
      </c>
    </row>
    <row r="90" spans="1:14" ht="57" customHeight="1" x14ac:dyDescent="0.2">
      <c r="A90" s="25" t="s">
        <v>64</v>
      </c>
      <c r="B90" s="26">
        <v>45280</v>
      </c>
      <c r="C90" s="27">
        <v>17903</v>
      </c>
      <c r="D90" s="27" t="s">
        <v>81</v>
      </c>
      <c r="E90" s="28" t="s">
        <v>130</v>
      </c>
      <c r="F90" s="29" t="s">
        <v>220</v>
      </c>
      <c r="G90" s="27" t="s">
        <v>68</v>
      </c>
      <c r="H90" s="30">
        <v>6577.92</v>
      </c>
      <c r="J90" s="30">
        <f t="shared" si="4"/>
        <v>6577.92</v>
      </c>
      <c r="K90" s="30">
        <f t="shared" si="5"/>
        <v>0</v>
      </c>
      <c r="L90" s="25">
        <f t="shared" si="6"/>
        <v>12</v>
      </c>
      <c r="M90" s="25" t="str">
        <f>VLOOKUP(L90,mês!A:B,2,0)</f>
        <v>Dezembro</v>
      </c>
      <c r="N90" s="25" t="str">
        <f t="shared" si="7"/>
        <v xml:space="preserve">Diretoria </v>
      </c>
    </row>
    <row r="91" spans="1:14" ht="57" customHeight="1" x14ac:dyDescent="0.2">
      <c r="A91" s="25" t="s">
        <v>64</v>
      </c>
      <c r="B91" s="26">
        <v>45280</v>
      </c>
      <c r="C91" s="27">
        <v>17907</v>
      </c>
      <c r="D91" s="27" t="s">
        <v>81</v>
      </c>
      <c r="E91" s="28" t="s">
        <v>221</v>
      </c>
      <c r="F91" s="29" t="s">
        <v>222</v>
      </c>
      <c r="G91" s="27" t="s">
        <v>68</v>
      </c>
      <c r="H91" s="30">
        <v>928.57</v>
      </c>
      <c r="J91" s="30">
        <f t="shared" si="4"/>
        <v>928.57</v>
      </c>
      <c r="K91" s="30">
        <f t="shared" si="5"/>
        <v>0</v>
      </c>
      <c r="L91" s="25">
        <f t="shared" si="6"/>
        <v>12</v>
      </c>
      <c r="M91" s="25" t="str">
        <f>VLOOKUP(L91,mês!A:B,2,0)</f>
        <v>Dezembro</v>
      </c>
      <c r="N91" s="25" t="str">
        <f t="shared" si="7"/>
        <v xml:space="preserve">Diretoria </v>
      </c>
    </row>
    <row r="92" spans="1:14" ht="57" customHeight="1" x14ac:dyDescent="0.2">
      <c r="A92" s="25" t="s">
        <v>64</v>
      </c>
      <c r="B92" s="26">
        <v>45280</v>
      </c>
      <c r="C92" s="27">
        <v>17910</v>
      </c>
      <c r="D92" s="27" t="s">
        <v>81</v>
      </c>
      <c r="E92" s="28" t="s">
        <v>221</v>
      </c>
      <c r="F92" s="29" t="s">
        <v>223</v>
      </c>
      <c r="G92" s="27" t="s">
        <v>68</v>
      </c>
      <c r="H92" s="30">
        <v>3714.28</v>
      </c>
      <c r="J92" s="30">
        <f t="shared" si="4"/>
        <v>3714.28</v>
      </c>
      <c r="K92" s="30">
        <f t="shared" si="5"/>
        <v>0</v>
      </c>
      <c r="L92" s="25">
        <f t="shared" si="6"/>
        <v>12</v>
      </c>
      <c r="M92" s="25" t="str">
        <f>VLOOKUP(L92,mês!A:B,2,0)</f>
        <v>Dezembro</v>
      </c>
      <c r="N92" s="25" t="str">
        <f t="shared" si="7"/>
        <v xml:space="preserve">Diretoria </v>
      </c>
    </row>
    <row r="93" spans="1:14" ht="57" customHeight="1" x14ac:dyDescent="0.2">
      <c r="A93" s="25" t="s">
        <v>64</v>
      </c>
      <c r="B93" s="26">
        <v>45280</v>
      </c>
      <c r="C93" s="27">
        <v>17911</v>
      </c>
      <c r="D93" s="27" t="s">
        <v>81</v>
      </c>
      <c r="E93" s="28" t="s">
        <v>221</v>
      </c>
      <c r="F93" s="29" t="s">
        <v>224</v>
      </c>
      <c r="G93" s="27" t="s">
        <v>68</v>
      </c>
      <c r="H93" s="30">
        <v>2785.71</v>
      </c>
      <c r="J93" s="30">
        <f t="shared" si="4"/>
        <v>2785.71</v>
      </c>
      <c r="K93" s="30">
        <f t="shared" si="5"/>
        <v>0</v>
      </c>
      <c r="L93" s="25">
        <f t="shared" si="6"/>
        <v>12</v>
      </c>
      <c r="M93" s="25" t="str">
        <f>VLOOKUP(L93,mês!A:B,2,0)</f>
        <v>Dezembro</v>
      </c>
      <c r="N93" s="25" t="str">
        <f t="shared" si="7"/>
        <v xml:space="preserve">Diretoria </v>
      </c>
    </row>
    <row r="94" spans="1:14" ht="57" customHeight="1" x14ac:dyDescent="0.2">
      <c r="A94" s="25" t="s">
        <v>64</v>
      </c>
      <c r="B94" s="26">
        <v>45280</v>
      </c>
      <c r="C94" s="27">
        <v>17912</v>
      </c>
      <c r="D94" s="27" t="s">
        <v>81</v>
      </c>
      <c r="E94" s="28" t="s">
        <v>221</v>
      </c>
      <c r="F94" s="29" t="s">
        <v>225</v>
      </c>
      <c r="G94" s="27" t="s">
        <v>68</v>
      </c>
      <c r="H94" s="30">
        <v>2785.71</v>
      </c>
      <c r="J94" s="30">
        <f t="shared" si="4"/>
        <v>2785.71</v>
      </c>
      <c r="K94" s="30">
        <f t="shared" si="5"/>
        <v>0</v>
      </c>
      <c r="L94" s="25">
        <f t="shared" si="6"/>
        <v>12</v>
      </c>
      <c r="M94" s="25" t="str">
        <f>VLOOKUP(L94,mês!A:B,2,0)</f>
        <v>Dezembro</v>
      </c>
      <c r="N94" s="25" t="str">
        <f t="shared" si="7"/>
        <v xml:space="preserve">Diretoria </v>
      </c>
    </row>
    <row r="95" spans="1:14" ht="57" customHeight="1" x14ac:dyDescent="0.2">
      <c r="A95" s="25" t="s">
        <v>226</v>
      </c>
      <c r="B95" s="26">
        <v>45016</v>
      </c>
      <c r="C95" s="27">
        <v>16742</v>
      </c>
      <c r="D95" s="27" t="s">
        <v>87</v>
      </c>
      <c r="E95" s="28" t="s">
        <v>106</v>
      </c>
      <c r="F95" s="29" t="s">
        <v>227</v>
      </c>
      <c r="G95" s="27" t="s">
        <v>68</v>
      </c>
      <c r="H95" s="30">
        <v>75.8</v>
      </c>
      <c r="J95" s="30">
        <f t="shared" si="4"/>
        <v>75.8</v>
      </c>
      <c r="K95" s="30">
        <f t="shared" si="5"/>
        <v>0</v>
      </c>
      <c r="L95" s="25">
        <f t="shared" si="6"/>
        <v>3</v>
      </c>
      <c r="M95" s="25" t="str">
        <f>VLOOKUP(L95,mês!A:B,2,0)</f>
        <v>Março</v>
      </c>
      <c r="N95" s="25" t="str">
        <f t="shared" si="7"/>
        <v xml:space="preserve">Diretoria </v>
      </c>
    </row>
    <row r="96" spans="1:14" ht="57" customHeight="1" x14ac:dyDescent="0.2">
      <c r="A96" s="25" t="s">
        <v>226</v>
      </c>
      <c r="B96" s="26">
        <v>45048</v>
      </c>
      <c r="C96" s="27">
        <v>16844</v>
      </c>
      <c r="D96" s="27" t="s">
        <v>96</v>
      </c>
      <c r="E96" s="28" t="s">
        <v>106</v>
      </c>
      <c r="F96" s="29" t="s">
        <v>228</v>
      </c>
      <c r="G96" s="27" t="s">
        <v>68</v>
      </c>
      <c r="H96" s="30">
        <v>13.61</v>
      </c>
      <c r="J96" s="30">
        <f t="shared" si="4"/>
        <v>13.61</v>
      </c>
      <c r="K96" s="30">
        <f t="shared" si="5"/>
        <v>0</v>
      </c>
      <c r="L96" s="25">
        <f t="shared" si="6"/>
        <v>5</v>
      </c>
      <c r="M96" s="25" t="str">
        <f>VLOOKUP(L96,mês!A:B,2,0)</f>
        <v>Maio</v>
      </c>
      <c r="N96" s="25" t="str">
        <f t="shared" si="7"/>
        <v xml:space="preserve">Diretoria </v>
      </c>
    </row>
    <row r="97" spans="1:14" ht="57" customHeight="1" x14ac:dyDescent="0.2">
      <c r="A97" s="25" t="s">
        <v>226</v>
      </c>
      <c r="B97" s="26">
        <v>45048</v>
      </c>
      <c r="C97" s="27">
        <v>16845</v>
      </c>
      <c r="D97" s="27" t="s">
        <v>96</v>
      </c>
      <c r="E97" s="28" t="s">
        <v>106</v>
      </c>
      <c r="F97" s="29" t="s">
        <v>229</v>
      </c>
      <c r="G97" s="27" t="s">
        <v>68</v>
      </c>
      <c r="H97" s="30">
        <v>47.63</v>
      </c>
      <c r="J97" s="30">
        <f t="shared" si="4"/>
        <v>47.63</v>
      </c>
      <c r="K97" s="30">
        <f t="shared" si="5"/>
        <v>0</v>
      </c>
      <c r="L97" s="25">
        <f t="shared" si="6"/>
        <v>5</v>
      </c>
      <c r="M97" s="25" t="str">
        <f>VLOOKUP(L97,mês!A:B,2,0)</f>
        <v>Maio</v>
      </c>
      <c r="N97" s="25" t="str">
        <f t="shared" si="7"/>
        <v xml:space="preserve">Diretoria </v>
      </c>
    </row>
    <row r="98" spans="1:14" ht="57" customHeight="1" x14ac:dyDescent="0.2">
      <c r="A98" s="25" t="s">
        <v>226</v>
      </c>
      <c r="B98" s="26">
        <v>45062</v>
      </c>
      <c r="C98" s="27">
        <v>16937</v>
      </c>
      <c r="D98" s="27" t="s">
        <v>96</v>
      </c>
      <c r="E98" s="28" t="s">
        <v>106</v>
      </c>
      <c r="F98" s="29" t="s">
        <v>230</v>
      </c>
      <c r="G98" s="27" t="s">
        <v>68</v>
      </c>
      <c r="H98" s="30">
        <v>223.68</v>
      </c>
      <c r="J98" s="30">
        <f t="shared" si="4"/>
        <v>223.68</v>
      </c>
      <c r="K98" s="30">
        <f t="shared" si="5"/>
        <v>0</v>
      </c>
      <c r="L98" s="25">
        <f t="shared" si="6"/>
        <v>5</v>
      </c>
      <c r="M98" s="25" t="str">
        <f>VLOOKUP(L98,mês!A:B,2,0)</f>
        <v>Maio</v>
      </c>
      <c r="N98" s="25" t="str">
        <f t="shared" si="7"/>
        <v xml:space="preserve">Diretoria </v>
      </c>
    </row>
    <row r="99" spans="1:14" ht="57" customHeight="1" x14ac:dyDescent="0.2">
      <c r="A99" s="25" t="s">
        <v>226</v>
      </c>
      <c r="B99" s="26">
        <v>45090</v>
      </c>
      <c r="C99" s="27">
        <v>17036</v>
      </c>
      <c r="D99" s="27" t="s">
        <v>96</v>
      </c>
      <c r="E99" s="28" t="s">
        <v>106</v>
      </c>
      <c r="F99" s="29" t="s">
        <v>231</v>
      </c>
      <c r="G99" s="27" t="s">
        <v>68</v>
      </c>
      <c r="H99" s="30">
        <v>223.68</v>
      </c>
      <c r="J99" s="30">
        <f t="shared" si="4"/>
        <v>223.68</v>
      </c>
      <c r="K99" s="30">
        <f t="shared" si="5"/>
        <v>0</v>
      </c>
      <c r="L99" s="25">
        <f t="shared" si="6"/>
        <v>6</v>
      </c>
      <c r="M99" s="25" t="str">
        <f>VLOOKUP(L99,mês!A:B,2,0)</f>
        <v>Junho</v>
      </c>
      <c r="N99" s="25" t="str">
        <f t="shared" si="7"/>
        <v xml:space="preserve">Diretoria </v>
      </c>
    </row>
    <row r="100" spans="1:14" ht="57" customHeight="1" x14ac:dyDescent="0.2">
      <c r="A100" s="25" t="s">
        <v>226</v>
      </c>
      <c r="B100" s="26">
        <v>45093</v>
      </c>
      <c r="C100" s="27">
        <v>17058</v>
      </c>
      <c r="D100" s="27" t="s">
        <v>96</v>
      </c>
      <c r="E100" s="28" t="s">
        <v>232</v>
      </c>
      <c r="F100" s="29" t="s">
        <v>233</v>
      </c>
      <c r="G100" s="27" t="s">
        <v>68</v>
      </c>
      <c r="H100" s="30">
        <v>223.68</v>
      </c>
      <c r="J100" s="30">
        <f t="shared" si="4"/>
        <v>223.68</v>
      </c>
      <c r="K100" s="30">
        <f t="shared" si="5"/>
        <v>0</v>
      </c>
      <c r="L100" s="25">
        <f t="shared" si="6"/>
        <v>6</v>
      </c>
      <c r="M100" s="25" t="str">
        <f>VLOOKUP(L100,mês!A:B,2,0)</f>
        <v>Junho</v>
      </c>
      <c r="N100" s="25" t="str">
        <f t="shared" si="7"/>
        <v xml:space="preserve">Diretoria </v>
      </c>
    </row>
    <row r="101" spans="1:14" ht="57" customHeight="1" x14ac:dyDescent="0.2">
      <c r="A101" s="25" t="s">
        <v>226</v>
      </c>
      <c r="B101" s="26">
        <v>45113</v>
      </c>
      <c r="C101" s="27">
        <v>17144</v>
      </c>
      <c r="D101" s="27" t="s">
        <v>65</v>
      </c>
      <c r="E101" s="28" t="s">
        <v>106</v>
      </c>
      <c r="F101" s="29" t="s">
        <v>234</v>
      </c>
      <c r="G101" s="27" t="s">
        <v>68</v>
      </c>
      <c r="H101" s="30">
        <v>167.76</v>
      </c>
      <c r="J101" s="30">
        <f t="shared" si="4"/>
        <v>167.76</v>
      </c>
      <c r="K101" s="30">
        <f t="shared" si="5"/>
        <v>0</v>
      </c>
      <c r="L101" s="25">
        <f t="shared" si="6"/>
        <v>7</v>
      </c>
      <c r="M101" s="25" t="str">
        <f>VLOOKUP(L101,mês!A:B,2,0)</f>
        <v>Julho</v>
      </c>
      <c r="N101" s="25" t="str">
        <f t="shared" si="7"/>
        <v xml:space="preserve">Diretoria </v>
      </c>
    </row>
    <row r="102" spans="1:14" ht="57" customHeight="1" x14ac:dyDescent="0.2">
      <c r="A102" s="25" t="s">
        <v>226</v>
      </c>
      <c r="B102" s="26">
        <v>45113</v>
      </c>
      <c r="C102" s="27">
        <v>17145</v>
      </c>
      <c r="D102" s="27" t="s">
        <v>65</v>
      </c>
      <c r="E102" s="28" t="s">
        <v>106</v>
      </c>
      <c r="F102" s="29" t="s">
        <v>235</v>
      </c>
      <c r="G102" s="27" t="s">
        <v>68</v>
      </c>
      <c r="H102" s="30">
        <v>54.44</v>
      </c>
      <c r="J102" s="30">
        <f t="shared" si="4"/>
        <v>54.44</v>
      </c>
      <c r="K102" s="30">
        <f t="shared" si="5"/>
        <v>0</v>
      </c>
      <c r="L102" s="25">
        <f t="shared" si="6"/>
        <v>7</v>
      </c>
      <c r="M102" s="25" t="str">
        <f>VLOOKUP(L102,mês!A:B,2,0)</f>
        <v>Julho</v>
      </c>
      <c r="N102" s="25" t="str">
        <f t="shared" si="7"/>
        <v xml:space="preserve">Diretoria </v>
      </c>
    </row>
    <row r="103" spans="1:14" ht="57" customHeight="1" x14ac:dyDescent="0.2">
      <c r="A103" s="25" t="s">
        <v>226</v>
      </c>
      <c r="B103" s="26">
        <v>45204</v>
      </c>
      <c r="C103" s="27">
        <v>17476</v>
      </c>
      <c r="D103" s="27" t="s">
        <v>96</v>
      </c>
      <c r="E103" s="28" t="s">
        <v>236</v>
      </c>
      <c r="F103" s="29" t="s">
        <v>237</v>
      </c>
      <c r="G103" s="27" t="s">
        <v>68</v>
      </c>
      <c r="H103" s="30">
        <v>153.63999999999999</v>
      </c>
      <c r="J103" s="30">
        <f t="shared" si="4"/>
        <v>153.63999999999999</v>
      </c>
      <c r="K103" s="30">
        <f t="shared" si="5"/>
        <v>0</v>
      </c>
      <c r="L103" s="25">
        <f t="shared" si="6"/>
        <v>10</v>
      </c>
      <c r="M103" s="25" t="str">
        <f>VLOOKUP(L103,mês!A:B,2,0)</f>
        <v>Outubro</v>
      </c>
      <c r="N103" s="25" t="str">
        <f t="shared" si="7"/>
        <v xml:space="preserve">Diretoria </v>
      </c>
    </row>
    <row r="104" spans="1:14" ht="57" customHeight="1" x14ac:dyDescent="0.2">
      <c r="A104" s="25" t="s">
        <v>226</v>
      </c>
      <c r="B104" s="26">
        <v>45226</v>
      </c>
      <c r="C104" s="27">
        <v>17550</v>
      </c>
      <c r="D104" s="27" t="s">
        <v>96</v>
      </c>
      <c r="E104" s="28" t="s">
        <v>236</v>
      </c>
      <c r="F104" s="29" t="s">
        <v>238</v>
      </c>
      <c r="G104" s="27" t="s">
        <v>68</v>
      </c>
      <c r="H104" s="30">
        <v>254.57</v>
      </c>
      <c r="J104" s="30">
        <f t="shared" si="4"/>
        <v>254.57</v>
      </c>
      <c r="K104" s="30">
        <f t="shared" si="5"/>
        <v>0</v>
      </c>
      <c r="L104" s="25">
        <f t="shared" si="6"/>
        <v>10</v>
      </c>
      <c r="M104" s="25" t="str">
        <f>VLOOKUP(L104,mês!A:B,2,0)</f>
        <v>Outubro</v>
      </c>
      <c r="N104" s="25" t="str">
        <f t="shared" si="7"/>
        <v xml:space="preserve">Diretoria </v>
      </c>
    </row>
    <row r="105" spans="1:14" ht="57" customHeight="1" x14ac:dyDescent="0.2">
      <c r="A105" s="25" t="s">
        <v>226</v>
      </c>
      <c r="B105" s="26">
        <v>45226</v>
      </c>
      <c r="C105" s="27">
        <v>17551</v>
      </c>
      <c r="D105" s="27" t="s">
        <v>96</v>
      </c>
      <c r="E105" s="28" t="s">
        <v>236</v>
      </c>
      <c r="F105" s="29" t="s">
        <v>239</v>
      </c>
      <c r="G105" s="27" t="s">
        <v>68</v>
      </c>
      <c r="H105" s="30">
        <v>254.57</v>
      </c>
      <c r="J105" s="30">
        <f t="shared" si="4"/>
        <v>254.57</v>
      </c>
      <c r="K105" s="30">
        <f t="shared" si="5"/>
        <v>0</v>
      </c>
      <c r="L105" s="25">
        <f t="shared" si="6"/>
        <v>10</v>
      </c>
      <c r="M105" s="25" t="str">
        <f>VLOOKUP(L105,mês!A:B,2,0)</f>
        <v>Outubro</v>
      </c>
      <c r="N105" s="25" t="str">
        <f t="shared" si="7"/>
        <v xml:space="preserve">Diretoria </v>
      </c>
    </row>
    <row r="106" spans="1:14" ht="57" customHeight="1" x14ac:dyDescent="0.2">
      <c r="A106" s="25" t="s">
        <v>226</v>
      </c>
      <c r="B106" s="26">
        <v>45226</v>
      </c>
      <c r="C106" s="27">
        <v>17552</v>
      </c>
      <c r="D106" s="27" t="s">
        <v>96</v>
      </c>
      <c r="E106" s="28" t="s">
        <v>236</v>
      </c>
      <c r="F106" s="29" t="s">
        <v>240</v>
      </c>
      <c r="G106" s="27" t="s">
        <v>68</v>
      </c>
      <c r="H106" s="30">
        <v>110.77</v>
      </c>
      <c r="J106" s="30">
        <f t="shared" si="4"/>
        <v>110.77</v>
      </c>
      <c r="K106" s="30">
        <f t="shared" si="5"/>
        <v>0</v>
      </c>
      <c r="L106" s="25">
        <f t="shared" si="6"/>
        <v>10</v>
      </c>
      <c r="M106" s="25" t="str">
        <f>VLOOKUP(L106,mês!A:B,2,0)</f>
        <v>Outubro</v>
      </c>
      <c r="N106" s="25" t="str">
        <f t="shared" si="7"/>
        <v xml:space="preserve">Diretoria </v>
      </c>
    </row>
    <row r="107" spans="1:14" ht="57" customHeight="1" x14ac:dyDescent="0.2">
      <c r="A107" s="25" t="s">
        <v>226</v>
      </c>
      <c r="B107" s="26">
        <v>45230</v>
      </c>
      <c r="C107" s="27">
        <v>17565</v>
      </c>
      <c r="D107" s="27" t="s">
        <v>96</v>
      </c>
      <c r="E107" s="28" t="s">
        <v>236</v>
      </c>
      <c r="F107" s="29" t="s">
        <v>241</v>
      </c>
      <c r="G107" s="27" t="s">
        <v>68</v>
      </c>
      <c r="H107" s="30">
        <v>69.23</v>
      </c>
      <c r="J107" s="30">
        <f t="shared" si="4"/>
        <v>69.23</v>
      </c>
      <c r="K107" s="30">
        <f t="shared" si="5"/>
        <v>0</v>
      </c>
      <c r="L107" s="25">
        <f t="shared" si="6"/>
        <v>10</v>
      </c>
      <c r="M107" s="25" t="str">
        <f>VLOOKUP(L107,mês!A:B,2,0)</f>
        <v>Outubro</v>
      </c>
      <c r="N107" s="25" t="str">
        <f t="shared" si="7"/>
        <v xml:space="preserve">Diretoria </v>
      </c>
    </row>
    <row r="108" spans="1:14" ht="57" customHeight="1" x14ac:dyDescent="0.2">
      <c r="A108" s="25" t="s">
        <v>242</v>
      </c>
      <c r="B108" s="26">
        <v>44952</v>
      </c>
      <c r="C108" s="27">
        <v>16518</v>
      </c>
      <c r="D108" s="27" t="s">
        <v>118</v>
      </c>
      <c r="E108" s="28" t="s">
        <v>243</v>
      </c>
      <c r="F108" s="29" t="s">
        <v>244</v>
      </c>
      <c r="G108" s="27" t="s">
        <v>68</v>
      </c>
      <c r="H108" s="30">
        <v>101750.04</v>
      </c>
      <c r="J108" s="30">
        <f t="shared" si="4"/>
        <v>101750.04</v>
      </c>
      <c r="K108" s="30">
        <f t="shared" si="5"/>
        <v>0</v>
      </c>
      <c r="L108" s="25">
        <f t="shared" si="6"/>
        <v>1</v>
      </c>
      <c r="M108" s="25" t="str">
        <f>VLOOKUP(L108,mês!A:B,2,0)</f>
        <v>Janeiro</v>
      </c>
      <c r="N108" s="25" t="str">
        <f t="shared" si="7"/>
        <v xml:space="preserve">RD </v>
      </c>
    </row>
    <row r="109" spans="1:14" ht="57" customHeight="1" x14ac:dyDescent="0.2">
      <c r="A109" s="25" t="s">
        <v>242</v>
      </c>
      <c r="B109" s="26">
        <v>45075</v>
      </c>
      <c r="C109" s="27">
        <v>16991</v>
      </c>
      <c r="D109" s="27" t="s">
        <v>118</v>
      </c>
      <c r="E109" s="28" t="s">
        <v>243</v>
      </c>
      <c r="F109" s="29" t="s">
        <v>245</v>
      </c>
      <c r="G109" s="27" t="s">
        <v>68</v>
      </c>
      <c r="H109" s="30">
        <v>2000</v>
      </c>
      <c r="J109" s="30">
        <f t="shared" si="4"/>
        <v>2000</v>
      </c>
      <c r="K109" s="30">
        <f t="shared" si="5"/>
        <v>0</v>
      </c>
      <c r="L109" s="25">
        <f t="shared" si="6"/>
        <v>5</v>
      </c>
      <c r="M109" s="25" t="str">
        <f>VLOOKUP(L109,mês!A:B,2,0)</f>
        <v>Maio</v>
      </c>
      <c r="N109" s="25" t="str">
        <f t="shared" si="7"/>
        <v xml:space="preserve">RD </v>
      </c>
    </row>
    <row r="110" spans="1:14" ht="57" customHeight="1" x14ac:dyDescent="0.2">
      <c r="A110" s="25" t="s">
        <v>242</v>
      </c>
      <c r="B110" s="26">
        <v>45222</v>
      </c>
      <c r="C110" s="27">
        <v>17539</v>
      </c>
      <c r="D110" s="27" t="s">
        <v>118</v>
      </c>
      <c r="E110" s="28" t="s">
        <v>246</v>
      </c>
      <c r="F110" s="29" t="s">
        <v>247</v>
      </c>
      <c r="G110" s="27" t="s">
        <v>68</v>
      </c>
      <c r="H110" s="30">
        <v>350</v>
      </c>
      <c r="J110" s="30">
        <f t="shared" si="4"/>
        <v>350</v>
      </c>
      <c r="K110" s="30">
        <f t="shared" si="5"/>
        <v>0</v>
      </c>
      <c r="L110" s="25">
        <f t="shared" si="6"/>
        <v>10</v>
      </c>
      <c r="M110" s="25" t="str">
        <f>VLOOKUP(L110,mês!A:B,2,0)</f>
        <v>Outubro</v>
      </c>
      <c r="N110" s="25" t="str">
        <f t="shared" si="7"/>
        <v xml:space="preserve">RD </v>
      </c>
    </row>
    <row r="111" spans="1:14" ht="57" customHeight="1" x14ac:dyDescent="0.2">
      <c r="A111" s="25" t="s">
        <v>248</v>
      </c>
      <c r="B111" s="26">
        <v>45138</v>
      </c>
      <c r="C111" s="27">
        <v>17226</v>
      </c>
      <c r="D111" s="27" t="s">
        <v>249</v>
      </c>
      <c r="E111" s="28" t="s">
        <v>250</v>
      </c>
      <c r="F111" s="29" t="s">
        <v>251</v>
      </c>
      <c r="G111" s="27" t="s">
        <v>68</v>
      </c>
      <c r="H111" s="30">
        <v>42396</v>
      </c>
      <c r="J111" s="30">
        <f t="shared" si="4"/>
        <v>42396</v>
      </c>
      <c r="K111" s="30">
        <f t="shared" si="5"/>
        <v>0</v>
      </c>
      <c r="L111" s="25">
        <f t="shared" si="6"/>
        <v>7</v>
      </c>
      <c r="M111" s="25" t="str">
        <f>VLOOKUP(L111,mês!A:B,2,0)</f>
        <v>Julho</v>
      </c>
      <c r="N111" s="25" t="str">
        <f t="shared" si="7"/>
        <v xml:space="preserve">RD </v>
      </c>
    </row>
    <row r="112" spans="1:14" ht="57" customHeight="1" x14ac:dyDescent="0.2">
      <c r="A112" s="25" t="s">
        <v>252</v>
      </c>
      <c r="B112" s="26">
        <v>45036</v>
      </c>
      <c r="C112" s="27">
        <v>16806</v>
      </c>
      <c r="D112" s="27" t="s">
        <v>249</v>
      </c>
      <c r="E112" s="28" t="s">
        <v>253</v>
      </c>
      <c r="F112" s="29" t="s">
        <v>254</v>
      </c>
      <c r="G112" s="27" t="s">
        <v>68</v>
      </c>
      <c r="H112" s="30">
        <v>2865</v>
      </c>
      <c r="J112" s="30">
        <f t="shared" si="4"/>
        <v>2865</v>
      </c>
      <c r="K112" s="30">
        <f t="shared" si="5"/>
        <v>0</v>
      </c>
      <c r="L112" s="25">
        <f t="shared" si="6"/>
        <v>4</v>
      </c>
      <c r="M112" s="25" t="str">
        <f>VLOOKUP(L112,mês!A:B,2,0)</f>
        <v>Abril</v>
      </c>
      <c r="N112" s="25" t="str">
        <f t="shared" si="7"/>
        <v xml:space="preserve">RI </v>
      </c>
    </row>
    <row r="113" spans="1:14" ht="57" customHeight="1" x14ac:dyDescent="0.2">
      <c r="A113" s="25" t="s">
        <v>252</v>
      </c>
      <c r="B113" s="26">
        <v>45043</v>
      </c>
      <c r="C113" s="27">
        <v>16830</v>
      </c>
      <c r="D113" s="27" t="s">
        <v>249</v>
      </c>
      <c r="E113" s="28" t="s">
        <v>255</v>
      </c>
      <c r="F113" s="29" t="s">
        <v>256</v>
      </c>
      <c r="G113" s="27" t="s">
        <v>68</v>
      </c>
      <c r="H113" s="30">
        <v>570</v>
      </c>
      <c r="J113" s="30">
        <f t="shared" si="4"/>
        <v>570</v>
      </c>
      <c r="K113" s="30">
        <f t="shared" si="5"/>
        <v>0</v>
      </c>
      <c r="L113" s="25">
        <f t="shared" si="6"/>
        <v>4</v>
      </c>
      <c r="M113" s="25" t="str">
        <f>VLOOKUP(L113,mês!A:B,2,0)</f>
        <v>Abril</v>
      </c>
      <c r="N113" s="25" t="str">
        <f t="shared" si="7"/>
        <v xml:space="preserve">RI </v>
      </c>
    </row>
    <row r="114" spans="1:14" ht="57" customHeight="1" x14ac:dyDescent="0.2">
      <c r="A114" s="25" t="s">
        <v>252</v>
      </c>
      <c r="B114" s="26">
        <v>45071</v>
      </c>
      <c r="C114" s="27">
        <v>16981</v>
      </c>
      <c r="D114" s="27" t="s">
        <v>257</v>
      </c>
      <c r="E114" s="28" t="s">
        <v>258</v>
      </c>
      <c r="F114" s="29" t="s">
        <v>259</v>
      </c>
      <c r="G114" s="27" t="s">
        <v>68</v>
      </c>
      <c r="H114" s="30">
        <v>16750</v>
      </c>
      <c r="J114" s="30">
        <f t="shared" si="4"/>
        <v>16750</v>
      </c>
      <c r="K114" s="30">
        <f t="shared" si="5"/>
        <v>0</v>
      </c>
      <c r="L114" s="25">
        <f t="shared" si="6"/>
        <v>5</v>
      </c>
      <c r="M114" s="25" t="str">
        <f>VLOOKUP(L114,mês!A:B,2,0)</f>
        <v>Maio</v>
      </c>
      <c r="N114" s="25" t="str">
        <f t="shared" si="7"/>
        <v xml:space="preserve">RI </v>
      </c>
    </row>
    <row r="115" spans="1:14" ht="57" customHeight="1" x14ac:dyDescent="0.2">
      <c r="A115" s="25" t="s">
        <v>252</v>
      </c>
      <c r="B115" s="26">
        <v>45099</v>
      </c>
      <c r="C115" s="27">
        <v>17086</v>
      </c>
      <c r="D115" s="27" t="s">
        <v>249</v>
      </c>
      <c r="E115" s="28" t="s">
        <v>255</v>
      </c>
      <c r="F115" s="29" t="s">
        <v>260</v>
      </c>
      <c r="G115" s="27" t="s">
        <v>68</v>
      </c>
      <c r="H115" s="30">
        <v>476.2</v>
      </c>
      <c r="J115" s="30">
        <f t="shared" si="4"/>
        <v>476.2</v>
      </c>
      <c r="K115" s="30">
        <f t="shared" si="5"/>
        <v>0</v>
      </c>
      <c r="L115" s="25">
        <f t="shared" si="6"/>
        <v>6</v>
      </c>
      <c r="M115" s="25" t="str">
        <f>VLOOKUP(L115,mês!A:B,2,0)</f>
        <v>Junho</v>
      </c>
      <c r="N115" s="25" t="str">
        <f t="shared" si="7"/>
        <v xml:space="preserve">RI </v>
      </c>
    </row>
    <row r="116" spans="1:14" ht="57" customHeight="1" x14ac:dyDescent="0.2">
      <c r="A116" s="25" t="s">
        <v>252</v>
      </c>
      <c r="B116" s="26">
        <v>45138</v>
      </c>
      <c r="C116" s="27">
        <v>17225</v>
      </c>
      <c r="D116" s="27" t="s">
        <v>257</v>
      </c>
      <c r="E116" s="28" t="s">
        <v>261</v>
      </c>
      <c r="F116" s="29" t="s">
        <v>262</v>
      </c>
      <c r="G116" s="27" t="s">
        <v>68</v>
      </c>
      <c r="H116" s="30">
        <v>320</v>
      </c>
      <c r="J116" s="30">
        <f t="shared" si="4"/>
        <v>320</v>
      </c>
      <c r="K116" s="30">
        <f t="shared" si="5"/>
        <v>0</v>
      </c>
      <c r="L116" s="25">
        <f t="shared" si="6"/>
        <v>7</v>
      </c>
      <c r="M116" s="25" t="str">
        <f>VLOOKUP(L116,mês!A:B,2,0)</f>
        <v>Julho</v>
      </c>
      <c r="N116" s="25" t="str">
        <f t="shared" si="7"/>
        <v xml:space="preserve">RI </v>
      </c>
    </row>
    <row r="117" spans="1:14" ht="57" customHeight="1" x14ac:dyDescent="0.2">
      <c r="A117" s="25" t="s">
        <v>252</v>
      </c>
      <c r="B117" s="26">
        <v>45140</v>
      </c>
      <c r="C117" s="27">
        <v>17241</v>
      </c>
      <c r="D117" s="27" t="s">
        <v>257</v>
      </c>
      <c r="E117" s="28" t="s">
        <v>263</v>
      </c>
      <c r="F117" s="29" t="s">
        <v>264</v>
      </c>
      <c r="G117" s="27" t="s">
        <v>68</v>
      </c>
      <c r="H117" s="30">
        <v>382.5</v>
      </c>
      <c r="J117" s="30">
        <f t="shared" si="4"/>
        <v>382.5</v>
      </c>
      <c r="K117" s="30">
        <f t="shared" si="5"/>
        <v>0</v>
      </c>
      <c r="L117" s="25">
        <f t="shared" si="6"/>
        <v>8</v>
      </c>
      <c r="M117" s="25" t="str">
        <f>VLOOKUP(L117,mês!A:B,2,0)</f>
        <v>Agosto</v>
      </c>
      <c r="N117" s="25" t="str">
        <f t="shared" si="7"/>
        <v xml:space="preserve">RI </v>
      </c>
    </row>
    <row r="118" spans="1:14" ht="57" customHeight="1" x14ac:dyDescent="0.2">
      <c r="A118" s="25" t="s">
        <v>252</v>
      </c>
      <c r="B118" s="26">
        <v>45182</v>
      </c>
      <c r="C118" s="27">
        <v>17381</v>
      </c>
      <c r="D118" s="27" t="s">
        <v>257</v>
      </c>
      <c r="E118" s="28" t="s">
        <v>265</v>
      </c>
      <c r="F118" s="29" t="s">
        <v>266</v>
      </c>
      <c r="G118" s="27" t="s">
        <v>68</v>
      </c>
      <c r="H118" s="30">
        <v>13298.69</v>
      </c>
      <c r="J118" s="30">
        <f t="shared" si="4"/>
        <v>13298.69</v>
      </c>
      <c r="K118" s="30">
        <f t="shared" si="5"/>
        <v>0</v>
      </c>
      <c r="L118" s="25">
        <f t="shared" si="6"/>
        <v>9</v>
      </c>
      <c r="M118" s="25" t="str">
        <f>VLOOKUP(L118,mês!A:B,2,0)</f>
        <v>Setembro</v>
      </c>
      <c r="N118" s="25" t="str">
        <f t="shared" si="7"/>
        <v xml:space="preserve">RI </v>
      </c>
    </row>
    <row r="119" spans="1:14" ht="57" customHeight="1" x14ac:dyDescent="0.2">
      <c r="A119" s="25" t="s">
        <v>252</v>
      </c>
      <c r="B119" s="26">
        <v>45257</v>
      </c>
      <c r="C119" s="27">
        <v>17654</v>
      </c>
      <c r="D119" s="27" t="s">
        <v>249</v>
      </c>
      <c r="E119" s="28" t="s">
        <v>267</v>
      </c>
      <c r="F119" s="29" t="s">
        <v>268</v>
      </c>
      <c r="G119" s="27" t="s">
        <v>68</v>
      </c>
      <c r="H119" s="30">
        <v>356.9</v>
      </c>
      <c r="J119" s="30">
        <f t="shared" si="4"/>
        <v>356.9</v>
      </c>
      <c r="K119" s="30">
        <f t="shared" si="5"/>
        <v>0</v>
      </c>
      <c r="L119" s="25">
        <f t="shared" si="6"/>
        <v>11</v>
      </c>
      <c r="M119" s="25" t="str">
        <f>VLOOKUP(L119,mês!A:B,2,0)</f>
        <v>Novembro</v>
      </c>
      <c r="N119" s="25" t="str">
        <f t="shared" si="7"/>
        <v xml:space="preserve">RI </v>
      </c>
    </row>
    <row r="120" spans="1:14" ht="57" customHeight="1" x14ac:dyDescent="0.2">
      <c r="A120" s="25" t="s">
        <v>269</v>
      </c>
      <c r="C120" s="27">
        <v>17709</v>
      </c>
      <c r="D120" s="27" t="s">
        <v>270</v>
      </c>
      <c r="E120" s="28" t="s">
        <v>271</v>
      </c>
      <c r="F120" s="29" t="s">
        <v>272</v>
      </c>
      <c r="G120" s="27" t="s">
        <v>68</v>
      </c>
      <c r="H120" s="30">
        <v>260</v>
      </c>
      <c r="J120" s="30">
        <f t="shared" si="4"/>
        <v>260</v>
      </c>
      <c r="K120" s="30">
        <f t="shared" si="5"/>
        <v>0</v>
      </c>
      <c r="L120" s="25">
        <f t="shared" si="6"/>
        <v>1</v>
      </c>
      <c r="M120" s="25" t="str">
        <f>VLOOKUP(L120,mês!A:B,2,0)</f>
        <v>Janeiro</v>
      </c>
      <c r="N120" s="25" t="str">
        <f t="shared" si="7"/>
        <v xml:space="preserve">RORÇ </v>
      </c>
    </row>
    <row r="121" spans="1:14" ht="57" customHeight="1" x14ac:dyDescent="0.2">
      <c r="A121" s="25" t="s">
        <v>269</v>
      </c>
      <c r="B121" s="26">
        <v>44946</v>
      </c>
      <c r="C121" s="27">
        <v>16501</v>
      </c>
      <c r="D121" s="27" t="s">
        <v>270</v>
      </c>
      <c r="E121" s="28" t="s">
        <v>273</v>
      </c>
      <c r="F121" s="29" t="s">
        <v>274</v>
      </c>
      <c r="G121" s="27" t="s">
        <v>68</v>
      </c>
      <c r="H121" s="30">
        <v>0</v>
      </c>
      <c r="J121" s="30">
        <f t="shared" si="4"/>
        <v>0</v>
      </c>
      <c r="K121" s="30">
        <f t="shared" si="5"/>
        <v>0</v>
      </c>
      <c r="L121" s="25">
        <f t="shared" si="6"/>
        <v>1</v>
      </c>
      <c r="M121" s="25" t="str">
        <f>VLOOKUP(L121,mês!A:B,2,0)</f>
        <v>Janeiro</v>
      </c>
      <c r="N121" s="25" t="str">
        <f t="shared" si="7"/>
        <v xml:space="preserve">RORÇ </v>
      </c>
    </row>
    <row r="122" spans="1:14" ht="57" customHeight="1" x14ac:dyDescent="0.2">
      <c r="A122" s="25" t="s">
        <v>269</v>
      </c>
      <c r="B122" s="26">
        <v>44946</v>
      </c>
      <c r="C122" s="27">
        <v>16502</v>
      </c>
      <c r="D122" s="27" t="s">
        <v>270</v>
      </c>
      <c r="E122" s="28" t="s">
        <v>275</v>
      </c>
      <c r="F122" s="29" t="s">
        <v>276</v>
      </c>
      <c r="G122" s="27" t="s">
        <v>68</v>
      </c>
      <c r="H122" s="30">
        <v>1000</v>
      </c>
      <c r="J122" s="30">
        <f t="shared" si="4"/>
        <v>1000</v>
      </c>
      <c r="K122" s="30">
        <f t="shared" si="5"/>
        <v>0</v>
      </c>
      <c r="L122" s="25">
        <f t="shared" si="6"/>
        <v>1</v>
      </c>
      <c r="M122" s="25" t="str">
        <f>VLOOKUP(L122,mês!A:B,2,0)</f>
        <v>Janeiro</v>
      </c>
      <c r="N122" s="25" t="str">
        <f t="shared" si="7"/>
        <v xml:space="preserve">RORÇ </v>
      </c>
    </row>
    <row r="123" spans="1:14" ht="57" customHeight="1" x14ac:dyDescent="0.2">
      <c r="A123" s="25" t="s">
        <v>269</v>
      </c>
      <c r="B123" s="26">
        <v>44956</v>
      </c>
      <c r="C123" s="27">
        <v>16533</v>
      </c>
      <c r="D123" s="27" t="s">
        <v>270</v>
      </c>
      <c r="E123" s="28" t="s">
        <v>277</v>
      </c>
      <c r="F123" s="29" t="s">
        <v>278</v>
      </c>
      <c r="G123" s="27" t="s">
        <v>68</v>
      </c>
      <c r="H123" s="30">
        <v>1520</v>
      </c>
      <c r="J123" s="30">
        <f t="shared" si="4"/>
        <v>1520</v>
      </c>
      <c r="K123" s="30">
        <f t="shared" si="5"/>
        <v>0</v>
      </c>
      <c r="L123" s="25">
        <f t="shared" si="6"/>
        <v>1</v>
      </c>
      <c r="M123" s="25" t="str">
        <f>VLOOKUP(L123,mês!A:B,2,0)</f>
        <v>Janeiro</v>
      </c>
      <c r="N123" s="25" t="str">
        <f t="shared" si="7"/>
        <v xml:space="preserve">RORÇ </v>
      </c>
    </row>
    <row r="124" spans="1:14" ht="57" customHeight="1" x14ac:dyDescent="0.2">
      <c r="A124" s="25" t="s">
        <v>269</v>
      </c>
      <c r="B124" s="26">
        <v>44966</v>
      </c>
      <c r="C124" s="27">
        <v>16578</v>
      </c>
      <c r="D124" s="27" t="s">
        <v>270</v>
      </c>
      <c r="E124" s="28" t="s">
        <v>279</v>
      </c>
      <c r="F124" s="29" t="s">
        <v>280</v>
      </c>
      <c r="G124" s="27" t="s">
        <v>68</v>
      </c>
      <c r="H124" s="30">
        <v>3539</v>
      </c>
      <c r="J124" s="30">
        <f t="shared" si="4"/>
        <v>3539</v>
      </c>
      <c r="K124" s="30">
        <f t="shared" si="5"/>
        <v>0</v>
      </c>
      <c r="L124" s="25">
        <f t="shared" si="6"/>
        <v>2</v>
      </c>
      <c r="M124" s="25" t="str">
        <f>VLOOKUP(L124,mês!A:B,2,0)</f>
        <v>Fevereiro</v>
      </c>
      <c r="N124" s="25" t="str">
        <f t="shared" si="7"/>
        <v xml:space="preserve">RORÇ </v>
      </c>
    </row>
    <row r="125" spans="1:14" ht="57" customHeight="1" x14ac:dyDescent="0.2">
      <c r="A125" s="25" t="s">
        <v>269</v>
      </c>
      <c r="B125" s="26">
        <v>44970</v>
      </c>
      <c r="C125" s="27">
        <v>16571</v>
      </c>
      <c r="D125" s="27" t="s">
        <v>270</v>
      </c>
      <c r="E125" s="28" t="s">
        <v>281</v>
      </c>
      <c r="F125" s="29" t="s">
        <v>282</v>
      </c>
      <c r="G125" s="27" t="s">
        <v>68</v>
      </c>
      <c r="H125" s="30">
        <v>8.52</v>
      </c>
      <c r="J125" s="30">
        <f t="shared" si="4"/>
        <v>8.52</v>
      </c>
      <c r="K125" s="30">
        <f t="shared" si="5"/>
        <v>0</v>
      </c>
      <c r="L125" s="25">
        <f t="shared" si="6"/>
        <v>2</v>
      </c>
      <c r="M125" s="25" t="str">
        <f>VLOOKUP(L125,mês!A:B,2,0)</f>
        <v>Fevereiro</v>
      </c>
      <c r="N125" s="25" t="str">
        <f t="shared" si="7"/>
        <v xml:space="preserve">RORÇ </v>
      </c>
    </row>
    <row r="126" spans="1:14" ht="57" customHeight="1" x14ac:dyDescent="0.2">
      <c r="A126" s="25" t="s">
        <v>269</v>
      </c>
      <c r="B126" s="26">
        <v>44993</v>
      </c>
      <c r="C126" s="27">
        <v>16643</v>
      </c>
      <c r="D126" s="27" t="s">
        <v>270</v>
      </c>
      <c r="E126" s="28" t="s">
        <v>170</v>
      </c>
      <c r="F126" s="29" t="s">
        <v>283</v>
      </c>
      <c r="G126" s="27" t="s">
        <v>68</v>
      </c>
      <c r="H126" s="30">
        <v>16.71</v>
      </c>
      <c r="J126" s="30">
        <f t="shared" si="4"/>
        <v>16.71</v>
      </c>
      <c r="K126" s="30">
        <f t="shared" si="5"/>
        <v>0</v>
      </c>
      <c r="L126" s="25">
        <f t="shared" si="6"/>
        <v>3</v>
      </c>
      <c r="M126" s="25" t="str">
        <f>VLOOKUP(L126,mês!A:B,2,0)</f>
        <v>Março</v>
      </c>
      <c r="N126" s="25" t="str">
        <f t="shared" si="7"/>
        <v xml:space="preserve">RORÇ </v>
      </c>
    </row>
    <row r="127" spans="1:14" ht="57" customHeight="1" x14ac:dyDescent="0.2">
      <c r="A127" s="25" t="s">
        <v>269</v>
      </c>
      <c r="B127" s="26">
        <v>45000</v>
      </c>
      <c r="C127" s="27">
        <v>16688</v>
      </c>
      <c r="D127" s="27" t="s">
        <v>270</v>
      </c>
      <c r="E127" s="28" t="s">
        <v>284</v>
      </c>
      <c r="F127" s="29" t="s">
        <v>285</v>
      </c>
      <c r="G127" s="27" t="s">
        <v>68</v>
      </c>
      <c r="H127" s="30">
        <v>875.8</v>
      </c>
      <c r="J127" s="30">
        <f t="shared" si="4"/>
        <v>875.8</v>
      </c>
      <c r="K127" s="30">
        <f t="shared" si="5"/>
        <v>0</v>
      </c>
      <c r="L127" s="25">
        <f t="shared" si="6"/>
        <v>3</v>
      </c>
      <c r="M127" s="25" t="str">
        <f>VLOOKUP(L127,mês!A:B,2,0)</f>
        <v>Março</v>
      </c>
      <c r="N127" s="25" t="str">
        <f t="shared" si="7"/>
        <v xml:space="preserve">RORÇ </v>
      </c>
    </row>
    <row r="128" spans="1:14" ht="57" customHeight="1" x14ac:dyDescent="0.2">
      <c r="A128" s="25" t="s">
        <v>269</v>
      </c>
      <c r="B128" s="26">
        <v>45014</v>
      </c>
      <c r="C128" s="27">
        <v>16717</v>
      </c>
      <c r="D128" s="27" t="s">
        <v>270</v>
      </c>
      <c r="E128" s="28" t="s">
        <v>170</v>
      </c>
      <c r="F128" s="29" t="s">
        <v>286</v>
      </c>
      <c r="G128" s="27" t="s">
        <v>68</v>
      </c>
      <c r="H128" s="30">
        <v>8.52</v>
      </c>
      <c r="J128" s="30">
        <f t="shared" si="4"/>
        <v>8.52</v>
      </c>
      <c r="K128" s="30">
        <f t="shared" si="5"/>
        <v>0</v>
      </c>
      <c r="L128" s="25">
        <f t="shared" si="6"/>
        <v>3</v>
      </c>
      <c r="M128" s="25" t="str">
        <f>VLOOKUP(L128,mês!A:B,2,0)</f>
        <v>Março</v>
      </c>
      <c r="N128" s="25" t="str">
        <f t="shared" si="7"/>
        <v xml:space="preserve">RORÇ </v>
      </c>
    </row>
    <row r="129" spans="1:14" ht="57" customHeight="1" x14ac:dyDescent="0.2">
      <c r="A129" s="25" t="s">
        <v>269</v>
      </c>
      <c r="B129" s="26">
        <v>45027</v>
      </c>
      <c r="C129" s="27">
        <v>16759</v>
      </c>
      <c r="D129" s="27" t="s">
        <v>270</v>
      </c>
      <c r="E129" s="28" t="s">
        <v>170</v>
      </c>
      <c r="F129" s="29" t="s">
        <v>287</v>
      </c>
      <c r="G129" s="27" t="s">
        <v>68</v>
      </c>
      <c r="H129" s="30">
        <v>10.23</v>
      </c>
      <c r="J129" s="30">
        <f t="shared" si="4"/>
        <v>10.23</v>
      </c>
      <c r="K129" s="30">
        <f t="shared" si="5"/>
        <v>0</v>
      </c>
      <c r="L129" s="25">
        <f t="shared" si="6"/>
        <v>4</v>
      </c>
      <c r="M129" s="25" t="str">
        <f>VLOOKUP(L129,mês!A:B,2,0)</f>
        <v>Abril</v>
      </c>
      <c r="N129" s="25" t="str">
        <f t="shared" si="7"/>
        <v xml:space="preserve">RORÇ </v>
      </c>
    </row>
    <row r="130" spans="1:14" ht="57" customHeight="1" x14ac:dyDescent="0.2">
      <c r="A130" s="25" t="s">
        <v>269</v>
      </c>
      <c r="B130" s="26">
        <v>45050</v>
      </c>
      <c r="C130" s="27">
        <v>16840</v>
      </c>
      <c r="D130" s="27" t="s">
        <v>270</v>
      </c>
      <c r="E130" s="28" t="s">
        <v>288</v>
      </c>
      <c r="F130" s="29" t="s">
        <v>289</v>
      </c>
      <c r="G130" s="27" t="s">
        <v>68</v>
      </c>
      <c r="H130" s="30">
        <v>19.55</v>
      </c>
      <c r="J130" s="30">
        <f t="shared" si="4"/>
        <v>19.55</v>
      </c>
      <c r="K130" s="30">
        <f t="shared" si="5"/>
        <v>0</v>
      </c>
      <c r="L130" s="25">
        <f t="shared" si="6"/>
        <v>5</v>
      </c>
      <c r="M130" s="25" t="str">
        <f>VLOOKUP(L130,mês!A:B,2,0)</f>
        <v>Maio</v>
      </c>
      <c r="N130" s="25" t="str">
        <f t="shared" si="7"/>
        <v xml:space="preserve">RORÇ </v>
      </c>
    </row>
    <row r="131" spans="1:14" ht="57" customHeight="1" x14ac:dyDescent="0.2">
      <c r="A131" s="25" t="s">
        <v>269</v>
      </c>
      <c r="B131" s="26">
        <v>45057</v>
      </c>
      <c r="C131" s="27">
        <v>16887</v>
      </c>
      <c r="D131" s="27" t="s">
        <v>270</v>
      </c>
      <c r="E131" s="28" t="s">
        <v>279</v>
      </c>
      <c r="F131" s="29" t="s">
        <v>290</v>
      </c>
      <c r="G131" s="27" t="s">
        <v>68</v>
      </c>
      <c r="H131" s="30">
        <v>5598</v>
      </c>
      <c r="J131" s="30">
        <f t="shared" ref="J131:J194" si="8">IF(G131="Não",0,H131)</f>
        <v>5598</v>
      </c>
      <c r="K131" s="30">
        <f t="shared" ref="K131:K194" si="9">IF(G131="Não",H131,0)</f>
        <v>0</v>
      </c>
      <c r="L131" s="25">
        <f t="shared" ref="L131:L194" si="10">MONTH(B131)</f>
        <v>5</v>
      </c>
      <c r="M131" s="25" t="str">
        <f>VLOOKUP(L131,mês!A:B,2,0)</f>
        <v>Maio</v>
      </c>
      <c r="N131" s="25" t="str">
        <f t="shared" ref="N131:N194" si="11">LEFT(A131,SEARCH("-",A131)-1)</f>
        <v xml:space="preserve">RORÇ </v>
      </c>
    </row>
    <row r="132" spans="1:14" ht="57" customHeight="1" x14ac:dyDescent="0.2">
      <c r="A132" s="25" t="s">
        <v>269</v>
      </c>
      <c r="B132" s="26">
        <v>45057</v>
      </c>
      <c r="C132" s="27">
        <v>16889</v>
      </c>
      <c r="D132" s="27" t="s">
        <v>270</v>
      </c>
      <c r="E132" s="28" t="s">
        <v>279</v>
      </c>
      <c r="F132" s="29" t="s">
        <v>291</v>
      </c>
      <c r="G132" s="27" t="s">
        <v>68</v>
      </c>
      <c r="H132" s="30">
        <v>5700</v>
      </c>
      <c r="J132" s="30">
        <f t="shared" si="8"/>
        <v>5700</v>
      </c>
      <c r="K132" s="30">
        <f t="shared" si="9"/>
        <v>0</v>
      </c>
      <c r="L132" s="25">
        <f t="shared" si="10"/>
        <v>5</v>
      </c>
      <c r="M132" s="25" t="str">
        <f>VLOOKUP(L132,mês!A:B,2,0)</f>
        <v>Maio</v>
      </c>
      <c r="N132" s="25" t="str">
        <f t="shared" si="11"/>
        <v xml:space="preserve">RORÇ </v>
      </c>
    </row>
    <row r="133" spans="1:14" ht="57" customHeight="1" x14ac:dyDescent="0.2">
      <c r="A133" s="25" t="s">
        <v>269</v>
      </c>
      <c r="B133" s="26">
        <v>45057</v>
      </c>
      <c r="C133" s="27">
        <v>16890</v>
      </c>
      <c r="D133" s="27" t="s">
        <v>270</v>
      </c>
      <c r="E133" s="28" t="s">
        <v>174</v>
      </c>
      <c r="F133" s="29" t="s">
        <v>175</v>
      </c>
      <c r="G133" s="27" t="s">
        <v>68</v>
      </c>
      <c r="H133" s="30">
        <v>2027.72</v>
      </c>
      <c r="J133" s="30">
        <f t="shared" si="8"/>
        <v>2027.72</v>
      </c>
      <c r="K133" s="30">
        <f t="shared" si="9"/>
        <v>0</v>
      </c>
      <c r="L133" s="25">
        <f t="shared" si="10"/>
        <v>5</v>
      </c>
      <c r="M133" s="25" t="str">
        <f>VLOOKUP(L133,mês!A:B,2,0)</f>
        <v>Maio</v>
      </c>
      <c r="N133" s="25" t="str">
        <f t="shared" si="11"/>
        <v xml:space="preserve">RORÇ </v>
      </c>
    </row>
    <row r="134" spans="1:14" ht="57" customHeight="1" x14ac:dyDescent="0.2">
      <c r="A134" s="25" t="s">
        <v>269</v>
      </c>
      <c r="B134" s="26">
        <v>45062</v>
      </c>
      <c r="C134" s="27">
        <v>16899</v>
      </c>
      <c r="D134" s="27" t="s">
        <v>270</v>
      </c>
      <c r="E134" s="28" t="s">
        <v>170</v>
      </c>
      <c r="F134" s="29" t="s">
        <v>292</v>
      </c>
      <c r="G134" s="27" t="s">
        <v>68</v>
      </c>
      <c r="H134" s="30">
        <v>8.52</v>
      </c>
      <c r="J134" s="30">
        <f t="shared" si="8"/>
        <v>8.52</v>
      </c>
      <c r="K134" s="30">
        <f t="shared" si="9"/>
        <v>0</v>
      </c>
      <c r="L134" s="25">
        <f t="shared" si="10"/>
        <v>5</v>
      </c>
      <c r="M134" s="25" t="str">
        <f>VLOOKUP(L134,mês!A:B,2,0)</f>
        <v>Maio</v>
      </c>
      <c r="N134" s="25" t="str">
        <f t="shared" si="11"/>
        <v xml:space="preserve">RORÇ </v>
      </c>
    </row>
    <row r="135" spans="1:14" ht="57" customHeight="1" x14ac:dyDescent="0.2">
      <c r="A135" s="25" t="s">
        <v>269</v>
      </c>
      <c r="B135" s="26">
        <v>45064</v>
      </c>
      <c r="C135" s="27">
        <v>16927</v>
      </c>
      <c r="D135" s="27" t="s">
        <v>270</v>
      </c>
      <c r="E135" s="28" t="s">
        <v>288</v>
      </c>
      <c r="F135" s="29" t="s">
        <v>293</v>
      </c>
      <c r="G135" s="27" t="s">
        <v>68</v>
      </c>
      <c r="H135" s="30">
        <v>15.92</v>
      </c>
      <c r="J135" s="30">
        <f t="shared" si="8"/>
        <v>15.92</v>
      </c>
      <c r="K135" s="30">
        <f t="shared" si="9"/>
        <v>0</v>
      </c>
      <c r="L135" s="25">
        <f t="shared" si="10"/>
        <v>5</v>
      </c>
      <c r="M135" s="25" t="str">
        <f>VLOOKUP(L135,mês!A:B,2,0)</f>
        <v>Maio</v>
      </c>
      <c r="N135" s="25" t="str">
        <f t="shared" si="11"/>
        <v xml:space="preserve">RORÇ </v>
      </c>
    </row>
    <row r="136" spans="1:14" ht="57" customHeight="1" x14ac:dyDescent="0.2">
      <c r="A136" s="25" t="s">
        <v>269</v>
      </c>
      <c r="B136" s="26">
        <v>45090</v>
      </c>
      <c r="C136" s="27">
        <v>17047</v>
      </c>
      <c r="D136" s="27" t="s">
        <v>270</v>
      </c>
      <c r="E136" s="28" t="s">
        <v>294</v>
      </c>
      <c r="F136" s="29" t="s">
        <v>295</v>
      </c>
      <c r="G136" s="27" t="s">
        <v>68</v>
      </c>
      <c r="H136" s="30">
        <v>560</v>
      </c>
      <c r="J136" s="30">
        <f t="shared" si="8"/>
        <v>560</v>
      </c>
      <c r="K136" s="30">
        <f t="shared" si="9"/>
        <v>0</v>
      </c>
      <c r="L136" s="25">
        <f t="shared" si="10"/>
        <v>6</v>
      </c>
      <c r="M136" s="25" t="str">
        <f>VLOOKUP(L136,mês!A:B,2,0)</f>
        <v>Junho</v>
      </c>
      <c r="N136" s="25" t="str">
        <f t="shared" si="11"/>
        <v xml:space="preserve">RORÇ </v>
      </c>
    </row>
    <row r="137" spans="1:14" ht="57" customHeight="1" x14ac:dyDescent="0.2">
      <c r="A137" s="25" t="s">
        <v>269</v>
      </c>
      <c r="B137" s="26">
        <v>45107</v>
      </c>
      <c r="C137" s="27">
        <v>17116</v>
      </c>
      <c r="D137" s="27" t="s">
        <v>270</v>
      </c>
      <c r="E137" s="28" t="s">
        <v>296</v>
      </c>
      <c r="F137" s="29" t="s">
        <v>297</v>
      </c>
      <c r="G137" s="27" t="s">
        <v>68</v>
      </c>
      <c r="H137" s="30">
        <v>683.1</v>
      </c>
      <c r="J137" s="30">
        <f t="shared" si="8"/>
        <v>683.1</v>
      </c>
      <c r="K137" s="30">
        <f t="shared" si="9"/>
        <v>0</v>
      </c>
      <c r="L137" s="25">
        <f t="shared" si="10"/>
        <v>6</v>
      </c>
      <c r="M137" s="25" t="str">
        <f>VLOOKUP(L137,mês!A:B,2,0)</f>
        <v>Junho</v>
      </c>
      <c r="N137" s="25" t="str">
        <f t="shared" si="11"/>
        <v xml:space="preserve">RORÇ </v>
      </c>
    </row>
    <row r="138" spans="1:14" ht="57" customHeight="1" x14ac:dyDescent="0.2">
      <c r="A138" s="25" t="s">
        <v>269</v>
      </c>
      <c r="B138" s="26">
        <v>45132</v>
      </c>
      <c r="C138" s="27">
        <v>17198</v>
      </c>
      <c r="D138" s="27" t="s">
        <v>270</v>
      </c>
      <c r="E138" s="28" t="s">
        <v>298</v>
      </c>
      <c r="F138" s="29" t="s">
        <v>299</v>
      </c>
      <c r="G138" s="27" t="s">
        <v>68</v>
      </c>
      <c r="H138" s="30">
        <v>309.8</v>
      </c>
      <c r="J138" s="30">
        <f t="shared" si="8"/>
        <v>309.8</v>
      </c>
      <c r="K138" s="30">
        <f t="shared" si="9"/>
        <v>0</v>
      </c>
      <c r="L138" s="25">
        <f t="shared" si="10"/>
        <v>7</v>
      </c>
      <c r="M138" s="25" t="str">
        <f>VLOOKUP(L138,mês!A:B,2,0)</f>
        <v>Julho</v>
      </c>
      <c r="N138" s="25" t="str">
        <f t="shared" si="11"/>
        <v xml:space="preserve">RORÇ </v>
      </c>
    </row>
    <row r="139" spans="1:14" ht="57" customHeight="1" x14ac:dyDescent="0.2">
      <c r="A139" s="25" t="s">
        <v>269</v>
      </c>
      <c r="B139" s="26">
        <v>45133</v>
      </c>
      <c r="C139" s="27">
        <v>17087</v>
      </c>
      <c r="D139" s="27" t="s">
        <v>270</v>
      </c>
      <c r="E139" s="28" t="s">
        <v>170</v>
      </c>
      <c r="F139" s="29" t="s">
        <v>300</v>
      </c>
      <c r="G139" s="27" t="s">
        <v>68</v>
      </c>
      <c r="H139" s="30">
        <v>15.92</v>
      </c>
      <c r="J139" s="30">
        <f t="shared" si="8"/>
        <v>15.92</v>
      </c>
      <c r="K139" s="30">
        <f t="shared" si="9"/>
        <v>0</v>
      </c>
      <c r="L139" s="25">
        <f t="shared" si="10"/>
        <v>7</v>
      </c>
      <c r="M139" s="25" t="str">
        <f>VLOOKUP(L139,mês!A:B,2,0)</f>
        <v>Julho</v>
      </c>
      <c r="N139" s="25" t="str">
        <f t="shared" si="11"/>
        <v xml:space="preserve">RORÇ </v>
      </c>
    </row>
    <row r="140" spans="1:14" ht="57" customHeight="1" x14ac:dyDescent="0.2">
      <c r="A140" s="25" t="s">
        <v>269</v>
      </c>
      <c r="B140" s="26">
        <v>45133</v>
      </c>
      <c r="C140" s="27">
        <v>17153</v>
      </c>
      <c r="D140" s="27" t="s">
        <v>270</v>
      </c>
      <c r="E140" s="28" t="s">
        <v>170</v>
      </c>
      <c r="F140" s="29" t="s">
        <v>301</v>
      </c>
      <c r="G140" s="27" t="s">
        <v>68</v>
      </c>
      <c r="H140" s="30">
        <v>42.86</v>
      </c>
      <c r="J140" s="30">
        <f t="shared" si="8"/>
        <v>42.86</v>
      </c>
      <c r="K140" s="30">
        <f t="shared" si="9"/>
        <v>0</v>
      </c>
      <c r="L140" s="25">
        <f t="shared" si="10"/>
        <v>7</v>
      </c>
      <c r="M140" s="25" t="str">
        <f>VLOOKUP(L140,mês!A:B,2,0)</f>
        <v>Julho</v>
      </c>
      <c r="N140" s="25" t="str">
        <f t="shared" si="11"/>
        <v xml:space="preserve">RORÇ </v>
      </c>
    </row>
    <row r="141" spans="1:14" ht="57" customHeight="1" x14ac:dyDescent="0.2">
      <c r="A141" s="25" t="s">
        <v>269</v>
      </c>
      <c r="B141" s="26">
        <v>45134</v>
      </c>
      <c r="C141" s="27">
        <v>17216</v>
      </c>
      <c r="D141" s="27" t="s">
        <v>270</v>
      </c>
      <c r="E141" s="28" t="s">
        <v>302</v>
      </c>
      <c r="F141" s="29" t="s">
        <v>303</v>
      </c>
      <c r="G141" s="27" t="s">
        <v>68</v>
      </c>
      <c r="H141" s="30">
        <v>850</v>
      </c>
      <c r="J141" s="30">
        <f t="shared" si="8"/>
        <v>850</v>
      </c>
      <c r="K141" s="30">
        <f t="shared" si="9"/>
        <v>0</v>
      </c>
      <c r="L141" s="25">
        <f t="shared" si="10"/>
        <v>7</v>
      </c>
      <c r="M141" s="25" t="str">
        <f>VLOOKUP(L141,mês!A:B,2,0)</f>
        <v>Julho</v>
      </c>
      <c r="N141" s="25" t="str">
        <f t="shared" si="11"/>
        <v xml:space="preserve">RORÇ </v>
      </c>
    </row>
    <row r="142" spans="1:14" ht="57" customHeight="1" x14ac:dyDescent="0.2">
      <c r="A142" s="25" t="s">
        <v>269</v>
      </c>
      <c r="B142" s="26">
        <v>45135</v>
      </c>
      <c r="C142" s="27">
        <v>17200</v>
      </c>
      <c r="D142" s="27" t="s">
        <v>270</v>
      </c>
      <c r="E142" s="28" t="s">
        <v>170</v>
      </c>
      <c r="F142" s="29" t="s">
        <v>304</v>
      </c>
      <c r="G142" s="27" t="s">
        <v>68</v>
      </c>
      <c r="H142" s="30">
        <v>15.92</v>
      </c>
      <c r="J142" s="30">
        <f t="shared" si="8"/>
        <v>15.92</v>
      </c>
      <c r="K142" s="30">
        <f t="shared" si="9"/>
        <v>0</v>
      </c>
      <c r="L142" s="25">
        <f t="shared" si="10"/>
        <v>7</v>
      </c>
      <c r="M142" s="25" t="str">
        <f>VLOOKUP(L142,mês!A:B,2,0)</f>
        <v>Julho</v>
      </c>
      <c r="N142" s="25" t="str">
        <f t="shared" si="11"/>
        <v xml:space="preserve">RORÇ </v>
      </c>
    </row>
    <row r="143" spans="1:14" ht="57" customHeight="1" x14ac:dyDescent="0.2">
      <c r="A143" s="25" t="s">
        <v>269</v>
      </c>
      <c r="B143" s="26">
        <v>45138</v>
      </c>
      <c r="C143" s="27">
        <v>17228</v>
      </c>
      <c r="D143" s="27" t="s">
        <v>270</v>
      </c>
      <c r="E143" s="28" t="s">
        <v>302</v>
      </c>
      <c r="F143" s="29" t="s">
        <v>305</v>
      </c>
      <c r="G143" s="27" t="s">
        <v>68</v>
      </c>
      <c r="H143" s="30">
        <v>405</v>
      </c>
      <c r="J143" s="30">
        <f t="shared" si="8"/>
        <v>405</v>
      </c>
      <c r="K143" s="30">
        <f t="shared" si="9"/>
        <v>0</v>
      </c>
      <c r="L143" s="25">
        <f t="shared" si="10"/>
        <v>7</v>
      </c>
      <c r="M143" s="25" t="str">
        <f>VLOOKUP(L143,mês!A:B,2,0)</f>
        <v>Julho</v>
      </c>
      <c r="N143" s="25" t="str">
        <f t="shared" si="11"/>
        <v xml:space="preserve">RORÇ </v>
      </c>
    </row>
    <row r="144" spans="1:14" ht="57" customHeight="1" x14ac:dyDescent="0.2">
      <c r="A144" s="25" t="s">
        <v>269</v>
      </c>
      <c r="B144" s="26">
        <v>45139</v>
      </c>
      <c r="C144" s="27">
        <v>17231</v>
      </c>
      <c r="D144" s="27" t="s">
        <v>270</v>
      </c>
      <c r="E144" s="28" t="s">
        <v>279</v>
      </c>
      <c r="F144" s="29" t="s">
        <v>306</v>
      </c>
      <c r="G144" s="27" t="s">
        <v>68</v>
      </c>
      <c r="H144" s="30">
        <v>3220</v>
      </c>
      <c r="J144" s="30">
        <f t="shared" si="8"/>
        <v>3220</v>
      </c>
      <c r="K144" s="30">
        <f t="shared" si="9"/>
        <v>0</v>
      </c>
      <c r="L144" s="25">
        <f t="shared" si="10"/>
        <v>8</v>
      </c>
      <c r="M144" s="25" t="str">
        <f>VLOOKUP(L144,mês!A:B,2,0)</f>
        <v>Agosto</v>
      </c>
      <c r="N144" s="25" t="str">
        <f t="shared" si="11"/>
        <v xml:space="preserve">RORÇ </v>
      </c>
    </row>
    <row r="145" spans="1:14" ht="57" customHeight="1" x14ac:dyDescent="0.2">
      <c r="A145" s="25" t="s">
        <v>269</v>
      </c>
      <c r="B145" s="26">
        <v>45139</v>
      </c>
      <c r="C145" s="27">
        <v>17238</v>
      </c>
      <c r="D145" s="27" t="s">
        <v>270</v>
      </c>
      <c r="E145" s="28" t="s">
        <v>307</v>
      </c>
      <c r="F145" s="29" t="s">
        <v>308</v>
      </c>
      <c r="G145" s="27" t="s">
        <v>68</v>
      </c>
      <c r="H145" s="30">
        <v>360</v>
      </c>
      <c r="J145" s="30">
        <f t="shared" si="8"/>
        <v>360</v>
      </c>
      <c r="K145" s="30">
        <f t="shared" si="9"/>
        <v>0</v>
      </c>
      <c r="L145" s="25">
        <f t="shared" si="10"/>
        <v>8</v>
      </c>
      <c r="M145" s="25" t="str">
        <f>VLOOKUP(L145,mês!A:B,2,0)</f>
        <v>Agosto</v>
      </c>
      <c r="N145" s="25" t="str">
        <f t="shared" si="11"/>
        <v xml:space="preserve">RORÇ </v>
      </c>
    </row>
    <row r="146" spans="1:14" ht="57" customHeight="1" x14ac:dyDescent="0.2">
      <c r="A146" s="25" t="s">
        <v>269</v>
      </c>
      <c r="B146" s="26">
        <v>45146</v>
      </c>
      <c r="C146" s="27">
        <v>17252</v>
      </c>
      <c r="D146" s="27" t="s">
        <v>270</v>
      </c>
      <c r="E146" s="28" t="s">
        <v>170</v>
      </c>
      <c r="F146" s="29" t="s">
        <v>309</v>
      </c>
      <c r="G146" s="27" t="s">
        <v>68</v>
      </c>
      <c r="H146" s="30">
        <v>25.76</v>
      </c>
      <c r="J146" s="30">
        <f t="shared" si="8"/>
        <v>25.76</v>
      </c>
      <c r="K146" s="30">
        <f t="shared" si="9"/>
        <v>0</v>
      </c>
      <c r="L146" s="25">
        <f t="shared" si="10"/>
        <v>8</v>
      </c>
      <c r="M146" s="25" t="str">
        <f>VLOOKUP(L146,mês!A:B,2,0)</f>
        <v>Agosto</v>
      </c>
      <c r="N146" s="25" t="str">
        <f t="shared" si="11"/>
        <v xml:space="preserve">RORÇ </v>
      </c>
    </row>
    <row r="147" spans="1:14" ht="57" customHeight="1" x14ac:dyDescent="0.2">
      <c r="A147" s="25" t="s">
        <v>269</v>
      </c>
      <c r="B147" s="26">
        <v>45148</v>
      </c>
      <c r="C147" s="27">
        <v>17279</v>
      </c>
      <c r="D147" s="27" t="s">
        <v>270</v>
      </c>
      <c r="E147" s="28" t="s">
        <v>310</v>
      </c>
      <c r="F147" s="29" t="s">
        <v>311</v>
      </c>
      <c r="G147" s="27" t="s">
        <v>68</v>
      </c>
      <c r="H147" s="30">
        <v>576.20000000000005</v>
      </c>
      <c r="J147" s="30">
        <f t="shared" si="8"/>
        <v>576.20000000000005</v>
      </c>
      <c r="K147" s="30">
        <f t="shared" si="9"/>
        <v>0</v>
      </c>
      <c r="L147" s="25">
        <f t="shared" si="10"/>
        <v>8</v>
      </c>
      <c r="M147" s="25" t="str">
        <f>VLOOKUP(L147,mês!A:B,2,0)</f>
        <v>Agosto</v>
      </c>
      <c r="N147" s="25" t="str">
        <f t="shared" si="11"/>
        <v xml:space="preserve">RORÇ </v>
      </c>
    </row>
    <row r="148" spans="1:14" ht="57" customHeight="1" x14ac:dyDescent="0.2">
      <c r="A148" s="25" t="s">
        <v>269</v>
      </c>
      <c r="B148" s="26">
        <v>45155</v>
      </c>
      <c r="C148" s="27">
        <v>17315</v>
      </c>
      <c r="D148" s="27" t="s">
        <v>270</v>
      </c>
      <c r="E148" s="28" t="s">
        <v>312</v>
      </c>
      <c r="F148" s="29" t="s">
        <v>313</v>
      </c>
      <c r="G148" s="27" t="s">
        <v>68</v>
      </c>
      <c r="H148" s="30">
        <v>2085</v>
      </c>
      <c r="J148" s="30">
        <f t="shared" si="8"/>
        <v>2085</v>
      </c>
      <c r="K148" s="30">
        <f t="shared" si="9"/>
        <v>0</v>
      </c>
      <c r="L148" s="25">
        <f t="shared" si="10"/>
        <v>8</v>
      </c>
      <c r="M148" s="25" t="str">
        <f>VLOOKUP(L148,mês!A:B,2,0)</f>
        <v>Agosto</v>
      </c>
      <c r="N148" s="25" t="str">
        <f t="shared" si="11"/>
        <v xml:space="preserve">RORÇ </v>
      </c>
    </row>
    <row r="149" spans="1:14" ht="57" customHeight="1" x14ac:dyDescent="0.2">
      <c r="A149" s="25" t="s">
        <v>269</v>
      </c>
      <c r="B149" s="26">
        <v>45162</v>
      </c>
      <c r="C149" s="27">
        <v>17339</v>
      </c>
      <c r="D149" s="27" t="s">
        <v>270</v>
      </c>
      <c r="E149" s="28" t="s">
        <v>279</v>
      </c>
      <c r="F149" s="29" t="s">
        <v>314</v>
      </c>
      <c r="G149" s="27" t="s">
        <v>68</v>
      </c>
      <c r="H149" s="30">
        <v>430.36</v>
      </c>
      <c r="J149" s="30">
        <f t="shared" si="8"/>
        <v>430.36</v>
      </c>
      <c r="K149" s="30">
        <f t="shared" si="9"/>
        <v>0</v>
      </c>
      <c r="L149" s="25">
        <f t="shared" si="10"/>
        <v>8</v>
      </c>
      <c r="M149" s="25" t="str">
        <f>VLOOKUP(L149,mês!A:B,2,0)</f>
        <v>Agosto</v>
      </c>
      <c r="N149" s="25" t="str">
        <f t="shared" si="11"/>
        <v xml:space="preserve">RORÇ </v>
      </c>
    </row>
    <row r="150" spans="1:14" ht="57" customHeight="1" x14ac:dyDescent="0.2">
      <c r="A150" s="25" t="s">
        <v>269</v>
      </c>
      <c r="B150" s="26">
        <v>45166</v>
      </c>
      <c r="C150" s="27">
        <v>17348</v>
      </c>
      <c r="D150" s="27" t="s">
        <v>270</v>
      </c>
      <c r="E150" s="28" t="s">
        <v>315</v>
      </c>
      <c r="F150" s="29" t="s">
        <v>316</v>
      </c>
      <c r="G150" s="27" t="s">
        <v>68</v>
      </c>
      <c r="H150" s="30">
        <v>300</v>
      </c>
      <c r="J150" s="30">
        <f t="shared" si="8"/>
        <v>300</v>
      </c>
      <c r="K150" s="30">
        <f t="shared" si="9"/>
        <v>0</v>
      </c>
      <c r="L150" s="25">
        <f t="shared" si="10"/>
        <v>8</v>
      </c>
      <c r="M150" s="25" t="str">
        <f>VLOOKUP(L150,mês!A:B,2,0)</f>
        <v>Agosto</v>
      </c>
      <c r="N150" s="25" t="str">
        <f t="shared" si="11"/>
        <v xml:space="preserve">RORÇ </v>
      </c>
    </row>
    <row r="151" spans="1:14" ht="57" customHeight="1" x14ac:dyDescent="0.2">
      <c r="A151" s="25" t="s">
        <v>269</v>
      </c>
      <c r="B151" s="26">
        <v>45196</v>
      </c>
      <c r="C151" s="27">
        <v>17427</v>
      </c>
      <c r="D151" s="27" t="s">
        <v>270</v>
      </c>
      <c r="E151" s="28" t="s">
        <v>317</v>
      </c>
      <c r="F151" s="29" t="s">
        <v>318</v>
      </c>
      <c r="G151" s="27" t="s">
        <v>68</v>
      </c>
      <c r="H151" s="30">
        <v>1150</v>
      </c>
      <c r="J151" s="30">
        <f t="shared" si="8"/>
        <v>1150</v>
      </c>
      <c r="K151" s="30">
        <f t="shared" si="9"/>
        <v>0</v>
      </c>
      <c r="L151" s="25">
        <f t="shared" si="10"/>
        <v>9</v>
      </c>
      <c r="M151" s="25" t="str">
        <f>VLOOKUP(L151,mês!A:B,2,0)</f>
        <v>Setembro</v>
      </c>
      <c r="N151" s="25" t="str">
        <f t="shared" si="11"/>
        <v xml:space="preserve">RORÇ </v>
      </c>
    </row>
    <row r="152" spans="1:14" ht="57" customHeight="1" x14ac:dyDescent="0.2">
      <c r="A152" s="25" t="s">
        <v>269</v>
      </c>
      <c r="B152" s="26">
        <v>45204</v>
      </c>
      <c r="C152" s="27">
        <v>17460</v>
      </c>
      <c r="D152" s="27" t="s">
        <v>270</v>
      </c>
      <c r="E152" s="28" t="s">
        <v>319</v>
      </c>
      <c r="F152" s="29" t="s">
        <v>320</v>
      </c>
      <c r="G152" s="27" t="s">
        <v>68</v>
      </c>
      <c r="H152" s="30">
        <v>522.79999999999995</v>
      </c>
      <c r="J152" s="30">
        <f t="shared" si="8"/>
        <v>522.79999999999995</v>
      </c>
      <c r="K152" s="30">
        <f t="shared" si="9"/>
        <v>0</v>
      </c>
      <c r="L152" s="25">
        <f t="shared" si="10"/>
        <v>10</v>
      </c>
      <c r="M152" s="25" t="str">
        <f>VLOOKUP(L152,mês!A:B,2,0)</f>
        <v>Outubro</v>
      </c>
      <c r="N152" s="25" t="str">
        <f t="shared" si="11"/>
        <v xml:space="preserve">RORÇ </v>
      </c>
    </row>
    <row r="153" spans="1:14" ht="57" customHeight="1" x14ac:dyDescent="0.2">
      <c r="A153" s="25" t="s">
        <v>269</v>
      </c>
      <c r="B153" s="26">
        <v>45219</v>
      </c>
      <c r="C153" s="27">
        <v>17515</v>
      </c>
      <c r="D153" s="27" t="s">
        <v>270</v>
      </c>
      <c r="E153" s="28" t="s">
        <v>281</v>
      </c>
      <c r="F153" s="29" t="s">
        <v>321</v>
      </c>
      <c r="G153" s="27" t="s">
        <v>68</v>
      </c>
      <c r="H153" s="30">
        <v>8.52</v>
      </c>
      <c r="J153" s="30">
        <f t="shared" si="8"/>
        <v>8.52</v>
      </c>
      <c r="K153" s="30">
        <f t="shared" si="9"/>
        <v>0</v>
      </c>
      <c r="L153" s="25">
        <f t="shared" si="10"/>
        <v>10</v>
      </c>
      <c r="M153" s="25" t="str">
        <f>VLOOKUP(L153,mês!A:B,2,0)</f>
        <v>Outubro</v>
      </c>
      <c r="N153" s="25" t="str">
        <f t="shared" si="11"/>
        <v xml:space="preserve">RORÇ </v>
      </c>
    </row>
    <row r="154" spans="1:14" ht="57" customHeight="1" x14ac:dyDescent="0.2">
      <c r="A154" s="25" t="s">
        <v>269</v>
      </c>
      <c r="B154" s="26">
        <v>45237</v>
      </c>
      <c r="C154" s="27">
        <v>17586</v>
      </c>
      <c r="D154" s="27" t="s">
        <v>270</v>
      </c>
      <c r="E154" s="28" t="s">
        <v>284</v>
      </c>
      <c r="F154" s="29" t="s">
        <v>322</v>
      </c>
      <c r="G154" s="27" t="s">
        <v>68</v>
      </c>
      <c r="H154" s="30">
        <v>430.36</v>
      </c>
      <c r="J154" s="30">
        <f t="shared" si="8"/>
        <v>430.36</v>
      </c>
      <c r="K154" s="30">
        <f t="shared" si="9"/>
        <v>0</v>
      </c>
      <c r="L154" s="25">
        <f t="shared" si="10"/>
        <v>11</v>
      </c>
      <c r="M154" s="25" t="str">
        <f>VLOOKUP(L154,mês!A:B,2,0)</f>
        <v>Novembro</v>
      </c>
      <c r="N154" s="25" t="str">
        <f t="shared" si="11"/>
        <v xml:space="preserve">RORÇ </v>
      </c>
    </row>
    <row r="155" spans="1:14" ht="57" customHeight="1" x14ac:dyDescent="0.2">
      <c r="A155" s="25" t="s">
        <v>269</v>
      </c>
      <c r="B155" s="26">
        <v>45282</v>
      </c>
      <c r="C155" s="27">
        <v>17821</v>
      </c>
      <c r="D155" s="27" t="s">
        <v>270</v>
      </c>
      <c r="E155" s="28" t="s">
        <v>323</v>
      </c>
      <c r="F155" s="29" t="s">
        <v>324</v>
      </c>
      <c r="G155" s="27" t="s">
        <v>68</v>
      </c>
      <c r="H155" s="30">
        <v>7163.27</v>
      </c>
      <c r="J155" s="30">
        <f t="shared" si="8"/>
        <v>7163.27</v>
      </c>
      <c r="K155" s="30">
        <f t="shared" si="9"/>
        <v>0</v>
      </c>
      <c r="L155" s="25">
        <f t="shared" si="10"/>
        <v>12</v>
      </c>
      <c r="M155" s="25" t="str">
        <f>VLOOKUP(L155,mês!A:B,2,0)</f>
        <v>Dezembro</v>
      </c>
      <c r="N155" s="25" t="str">
        <f t="shared" si="11"/>
        <v xml:space="preserve">RORÇ </v>
      </c>
    </row>
    <row r="156" spans="1:14" ht="57" customHeight="1" x14ac:dyDescent="0.2">
      <c r="A156" s="25" t="s">
        <v>325</v>
      </c>
      <c r="B156" s="26">
        <v>44938</v>
      </c>
      <c r="C156" s="27">
        <v>16481</v>
      </c>
      <c r="D156" s="27" t="s">
        <v>118</v>
      </c>
      <c r="E156" s="28" t="s">
        <v>326</v>
      </c>
      <c r="F156" s="29" t="s">
        <v>327</v>
      </c>
      <c r="G156" s="27" t="s">
        <v>68</v>
      </c>
      <c r="H156" s="30">
        <v>271.58</v>
      </c>
      <c r="J156" s="30">
        <f t="shared" si="8"/>
        <v>271.58</v>
      </c>
      <c r="K156" s="30">
        <f t="shared" si="9"/>
        <v>0</v>
      </c>
      <c r="L156" s="25">
        <f t="shared" si="10"/>
        <v>1</v>
      </c>
      <c r="M156" s="25" t="str">
        <f>VLOOKUP(L156,mês!A:B,2,0)</f>
        <v>Janeiro</v>
      </c>
      <c r="N156" s="25" t="str">
        <f t="shared" si="11"/>
        <v xml:space="preserve">RI </v>
      </c>
    </row>
    <row r="157" spans="1:14" ht="57" customHeight="1" x14ac:dyDescent="0.2">
      <c r="A157" s="25" t="s">
        <v>325</v>
      </c>
      <c r="B157" s="26">
        <v>44952</v>
      </c>
      <c r="C157" s="27">
        <v>16511</v>
      </c>
      <c r="D157" s="27" t="s">
        <v>118</v>
      </c>
      <c r="E157" s="28" t="s">
        <v>328</v>
      </c>
      <c r="F157" s="29" t="s">
        <v>329</v>
      </c>
      <c r="G157" s="27" t="s">
        <v>68</v>
      </c>
      <c r="H157" s="30">
        <v>987</v>
      </c>
      <c r="J157" s="30">
        <f t="shared" si="8"/>
        <v>987</v>
      </c>
      <c r="K157" s="30">
        <f t="shared" si="9"/>
        <v>0</v>
      </c>
      <c r="L157" s="25">
        <f t="shared" si="10"/>
        <v>1</v>
      </c>
      <c r="M157" s="25" t="str">
        <f>VLOOKUP(L157,mês!A:B,2,0)</f>
        <v>Janeiro</v>
      </c>
      <c r="N157" s="25" t="str">
        <f t="shared" si="11"/>
        <v xml:space="preserve">RI </v>
      </c>
    </row>
    <row r="158" spans="1:14" ht="57" customHeight="1" x14ac:dyDescent="0.2">
      <c r="A158" s="25" t="s">
        <v>325</v>
      </c>
      <c r="B158" s="26">
        <v>44995</v>
      </c>
      <c r="C158" s="27">
        <v>16678</v>
      </c>
      <c r="D158" s="27" t="s">
        <v>118</v>
      </c>
      <c r="E158" s="28" t="s">
        <v>330</v>
      </c>
      <c r="F158" s="29" t="s">
        <v>331</v>
      </c>
      <c r="G158" s="27" t="s">
        <v>68</v>
      </c>
      <c r="H158" s="30">
        <v>1001.81</v>
      </c>
      <c r="J158" s="30">
        <f t="shared" si="8"/>
        <v>1001.81</v>
      </c>
      <c r="K158" s="30">
        <f t="shared" si="9"/>
        <v>0</v>
      </c>
      <c r="L158" s="25">
        <f t="shared" si="10"/>
        <v>3</v>
      </c>
      <c r="M158" s="25" t="str">
        <f>VLOOKUP(L158,mês!A:B,2,0)</f>
        <v>Março</v>
      </c>
      <c r="N158" s="25" t="str">
        <f t="shared" si="11"/>
        <v xml:space="preserve">RI </v>
      </c>
    </row>
    <row r="159" spans="1:14" ht="57" customHeight="1" x14ac:dyDescent="0.2">
      <c r="A159" s="25" t="s">
        <v>325</v>
      </c>
      <c r="B159" s="26">
        <v>45016</v>
      </c>
      <c r="C159" s="27">
        <v>16741</v>
      </c>
      <c r="D159" s="27" t="s">
        <v>118</v>
      </c>
      <c r="E159" s="28" t="s">
        <v>328</v>
      </c>
      <c r="F159" s="29" t="s">
        <v>332</v>
      </c>
      <c r="G159" s="27" t="s">
        <v>68</v>
      </c>
      <c r="H159" s="30">
        <v>2409.3200000000002</v>
      </c>
      <c r="J159" s="30">
        <f t="shared" si="8"/>
        <v>2409.3200000000002</v>
      </c>
      <c r="K159" s="30">
        <f t="shared" si="9"/>
        <v>0</v>
      </c>
      <c r="L159" s="25">
        <f t="shared" si="10"/>
        <v>3</v>
      </c>
      <c r="M159" s="25" t="str">
        <f>VLOOKUP(L159,mês!A:B,2,0)</f>
        <v>Março</v>
      </c>
      <c r="N159" s="25" t="str">
        <f t="shared" si="11"/>
        <v xml:space="preserve">RI </v>
      </c>
    </row>
    <row r="160" spans="1:14" ht="57" customHeight="1" x14ac:dyDescent="0.2">
      <c r="A160" s="25" t="s">
        <v>325</v>
      </c>
      <c r="B160" s="26">
        <v>45020</v>
      </c>
      <c r="C160" s="27">
        <v>16755</v>
      </c>
      <c r="D160" s="27" t="s">
        <v>118</v>
      </c>
      <c r="E160" s="28" t="s">
        <v>333</v>
      </c>
      <c r="F160" s="29" t="s">
        <v>334</v>
      </c>
      <c r="G160" s="27" t="s">
        <v>68</v>
      </c>
      <c r="H160" s="30">
        <v>500</v>
      </c>
      <c r="J160" s="30">
        <f t="shared" si="8"/>
        <v>500</v>
      </c>
      <c r="K160" s="30">
        <f t="shared" si="9"/>
        <v>0</v>
      </c>
      <c r="L160" s="25">
        <f t="shared" si="10"/>
        <v>4</v>
      </c>
      <c r="M160" s="25" t="str">
        <f>VLOOKUP(L160,mês!A:B,2,0)</f>
        <v>Abril</v>
      </c>
      <c r="N160" s="25" t="str">
        <f t="shared" si="11"/>
        <v xml:space="preserve">RI </v>
      </c>
    </row>
    <row r="161" spans="1:14" ht="57" customHeight="1" x14ac:dyDescent="0.2">
      <c r="A161" s="25" t="s">
        <v>325</v>
      </c>
      <c r="B161" s="26">
        <v>45033</v>
      </c>
      <c r="C161" s="27">
        <v>16789</v>
      </c>
      <c r="D161" s="27" t="s">
        <v>118</v>
      </c>
      <c r="E161" s="28" t="s">
        <v>328</v>
      </c>
      <c r="F161" s="29" t="s">
        <v>335</v>
      </c>
      <c r="G161" s="27" t="s">
        <v>68</v>
      </c>
      <c r="H161" s="30">
        <v>854.69</v>
      </c>
      <c r="J161" s="30">
        <f t="shared" si="8"/>
        <v>854.69</v>
      </c>
      <c r="K161" s="30">
        <f t="shared" si="9"/>
        <v>0</v>
      </c>
      <c r="L161" s="25">
        <f t="shared" si="10"/>
        <v>4</v>
      </c>
      <c r="M161" s="25" t="str">
        <f>VLOOKUP(L161,mês!A:B,2,0)</f>
        <v>Abril</v>
      </c>
      <c r="N161" s="25" t="str">
        <f t="shared" si="11"/>
        <v xml:space="preserve">RI </v>
      </c>
    </row>
    <row r="162" spans="1:14" ht="57" customHeight="1" x14ac:dyDescent="0.2">
      <c r="A162" s="25" t="s">
        <v>325</v>
      </c>
      <c r="B162" s="26">
        <v>45035</v>
      </c>
      <c r="C162" s="27">
        <v>16800</v>
      </c>
      <c r="D162" s="27" t="s">
        <v>118</v>
      </c>
      <c r="E162" s="28" t="s">
        <v>328</v>
      </c>
      <c r="F162" s="29" t="s">
        <v>336</v>
      </c>
      <c r="G162" s="27" t="s">
        <v>68</v>
      </c>
      <c r="H162" s="30">
        <v>932.7</v>
      </c>
      <c r="J162" s="30">
        <f t="shared" si="8"/>
        <v>932.7</v>
      </c>
      <c r="K162" s="30">
        <f t="shared" si="9"/>
        <v>0</v>
      </c>
      <c r="L162" s="25">
        <f t="shared" si="10"/>
        <v>4</v>
      </c>
      <c r="M162" s="25" t="str">
        <f>VLOOKUP(L162,mês!A:B,2,0)</f>
        <v>Abril</v>
      </c>
      <c r="N162" s="25" t="str">
        <f t="shared" si="11"/>
        <v xml:space="preserve">RI </v>
      </c>
    </row>
    <row r="163" spans="1:14" ht="57" customHeight="1" x14ac:dyDescent="0.2">
      <c r="A163" s="25" t="s">
        <v>325</v>
      </c>
      <c r="B163" s="26">
        <v>45058</v>
      </c>
      <c r="C163" s="27">
        <v>16913</v>
      </c>
      <c r="D163" s="27" t="s">
        <v>118</v>
      </c>
      <c r="E163" s="28" t="s">
        <v>174</v>
      </c>
      <c r="F163" s="29" t="s">
        <v>175</v>
      </c>
      <c r="G163" s="27" t="s">
        <v>68</v>
      </c>
      <c r="H163" s="30">
        <v>260.17</v>
      </c>
      <c r="J163" s="30">
        <f t="shared" si="8"/>
        <v>260.17</v>
      </c>
      <c r="K163" s="30">
        <f t="shared" si="9"/>
        <v>0</v>
      </c>
      <c r="L163" s="25">
        <f t="shared" si="10"/>
        <v>5</v>
      </c>
      <c r="M163" s="25" t="str">
        <f>VLOOKUP(L163,mês!A:B,2,0)</f>
        <v>Maio</v>
      </c>
      <c r="N163" s="25" t="str">
        <f t="shared" si="11"/>
        <v xml:space="preserve">RI </v>
      </c>
    </row>
    <row r="164" spans="1:14" ht="57" customHeight="1" x14ac:dyDescent="0.2">
      <c r="A164" s="25" t="s">
        <v>325</v>
      </c>
      <c r="B164" s="26">
        <v>45063</v>
      </c>
      <c r="C164" s="27">
        <v>16938</v>
      </c>
      <c r="D164" s="27" t="s">
        <v>118</v>
      </c>
      <c r="E164" s="28" t="s">
        <v>326</v>
      </c>
      <c r="F164" s="29" t="s">
        <v>337</v>
      </c>
      <c r="G164" s="27" t="s">
        <v>68</v>
      </c>
      <c r="H164" s="30">
        <v>155.31</v>
      </c>
      <c r="J164" s="30">
        <f t="shared" si="8"/>
        <v>155.31</v>
      </c>
      <c r="K164" s="30">
        <f t="shared" si="9"/>
        <v>0</v>
      </c>
      <c r="L164" s="25">
        <f t="shared" si="10"/>
        <v>5</v>
      </c>
      <c r="M164" s="25" t="str">
        <f>VLOOKUP(L164,mês!A:B,2,0)</f>
        <v>Maio</v>
      </c>
      <c r="N164" s="25" t="str">
        <f t="shared" si="11"/>
        <v xml:space="preserve">RI </v>
      </c>
    </row>
    <row r="165" spans="1:14" ht="57" customHeight="1" x14ac:dyDescent="0.2">
      <c r="A165" s="25" t="s">
        <v>325</v>
      </c>
      <c r="B165" s="26">
        <v>45069</v>
      </c>
      <c r="C165" s="27">
        <v>16966</v>
      </c>
      <c r="D165" s="27" t="s">
        <v>118</v>
      </c>
      <c r="E165" s="28" t="s">
        <v>328</v>
      </c>
      <c r="F165" s="29" t="s">
        <v>338</v>
      </c>
      <c r="G165" s="27" t="s">
        <v>68</v>
      </c>
      <c r="H165" s="30">
        <v>953.18</v>
      </c>
      <c r="J165" s="30">
        <f t="shared" si="8"/>
        <v>953.18</v>
      </c>
      <c r="K165" s="30">
        <f t="shared" si="9"/>
        <v>0</v>
      </c>
      <c r="L165" s="25">
        <f t="shared" si="10"/>
        <v>5</v>
      </c>
      <c r="M165" s="25" t="str">
        <f>VLOOKUP(L165,mês!A:B,2,0)</f>
        <v>Maio</v>
      </c>
      <c r="N165" s="25" t="str">
        <f t="shared" si="11"/>
        <v xml:space="preserve">RI </v>
      </c>
    </row>
    <row r="166" spans="1:14" ht="57" customHeight="1" x14ac:dyDescent="0.2">
      <c r="A166" s="25" t="s">
        <v>325</v>
      </c>
      <c r="B166" s="26">
        <v>45079</v>
      </c>
      <c r="C166" s="27">
        <v>17005</v>
      </c>
      <c r="D166" s="27" t="s">
        <v>118</v>
      </c>
      <c r="E166" s="28" t="s">
        <v>326</v>
      </c>
      <c r="F166" s="29" t="s">
        <v>339</v>
      </c>
      <c r="G166" s="27" t="s">
        <v>68</v>
      </c>
      <c r="H166" s="30">
        <v>545.32000000000005</v>
      </c>
      <c r="J166" s="30">
        <f t="shared" si="8"/>
        <v>545.32000000000005</v>
      </c>
      <c r="K166" s="30">
        <f t="shared" si="9"/>
        <v>0</v>
      </c>
      <c r="L166" s="25">
        <f t="shared" si="10"/>
        <v>6</v>
      </c>
      <c r="M166" s="25" t="str">
        <f>VLOOKUP(L166,mês!A:B,2,0)</f>
        <v>Junho</v>
      </c>
      <c r="N166" s="25" t="str">
        <f t="shared" si="11"/>
        <v xml:space="preserve">RI </v>
      </c>
    </row>
    <row r="167" spans="1:14" ht="57" customHeight="1" x14ac:dyDescent="0.2">
      <c r="A167" s="25" t="s">
        <v>325</v>
      </c>
      <c r="B167" s="26">
        <v>45084</v>
      </c>
      <c r="C167" s="27">
        <v>17027</v>
      </c>
      <c r="D167" s="27" t="s">
        <v>118</v>
      </c>
      <c r="E167" s="28" t="s">
        <v>326</v>
      </c>
      <c r="F167" s="29" t="s">
        <v>340</v>
      </c>
      <c r="G167" s="27" t="s">
        <v>68</v>
      </c>
      <c r="H167" s="30">
        <v>102.5</v>
      </c>
      <c r="J167" s="30">
        <f t="shared" si="8"/>
        <v>102.5</v>
      </c>
      <c r="K167" s="30">
        <f t="shared" si="9"/>
        <v>0</v>
      </c>
      <c r="L167" s="25">
        <f t="shared" si="10"/>
        <v>6</v>
      </c>
      <c r="M167" s="25" t="str">
        <f>VLOOKUP(L167,mês!A:B,2,0)</f>
        <v>Junho</v>
      </c>
      <c r="N167" s="25" t="str">
        <f t="shared" si="11"/>
        <v xml:space="preserve">RI </v>
      </c>
    </row>
    <row r="168" spans="1:14" ht="57" customHeight="1" x14ac:dyDescent="0.2">
      <c r="A168" s="25" t="s">
        <v>325</v>
      </c>
      <c r="B168" s="26">
        <v>45106</v>
      </c>
      <c r="C168" s="27">
        <v>17105</v>
      </c>
      <c r="D168" s="27" t="s">
        <v>118</v>
      </c>
      <c r="E168" s="28" t="s">
        <v>328</v>
      </c>
      <c r="F168" s="29" t="s">
        <v>341</v>
      </c>
      <c r="G168" s="27" t="s">
        <v>68</v>
      </c>
      <c r="H168" s="30">
        <v>1999.36</v>
      </c>
      <c r="J168" s="30">
        <f t="shared" si="8"/>
        <v>1999.36</v>
      </c>
      <c r="K168" s="30">
        <f t="shared" si="9"/>
        <v>0</v>
      </c>
      <c r="L168" s="25">
        <f t="shared" si="10"/>
        <v>6</v>
      </c>
      <c r="M168" s="25" t="str">
        <f>VLOOKUP(L168,mês!A:B,2,0)</f>
        <v>Junho</v>
      </c>
      <c r="N168" s="25" t="str">
        <f t="shared" si="11"/>
        <v xml:space="preserve">RI </v>
      </c>
    </row>
    <row r="169" spans="1:14" ht="57" customHeight="1" x14ac:dyDescent="0.2">
      <c r="A169" s="25" t="s">
        <v>325</v>
      </c>
      <c r="B169" s="26">
        <v>45119</v>
      </c>
      <c r="C169" s="27">
        <v>17164</v>
      </c>
      <c r="D169" s="27" t="s">
        <v>118</v>
      </c>
      <c r="E169" s="28" t="s">
        <v>328</v>
      </c>
      <c r="F169" s="29" t="s">
        <v>342</v>
      </c>
      <c r="G169" s="27" t="s">
        <v>68</v>
      </c>
      <c r="H169" s="30">
        <v>1145.4000000000001</v>
      </c>
      <c r="J169" s="30">
        <f t="shared" si="8"/>
        <v>1145.4000000000001</v>
      </c>
      <c r="K169" s="30">
        <f t="shared" si="9"/>
        <v>0</v>
      </c>
      <c r="L169" s="25">
        <f t="shared" si="10"/>
        <v>7</v>
      </c>
      <c r="M169" s="25" t="str">
        <f>VLOOKUP(L169,mês!A:B,2,0)</f>
        <v>Julho</v>
      </c>
      <c r="N169" s="25" t="str">
        <f t="shared" si="11"/>
        <v xml:space="preserve">RI </v>
      </c>
    </row>
    <row r="170" spans="1:14" ht="57" customHeight="1" x14ac:dyDescent="0.2">
      <c r="A170" s="25" t="s">
        <v>325</v>
      </c>
      <c r="B170" s="26">
        <v>45131</v>
      </c>
      <c r="C170" s="27">
        <v>17196</v>
      </c>
      <c r="D170" s="27" t="s">
        <v>118</v>
      </c>
      <c r="E170" s="28" t="s">
        <v>326</v>
      </c>
      <c r="F170" s="29" t="s">
        <v>343</v>
      </c>
      <c r="G170" s="27" t="s">
        <v>68</v>
      </c>
      <c r="H170" s="30">
        <v>91.96</v>
      </c>
      <c r="J170" s="30">
        <f t="shared" si="8"/>
        <v>91.96</v>
      </c>
      <c r="K170" s="30">
        <f t="shared" si="9"/>
        <v>0</v>
      </c>
      <c r="L170" s="25">
        <f t="shared" si="10"/>
        <v>7</v>
      </c>
      <c r="M170" s="25" t="str">
        <f>VLOOKUP(L170,mês!A:B,2,0)</f>
        <v>Julho</v>
      </c>
      <c r="N170" s="25" t="str">
        <f t="shared" si="11"/>
        <v xml:space="preserve">RI </v>
      </c>
    </row>
    <row r="171" spans="1:14" ht="57" customHeight="1" x14ac:dyDescent="0.2">
      <c r="A171" s="25" t="s">
        <v>325</v>
      </c>
      <c r="B171" s="26">
        <v>45133</v>
      </c>
      <c r="C171" s="27">
        <v>17201</v>
      </c>
      <c r="D171" s="27" t="s">
        <v>118</v>
      </c>
      <c r="E171" s="28" t="s">
        <v>328</v>
      </c>
      <c r="F171" s="29" t="s">
        <v>344</v>
      </c>
      <c r="G171" s="27" t="s">
        <v>68</v>
      </c>
      <c r="H171" s="30">
        <v>986.65</v>
      </c>
      <c r="J171" s="30">
        <f t="shared" si="8"/>
        <v>986.65</v>
      </c>
      <c r="K171" s="30">
        <f t="shared" si="9"/>
        <v>0</v>
      </c>
      <c r="L171" s="25">
        <f t="shared" si="10"/>
        <v>7</v>
      </c>
      <c r="M171" s="25" t="str">
        <f>VLOOKUP(L171,mês!A:B,2,0)</f>
        <v>Julho</v>
      </c>
      <c r="N171" s="25" t="str">
        <f t="shared" si="11"/>
        <v xml:space="preserve">RI </v>
      </c>
    </row>
    <row r="172" spans="1:14" ht="57" customHeight="1" x14ac:dyDescent="0.2">
      <c r="A172" s="25" t="s">
        <v>325</v>
      </c>
      <c r="B172" s="26">
        <v>45152</v>
      </c>
      <c r="C172" s="27">
        <v>17294</v>
      </c>
      <c r="D172" s="27" t="s">
        <v>118</v>
      </c>
      <c r="E172" s="28" t="s">
        <v>326</v>
      </c>
      <c r="F172" s="29" t="s">
        <v>345</v>
      </c>
      <c r="G172" s="27" t="s">
        <v>68</v>
      </c>
      <c r="H172" s="30">
        <v>631.63</v>
      </c>
      <c r="J172" s="30">
        <f t="shared" si="8"/>
        <v>631.63</v>
      </c>
      <c r="K172" s="30">
        <f t="shared" si="9"/>
        <v>0</v>
      </c>
      <c r="L172" s="25">
        <f t="shared" si="10"/>
        <v>8</v>
      </c>
      <c r="M172" s="25" t="str">
        <f>VLOOKUP(L172,mês!A:B,2,0)</f>
        <v>Agosto</v>
      </c>
      <c r="N172" s="25" t="str">
        <f t="shared" si="11"/>
        <v xml:space="preserve">RI </v>
      </c>
    </row>
    <row r="173" spans="1:14" ht="57" customHeight="1" x14ac:dyDescent="0.2">
      <c r="A173" s="25" t="s">
        <v>325</v>
      </c>
      <c r="B173" s="26">
        <v>45161</v>
      </c>
      <c r="C173" s="27">
        <v>17334</v>
      </c>
      <c r="D173" s="27" t="s">
        <v>118</v>
      </c>
      <c r="E173" s="28" t="s">
        <v>346</v>
      </c>
      <c r="F173" s="29" t="s">
        <v>347</v>
      </c>
      <c r="G173" s="27" t="s">
        <v>68</v>
      </c>
      <c r="H173" s="30">
        <v>11200</v>
      </c>
      <c r="J173" s="30">
        <f t="shared" si="8"/>
        <v>11200</v>
      </c>
      <c r="K173" s="30">
        <f t="shared" si="9"/>
        <v>0</v>
      </c>
      <c r="L173" s="25">
        <f t="shared" si="10"/>
        <v>8</v>
      </c>
      <c r="M173" s="25" t="str">
        <f>VLOOKUP(L173,mês!A:B,2,0)</f>
        <v>Agosto</v>
      </c>
      <c r="N173" s="25" t="str">
        <f t="shared" si="11"/>
        <v xml:space="preserve">RI </v>
      </c>
    </row>
    <row r="174" spans="1:14" ht="57" customHeight="1" x14ac:dyDescent="0.2">
      <c r="A174" s="25" t="s">
        <v>325</v>
      </c>
      <c r="B174" s="26">
        <v>45168</v>
      </c>
      <c r="C174" s="27">
        <v>17356</v>
      </c>
      <c r="D174" s="27" t="s">
        <v>118</v>
      </c>
      <c r="E174" s="28" t="s">
        <v>328</v>
      </c>
      <c r="F174" s="29" t="s">
        <v>348</v>
      </c>
      <c r="G174" s="27" t="s">
        <v>68</v>
      </c>
      <c r="H174" s="30">
        <v>1015.82</v>
      </c>
      <c r="J174" s="30">
        <f t="shared" si="8"/>
        <v>1015.82</v>
      </c>
      <c r="K174" s="30">
        <f t="shared" si="9"/>
        <v>0</v>
      </c>
      <c r="L174" s="25">
        <f t="shared" si="10"/>
        <v>8</v>
      </c>
      <c r="M174" s="25" t="str">
        <f>VLOOKUP(L174,mês!A:B,2,0)</f>
        <v>Agosto</v>
      </c>
      <c r="N174" s="25" t="str">
        <f t="shared" si="11"/>
        <v xml:space="preserve">RI </v>
      </c>
    </row>
    <row r="175" spans="1:14" ht="57" customHeight="1" x14ac:dyDescent="0.2">
      <c r="A175" s="25" t="s">
        <v>325</v>
      </c>
      <c r="B175" s="26">
        <v>45169</v>
      </c>
      <c r="C175" s="27">
        <v>17359</v>
      </c>
      <c r="D175" s="27" t="s">
        <v>118</v>
      </c>
      <c r="E175" s="28" t="s">
        <v>333</v>
      </c>
      <c r="F175" s="29" t="s">
        <v>349</v>
      </c>
      <c r="G175" s="27" t="s">
        <v>68</v>
      </c>
      <c r="H175" s="30">
        <v>600</v>
      </c>
      <c r="J175" s="30">
        <f t="shared" si="8"/>
        <v>600</v>
      </c>
      <c r="K175" s="30">
        <f t="shared" si="9"/>
        <v>0</v>
      </c>
      <c r="L175" s="25">
        <f t="shared" si="10"/>
        <v>8</v>
      </c>
      <c r="M175" s="25" t="str">
        <f>VLOOKUP(L175,mês!A:B,2,0)</f>
        <v>Agosto</v>
      </c>
      <c r="N175" s="25" t="str">
        <f t="shared" si="11"/>
        <v xml:space="preserve">RI </v>
      </c>
    </row>
    <row r="176" spans="1:14" ht="57" customHeight="1" x14ac:dyDescent="0.2">
      <c r="A176" s="25" t="s">
        <v>325</v>
      </c>
      <c r="B176" s="26">
        <v>45180</v>
      </c>
      <c r="C176" s="27">
        <v>17378</v>
      </c>
      <c r="D176" s="27" t="s">
        <v>118</v>
      </c>
      <c r="E176" s="28" t="s">
        <v>326</v>
      </c>
      <c r="F176" s="29" t="s">
        <v>350</v>
      </c>
      <c r="G176" s="27" t="s">
        <v>68</v>
      </c>
      <c r="H176" s="30">
        <v>99.5</v>
      </c>
      <c r="J176" s="30">
        <f t="shared" si="8"/>
        <v>99.5</v>
      </c>
      <c r="K176" s="30">
        <f t="shared" si="9"/>
        <v>0</v>
      </c>
      <c r="L176" s="25">
        <f t="shared" si="10"/>
        <v>9</v>
      </c>
      <c r="M176" s="25" t="str">
        <f>VLOOKUP(L176,mês!A:B,2,0)</f>
        <v>Setembro</v>
      </c>
      <c r="N176" s="25" t="str">
        <f t="shared" si="11"/>
        <v xml:space="preserve">RI </v>
      </c>
    </row>
    <row r="177" spans="1:14" ht="57" customHeight="1" x14ac:dyDescent="0.2">
      <c r="A177" s="25" t="s">
        <v>325</v>
      </c>
      <c r="B177" s="26">
        <v>45198</v>
      </c>
      <c r="C177" s="27">
        <v>17439</v>
      </c>
      <c r="D177" s="27" t="s">
        <v>118</v>
      </c>
      <c r="E177" s="28" t="s">
        <v>328</v>
      </c>
      <c r="F177" s="29" t="s">
        <v>351</v>
      </c>
      <c r="G177" s="27" t="s">
        <v>68</v>
      </c>
      <c r="H177" s="30">
        <v>733.98</v>
      </c>
      <c r="J177" s="30">
        <f t="shared" si="8"/>
        <v>733.98</v>
      </c>
      <c r="K177" s="30">
        <f t="shared" si="9"/>
        <v>0</v>
      </c>
      <c r="L177" s="25">
        <f t="shared" si="10"/>
        <v>9</v>
      </c>
      <c r="M177" s="25" t="str">
        <f>VLOOKUP(L177,mês!A:B,2,0)</f>
        <v>Setembro</v>
      </c>
      <c r="N177" s="25" t="str">
        <f t="shared" si="11"/>
        <v xml:space="preserve">RI </v>
      </c>
    </row>
    <row r="178" spans="1:14" ht="57" customHeight="1" x14ac:dyDescent="0.2">
      <c r="A178" s="25" t="s">
        <v>325</v>
      </c>
      <c r="B178" s="26">
        <v>45204</v>
      </c>
      <c r="C178" s="27">
        <v>17462</v>
      </c>
      <c r="D178" s="27" t="s">
        <v>118</v>
      </c>
      <c r="E178" s="28" t="s">
        <v>174</v>
      </c>
      <c r="F178" s="29" t="s">
        <v>175</v>
      </c>
      <c r="G178" s="27" t="s">
        <v>68</v>
      </c>
      <c r="H178" s="30">
        <v>286.83999999999997</v>
      </c>
      <c r="J178" s="30">
        <f t="shared" si="8"/>
        <v>286.83999999999997</v>
      </c>
      <c r="K178" s="30">
        <f t="shared" si="9"/>
        <v>0</v>
      </c>
      <c r="L178" s="25">
        <f t="shared" si="10"/>
        <v>10</v>
      </c>
      <c r="M178" s="25" t="str">
        <f>VLOOKUP(L178,mês!A:B,2,0)</f>
        <v>Outubro</v>
      </c>
      <c r="N178" s="25" t="str">
        <f t="shared" si="11"/>
        <v xml:space="preserve">RI </v>
      </c>
    </row>
    <row r="179" spans="1:14" ht="57" customHeight="1" x14ac:dyDescent="0.2">
      <c r="A179" s="25" t="s">
        <v>325</v>
      </c>
      <c r="B179" s="26">
        <v>45230</v>
      </c>
      <c r="C179" s="27">
        <v>17561</v>
      </c>
      <c r="D179" s="27" t="s">
        <v>118</v>
      </c>
      <c r="E179" s="28" t="s">
        <v>328</v>
      </c>
      <c r="F179" s="29" t="s">
        <v>352</v>
      </c>
      <c r="G179" s="27" t="s">
        <v>68</v>
      </c>
      <c r="H179" s="30">
        <v>1004.77</v>
      </c>
      <c r="J179" s="30">
        <f t="shared" si="8"/>
        <v>1004.77</v>
      </c>
      <c r="K179" s="30">
        <f t="shared" si="9"/>
        <v>0</v>
      </c>
      <c r="L179" s="25">
        <f t="shared" si="10"/>
        <v>10</v>
      </c>
      <c r="M179" s="25" t="str">
        <f>VLOOKUP(L179,mês!A:B,2,0)</f>
        <v>Outubro</v>
      </c>
      <c r="N179" s="25" t="str">
        <f t="shared" si="11"/>
        <v xml:space="preserve">RI </v>
      </c>
    </row>
    <row r="180" spans="1:14" ht="57" customHeight="1" x14ac:dyDescent="0.2">
      <c r="A180" s="25" t="s">
        <v>325</v>
      </c>
      <c r="B180" s="26">
        <v>45240</v>
      </c>
      <c r="C180" s="27">
        <v>17601</v>
      </c>
      <c r="D180" s="27" t="s">
        <v>118</v>
      </c>
      <c r="E180" s="28" t="s">
        <v>326</v>
      </c>
      <c r="F180" s="29" t="s">
        <v>353</v>
      </c>
      <c r="G180" s="27" t="s">
        <v>68</v>
      </c>
      <c r="H180" s="30">
        <v>426.29</v>
      </c>
      <c r="J180" s="30">
        <f t="shared" si="8"/>
        <v>426.29</v>
      </c>
      <c r="K180" s="30">
        <f t="shared" si="9"/>
        <v>0</v>
      </c>
      <c r="L180" s="25">
        <f t="shared" si="10"/>
        <v>11</v>
      </c>
      <c r="M180" s="25" t="str">
        <f>VLOOKUP(L180,mês!A:B,2,0)</f>
        <v>Novembro</v>
      </c>
      <c r="N180" s="25" t="str">
        <f t="shared" si="11"/>
        <v xml:space="preserve">RI </v>
      </c>
    </row>
    <row r="181" spans="1:14" ht="57" customHeight="1" x14ac:dyDescent="0.2">
      <c r="A181" s="25" t="s">
        <v>325</v>
      </c>
      <c r="B181" s="26">
        <v>45261</v>
      </c>
      <c r="C181" s="27">
        <v>17667</v>
      </c>
      <c r="D181" s="27" t="s">
        <v>118</v>
      </c>
      <c r="E181" s="28" t="s">
        <v>328</v>
      </c>
      <c r="F181" s="29" t="s">
        <v>354</v>
      </c>
      <c r="G181" s="27" t="s">
        <v>68</v>
      </c>
      <c r="H181" s="30">
        <v>998.04</v>
      </c>
      <c r="J181" s="30">
        <f t="shared" si="8"/>
        <v>998.04</v>
      </c>
      <c r="K181" s="30">
        <f t="shared" si="9"/>
        <v>0</v>
      </c>
      <c r="L181" s="25">
        <f t="shared" si="10"/>
        <v>12</v>
      </c>
      <c r="M181" s="25" t="str">
        <f>VLOOKUP(L181,mês!A:B,2,0)</f>
        <v>Dezembro</v>
      </c>
      <c r="N181" s="25" t="str">
        <f t="shared" si="11"/>
        <v xml:space="preserve">RI </v>
      </c>
    </row>
    <row r="182" spans="1:14" ht="57" customHeight="1" x14ac:dyDescent="0.2">
      <c r="A182" s="25" t="s">
        <v>325</v>
      </c>
      <c r="B182" s="26">
        <v>45279</v>
      </c>
      <c r="C182" s="27">
        <v>17722</v>
      </c>
      <c r="D182" s="27" t="s">
        <v>118</v>
      </c>
      <c r="E182" s="28" t="s">
        <v>328</v>
      </c>
      <c r="F182" s="29" t="s">
        <v>355</v>
      </c>
      <c r="G182" s="27" t="s">
        <v>68</v>
      </c>
      <c r="H182" s="30">
        <v>1196.71</v>
      </c>
      <c r="J182" s="30">
        <f t="shared" si="8"/>
        <v>1196.71</v>
      </c>
      <c r="K182" s="30">
        <f t="shared" si="9"/>
        <v>0</v>
      </c>
      <c r="L182" s="25">
        <f t="shared" si="10"/>
        <v>12</v>
      </c>
      <c r="M182" s="25" t="str">
        <f>VLOOKUP(L182,mês!A:B,2,0)</f>
        <v>Dezembro</v>
      </c>
      <c r="N182" s="25" t="str">
        <f t="shared" si="11"/>
        <v xml:space="preserve">RI </v>
      </c>
    </row>
    <row r="183" spans="1:14" ht="57" customHeight="1" x14ac:dyDescent="0.2">
      <c r="A183" s="25" t="s">
        <v>356</v>
      </c>
      <c r="B183" s="26">
        <v>45006</v>
      </c>
      <c r="C183" s="27">
        <v>16703</v>
      </c>
      <c r="D183" s="27" t="s">
        <v>167</v>
      </c>
      <c r="E183" s="28" t="s">
        <v>357</v>
      </c>
      <c r="F183" s="29" t="s">
        <v>358</v>
      </c>
      <c r="G183" s="27" t="s">
        <v>68</v>
      </c>
      <c r="H183" s="30">
        <v>82100</v>
      </c>
      <c r="J183" s="30">
        <f t="shared" si="8"/>
        <v>82100</v>
      </c>
      <c r="K183" s="30">
        <f t="shared" si="9"/>
        <v>0</v>
      </c>
      <c r="L183" s="25">
        <f t="shared" si="10"/>
        <v>3</v>
      </c>
      <c r="M183" s="25" t="str">
        <f>VLOOKUP(L183,mês!A:B,2,0)</f>
        <v>Março</v>
      </c>
      <c r="N183" s="25" t="str">
        <f t="shared" si="11"/>
        <v xml:space="preserve">RD </v>
      </c>
    </row>
    <row r="184" spans="1:14" ht="57" customHeight="1" x14ac:dyDescent="0.2">
      <c r="A184" s="25" t="s">
        <v>359</v>
      </c>
      <c r="B184" s="26">
        <v>44946</v>
      </c>
      <c r="C184" s="27">
        <v>16500</v>
      </c>
      <c r="D184" s="27" t="s">
        <v>270</v>
      </c>
      <c r="E184" s="28" t="s">
        <v>71</v>
      </c>
      <c r="F184" s="29" t="s">
        <v>360</v>
      </c>
      <c r="G184" s="27" t="s">
        <v>68</v>
      </c>
      <c r="H184" s="30">
        <v>7592.14</v>
      </c>
      <c r="J184" s="30">
        <f t="shared" si="8"/>
        <v>7592.14</v>
      </c>
      <c r="K184" s="30">
        <f t="shared" si="9"/>
        <v>0</v>
      </c>
      <c r="L184" s="25">
        <f t="shared" si="10"/>
        <v>1</v>
      </c>
      <c r="M184" s="25" t="str">
        <f>VLOOKUP(L184,mês!A:B,2,0)</f>
        <v>Janeiro</v>
      </c>
      <c r="N184" s="25" t="str">
        <f t="shared" si="11"/>
        <v xml:space="preserve">RD </v>
      </c>
    </row>
    <row r="185" spans="1:14" ht="57" customHeight="1" x14ac:dyDescent="0.2">
      <c r="A185" s="25" t="s">
        <v>361</v>
      </c>
      <c r="B185" s="26">
        <v>44980</v>
      </c>
      <c r="C185" s="27">
        <v>16616</v>
      </c>
      <c r="D185" s="27" t="s">
        <v>362</v>
      </c>
      <c r="E185" s="28" t="s">
        <v>363</v>
      </c>
      <c r="F185" s="29" t="s">
        <v>364</v>
      </c>
      <c r="G185" s="27" t="s">
        <v>68</v>
      </c>
      <c r="H185" s="30">
        <v>1115.0999999999999</v>
      </c>
      <c r="J185" s="30">
        <f t="shared" si="8"/>
        <v>1115.0999999999999</v>
      </c>
      <c r="K185" s="30">
        <f t="shared" si="9"/>
        <v>0</v>
      </c>
      <c r="L185" s="25">
        <f t="shared" si="10"/>
        <v>2</v>
      </c>
      <c r="M185" s="25" t="str">
        <f>VLOOKUP(L185,mês!A:B,2,0)</f>
        <v>Fevereiro</v>
      </c>
      <c r="N185" s="25" t="str">
        <f t="shared" si="11"/>
        <v xml:space="preserve">RORÇ </v>
      </c>
    </row>
    <row r="186" spans="1:14" ht="57" customHeight="1" x14ac:dyDescent="0.2">
      <c r="A186" s="25" t="s">
        <v>361</v>
      </c>
      <c r="B186" s="26">
        <v>45043</v>
      </c>
      <c r="C186" s="27">
        <v>16831</v>
      </c>
      <c r="D186" s="27" t="s">
        <v>362</v>
      </c>
      <c r="E186" s="28" t="s">
        <v>365</v>
      </c>
      <c r="F186" s="29" t="s">
        <v>366</v>
      </c>
      <c r="G186" s="27" t="s">
        <v>68</v>
      </c>
      <c r="H186" s="30">
        <v>0</v>
      </c>
      <c r="J186" s="30">
        <f t="shared" si="8"/>
        <v>0</v>
      </c>
      <c r="K186" s="30">
        <f t="shared" si="9"/>
        <v>0</v>
      </c>
      <c r="L186" s="25">
        <f t="shared" si="10"/>
        <v>4</v>
      </c>
      <c r="M186" s="25" t="str">
        <f>VLOOKUP(L186,mês!A:B,2,0)</f>
        <v>Abril</v>
      </c>
      <c r="N186" s="25" t="str">
        <f t="shared" si="11"/>
        <v xml:space="preserve">RORÇ </v>
      </c>
    </row>
    <row r="187" spans="1:14" ht="57" customHeight="1" x14ac:dyDescent="0.2">
      <c r="A187" s="25" t="s">
        <v>361</v>
      </c>
      <c r="B187" s="26">
        <v>45044</v>
      </c>
      <c r="C187" s="27">
        <v>16837</v>
      </c>
      <c r="D187" s="27" t="s">
        <v>362</v>
      </c>
      <c r="E187" s="28" t="s">
        <v>367</v>
      </c>
      <c r="F187" s="29" t="s">
        <v>368</v>
      </c>
      <c r="G187" s="27" t="s">
        <v>68</v>
      </c>
      <c r="H187" s="30">
        <v>242.05</v>
      </c>
      <c r="J187" s="30">
        <f t="shared" si="8"/>
        <v>242.05</v>
      </c>
      <c r="K187" s="30">
        <f t="shared" si="9"/>
        <v>0</v>
      </c>
      <c r="L187" s="25">
        <f t="shared" si="10"/>
        <v>4</v>
      </c>
      <c r="M187" s="25" t="str">
        <f>VLOOKUP(L187,mês!A:B,2,0)</f>
        <v>Abril</v>
      </c>
      <c r="N187" s="25" t="str">
        <f t="shared" si="11"/>
        <v xml:space="preserve">RORÇ </v>
      </c>
    </row>
    <row r="188" spans="1:14" ht="57" customHeight="1" x14ac:dyDescent="0.2">
      <c r="A188" s="25" t="s">
        <v>361</v>
      </c>
      <c r="B188" s="26">
        <v>45057</v>
      </c>
      <c r="C188" s="27">
        <v>16886</v>
      </c>
      <c r="D188" s="27" t="s">
        <v>362</v>
      </c>
      <c r="E188" s="28" t="s">
        <v>279</v>
      </c>
      <c r="F188" s="29" t="s">
        <v>369</v>
      </c>
      <c r="G188" s="27" t="s">
        <v>68</v>
      </c>
      <c r="H188" s="30">
        <v>1560</v>
      </c>
      <c r="J188" s="30">
        <f t="shared" si="8"/>
        <v>1560</v>
      </c>
      <c r="K188" s="30">
        <f t="shared" si="9"/>
        <v>0</v>
      </c>
      <c r="L188" s="25">
        <f t="shared" si="10"/>
        <v>5</v>
      </c>
      <c r="M188" s="25" t="str">
        <f>VLOOKUP(L188,mês!A:B,2,0)</f>
        <v>Maio</v>
      </c>
      <c r="N188" s="25" t="str">
        <f t="shared" si="11"/>
        <v xml:space="preserve">RORÇ </v>
      </c>
    </row>
    <row r="189" spans="1:14" ht="57" customHeight="1" x14ac:dyDescent="0.2">
      <c r="A189" s="25" t="s">
        <v>361</v>
      </c>
      <c r="B189" s="26">
        <v>45058</v>
      </c>
      <c r="C189" s="27">
        <v>16901</v>
      </c>
      <c r="D189" s="27" t="s">
        <v>362</v>
      </c>
      <c r="E189" s="28" t="s">
        <v>174</v>
      </c>
      <c r="F189" s="29" t="s">
        <v>175</v>
      </c>
      <c r="G189" s="27" t="s">
        <v>68</v>
      </c>
      <c r="H189" s="30">
        <v>957.26</v>
      </c>
      <c r="J189" s="30">
        <f t="shared" si="8"/>
        <v>957.26</v>
      </c>
      <c r="K189" s="30">
        <f t="shared" si="9"/>
        <v>0</v>
      </c>
      <c r="L189" s="25">
        <f t="shared" si="10"/>
        <v>5</v>
      </c>
      <c r="M189" s="25" t="str">
        <f>VLOOKUP(L189,mês!A:B,2,0)</f>
        <v>Maio</v>
      </c>
      <c r="N189" s="25" t="str">
        <f t="shared" si="11"/>
        <v xml:space="preserve">RORÇ </v>
      </c>
    </row>
    <row r="190" spans="1:14" ht="57" customHeight="1" x14ac:dyDescent="0.2">
      <c r="A190" s="25" t="s">
        <v>361</v>
      </c>
      <c r="B190" s="26">
        <v>45084</v>
      </c>
      <c r="C190" s="27">
        <v>17009</v>
      </c>
      <c r="D190" s="27" t="s">
        <v>362</v>
      </c>
      <c r="E190" s="28" t="s">
        <v>170</v>
      </c>
      <c r="F190" s="29" t="s">
        <v>370</v>
      </c>
      <c r="G190" s="27" t="s">
        <v>68</v>
      </c>
      <c r="H190" s="30">
        <v>10.8</v>
      </c>
      <c r="J190" s="30">
        <f t="shared" si="8"/>
        <v>10.8</v>
      </c>
      <c r="K190" s="30">
        <f t="shared" si="9"/>
        <v>0</v>
      </c>
      <c r="L190" s="25">
        <f t="shared" si="10"/>
        <v>6</v>
      </c>
      <c r="M190" s="25" t="str">
        <f>VLOOKUP(L190,mês!A:B,2,0)</f>
        <v>Junho</v>
      </c>
      <c r="N190" s="25" t="str">
        <f t="shared" si="11"/>
        <v xml:space="preserve">RORÇ </v>
      </c>
    </row>
    <row r="191" spans="1:14" ht="57" customHeight="1" x14ac:dyDescent="0.2">
      <c r="A191" s="25" t="s">
        <v>361</v>
      </c>
      <c r="B191" s="26">
        <v>45090</v>
      </c>
      <c r="C191" s="27">
        <v>17045</v>
      </c>
      <c r="D191" s="27" t="s">
        <v>362</v>
      </c>
      <c r="E191" s="28" t="s">
        <v>371</v>
      </c>
      <c r="F191" s="29" t="s">
        <v>372</v>
      </c>
      <c r="G191" s="27" t="s">
        <v>68</v>
      </c>
      <c r="H191" s="30">
        <v>360</v>
      </c>
      <c r="J191" s="30">
        <f t="shared" si="8"/>
        <v>360</v>
      </c>
      <c r="K191" s="30">
        <f t="shared" si="9"/>
        <v>0</v>
      </c>
      <c r="L191" s="25">
        <f t="shared" si="10"/>
        <v>6</v>
      </c>
      <c r="M191" s="25" t="str">
        <f>VLOOKUP(L191,mês!A:B,2,0)</f>
        <v>Junho</v>
      </c>
      <c r="N191" s="25" t="str">
        <f t="shared" si="11"/>
        <v xml:space="preserve">RORÇ </v>
      </c>
    </row>
    <row r="192" spans="1:14" ht="57" customHeight="1" x14ac:dyDescent="0.2">
      <c r="A192" s="25" t="s">
        <v>361</v>
      </c>
      <c r="B192" s="26">
        <v>45107</v>
      </c>
      <c r="C192" s="27">
        <v>17111</v>
      </c>
      <c r="D192" s="27" t="s">
        <v>362</v>
      </c>
      <c r="E192" s="28" t="s">
        <v>373</v>
      </c>
      <c r="F192" s="29" t="s">
        <v>374</v>
      </c>
      <c r="G192" s="27" t="s">
        <v>68</v>
      </c>
      <c r="H192" s="30">
        <v>160</v>
      </c>
      <c r="J192" s="30">
        <f t="shared" si="8"/>
        <v>160</v>
      </c>
      <c r="K192" s="30">
        <f t="shared" si="9"/>
        <v>0</v>
      </c>
      <c r="L192" s="25">
        <f t="shared" si="10"/>
        <v>6</v>
      </c>
      <c r="M192" s="25" t="str">
        <f>VLOOKUP(L192,mês!A:B,2,0)</f>
        <v>Junho</v>
      </c>
      <c r="N192" s="25" t="str">
        <f t="shared" si="11"/>
        <v xml:space="preserve">RORÇ </v>
      </c>
    </row>
    <row r="193" spans="1:14" ht="57" customHeight="1" x14ac:dyDescent="0.2">
      <c r="A193" s="25" t="s">
        <v>361</v>
      </c>
      <c r="B193" s="26">
        <v>45133</v>
      </c>
      <c r="C193" s="27">
        <v>17177</v>
      </c>
      <c r="D193" s="27" t="s">
        <v>362</v>
      </c>
      <c r="E193" s="28" t="s">
        <v>375</v>
      </c>
      <c r="F193" s="29" t="s">
        <v>376</v>
      </c>
      <c r="G193" s="27" t="s">
        <v>68</v>
      </c>
      <c r="H193" s="30">
        <v>12.15</v>
      </c>
      <c r="J193" s="30">
        <f t="shared" si="8"/>
        <v>12.15</v>
      </c>
      <c r="K193" s="30">
        <f t="shared" si="9"/>
        <v>0</v>
      </c>
      <c r="L193" s="25">
        <f t="shared" si="10"/>
        <v>7</v>
      </c>
      <c r="M193" s="25" t="str">
        <f>VLOOKUP(L193,mês!A:B,2,0)</f>
        <v>Julho</v>
      </c>
      <c r="N193" s="25" t="str">
        <f t="shared" si="11"/>
        <v xml:space="preserve">RORÇ </v>
      </c>
    </row>
    <row r="194" spans="1:14" ht="57" customHeight="1" x14ac:dyDescent="0.2">
      <c r="A194" s="25" t="s">
        <v>361</v>
      </c>
      <c r="B194" s="26">
        <v>45148</v>
      </c>
      <c r="C194" s="27">
        <v>17274</v>
      </c>
      <c r="D194" s="27" t="s">
        <v>362</v>
      </c>
      <c r="E194" s="28" t="s">
        <v>377</v>
      </c>
      <c r="F194" s="29" t="s">
        <v>378</v>
      </c>
      <c r="G194" s="27" t="s">
        <v>68</v>
      </c>
      <c r="H194" s="30">
        <v>490</v>
      </c>
      <c r="J194" s="30">
        <f t="shared" si="8"/>
        <v>490</v>
      </c>
      <c r="K194" s="30">
        <f t="shared" si="9"/>
        <v>0</v>
      </c>
      <c r="L194" s="25">
        <f t="shared" si="10"/>
        <v>8</v>
      </c>
      <c r="M194" s="25" t="str">
        <f>VLOOKUP(L194,mês!A:B,2,0)</f>
        <v>Agosto</v>
      </c>
      <c r="N194" s="25" t="str">
        <f t="shared" si="11"/>
        <v xml:space="preserve">RORÇ </v>
      </c>
    </row>
    <row r="195" spans="1:14" ht="57" customHeight="1" x14ac:dyDescent="0.2">
      <c r="A195" s="25" t="s">
        <v>361</v>
      </c>
      <c r="B195" s="26">
        <v>45156</v>
      </c>
      <c r="C195" s="27">
        <v>17317</v>
      </c>
      <c r="D195" s="27" t="s">
        <v>362</v>
      </c>
      <c r="E195" s="28" t="s">
        <v>379</v>
      </c>
      <c r="F195" s="29" t="s">
        <v>380</v>
      </c>
      <c r="G195" s="27" t="s">
        <v>68</v>
      </c>
      <c r="H195" s="30">
        <v>160</v>
      </c>
      <c r="J195" s="30">
        <f t="shared" ref="J195:J258" si="12">IF(G195="Não",0,H195)</f>
        <v>160</v>
      </c>
      <c r="K195" s="30">
        <f t="shared" ref="K195:K258" si="13">IF(G195="Não",H195,0)</f>
        <v>0</v>
      </c>
      <c r="L195" s="25">
        <f t="shared" ref="L195:L258" si="14">MONTH(B195)</f>
        <v>8</v>
      </c>
      <c r="M195" s="25" t="str">
        <f>VLOOKUP(L195,mês!A:B,2,0)</f>
        <v>Agosto</v>
      </c>
      <c r="N195" s="25" t="str">
        <f t="shared" ref="N195:N258" si="15">LEFT(A195,SEARCH("-",A195)-1)</f>
        <v xml:space="preserve">RORÇ </v>
      </c>
    </row>
    <row r="196" spans="1:14" ht="57" customHeight="1" x14ac:dyDescent="0.2">
      <c r="A196" s="25" t="s">
        <v>361</v>
      </c>
      <c r="B196" s="26">
        <v>45167</v>
      </c>
      <c r="C196" s="27">
        <v>17351</v>
      </c>
      <c r="D196" s="27" t="s">
        <v>362</v>
      </c>
      <c r="E196" s="28" t="s">
        <v>381</v>
      </c>
      <c r="F196" s="29" t="s">
        <v>382</v>
      </c>
      <c r="G196" s="27" t="s">
        <v>68</v>
      </c>
      <c r="H196" s="30">
        <v>667.5</v>
      </c>
      <c r="J196" s="30">
        <f t="shared" si="12"/>
        <v>667.5</v>
      </c>
      <c r="K196" s="30">
        <f t="shared" si="13"/>
        <v>0</v>
      </c>
      <c r="L196" s="25">
        <f t="shared" si="14"/>
        <v>8</v>
      </c>
      <c r="M196" s="25" t="str">
        <f>VLOOKUP(L196,mês!A:B,2,0)</f>
        <v>Agosto</v>
      </c>
      <c r="N196" s="25" t="str">
        <f t="shared" si="15"/>
        <v xml:space="preserve">RORÇ </v>
      </c>
    </row>
    <row r="197" spans="1:14" ht="57" customHeight="1" x14ac:dyDescent="0.2">
      <c r="A197" s="25" t="s">
        <v>361</v>
      </c>
      <c r="B197" s="26">
        <v>45204</v>
      </c>
      <c r="C197" s="27">
        <v>17464</v>
      </c>
      <c r="D197" s="27" t="s">
        <v>362</v>
      </c>
      <c r="E197" s="28" t="s">
        <v>174</v>
      </c>
      <c r="F197" s="29" t="s">
        <v>383</v>
      </c>
      <c r="G197" s="27" t="s">
        <v>68</v>
      </c>
      <c r="H197" s="30">
        <v>995.15</v>
      </c>
      <c r="J197" s="30">
        <f t="shared" si="12"/>
        <v>995.15</v>
      </c>
      <c r="K197" s="30">
        <f t="shared" si="13"/>
        <v>0</v>
      </c>
      <c r="L197" s="25">
        <f t="shared" si="14"/>
        <v>10</v>
      </c>
      <c r="M197" s="25" t="str">
        <f>VLOOKUP(L197,mês!A:B,2,0)</f>
        <v>Outubro</v>
      </c>
      <c r="N197" s="25" t="str">
        <f t="shared" si="15"/>
        <v xml:space="preserve">RORÇ </v>
      </c>
    </row>
    <row r="198" spans="1:14" ht="57" customHeight="1" x14ac:dyDescent="0.2">
      <c r="A198" s="25" t="s">
        <v>361</v>
      </c>
      <c r="B198" s="26">
        <v>45282</v>
      </c>
      <c r="C198" s="27">
        <v>17817</v>
      </c>
      <c r="D198" s="27" t="s">
        <v>362</v>
      </c>
      <c r="E198" s="28" t="s">
        <v>323</v>
      </c>
      <c r="F198" s="29" t="s">
        <v>324</v>
      </c>
      <c r="G198" s="27" t="s">
        <v>68</v>
      </c>
      <c r="H198" s="30">
        <v>31139.86</v>
      </c>
      <c r="J198" s="30">
        <f t="shared" si="12"/>
        <v>31139.86</v>
      </c>
      <c r="K198" s="30">
        <f t="shared" si="13"/>
        <v>0</v>
      </c>
      <c r="L198" s="25">
        <f t="shared" si="14"/>
        <v>12</v>
      </c>
      <c r="M198" s="25" t="str">
        <f>VLOOKUP(L198,mês!A:B,2,0)</f>
        <v>Dezembro</v>
      </c>
      <c r="N198" s="25" t="str">
        <f t="shared" si="15"/>
        <v xml:space="preserve">RORÇ </v>
      </c>
    </row>
    <row r="199" spans="1:14" ht="57" customHeight="1" x14ac:dyDescent="0.2">
      <c r="A199" s="25" t="s">
        <v>384</v>
      </c>
      <c r="B199" s="26">
        <v>45265</v>
      </c>
      <c r="C199" s="27">
        <v>17682</v>
      </c>
      <c r="D199" s="27" t="s">
        <v>167</v>
      </c>
      <c r="E199" s="28" t="s">
        <v>385</v>
      </c>
      <c r="F199" s="29" t="s">
        <v>386</v>
      </c>
      <c r="G199" s="27" t="s">
        <v>68</v>
      </c>
      <c r="H199" s="30">
        <v>700</v>
      </c>
      <c r="J199" s="30">
        <f t="shared" si="12"/>
        <v>700</v>
      </c>
      <c r="K199" s="30">
        <f t="shared" si="13"/>
        <v>0</v>
      </c>
      <c r="L199" s="25">
        <f t="shared" si="14"/>
        <v>12</v>
      </c>
      <c r="M199" s="25" t="str">
        <f>VLOOKUP(L199,mês!A:B,2,0)</f>
        <v>Dezembro</v>
      </c>
      <c r="N199" s="25" t="str">
        <f t="shared" si="15"/>
        <v xml:space="preserve">RD </v>
      </c>
    </row>
    <row r="200" spans="1:14" ht="57" customHeight="1" x14ac:dyDescent="0.2">
      <c r="A200" s="25" t="s">
        <v>387</v>
      </c>
      <c r="B200" s="26">
        <v>45016</v>
      </c>
      <c r="C200" s="27">
        <v>16746</v>
      </c>
      <c r="D200" s="27" t="s">
        <v>270</v>
      </c>
      <c r="E200" s="28" t="s">
        <v>388</v>
      </c>
      <c r="F200" s="29" t="s">
        <v>389</v>
      </c>
      <c r="G200" s="27" t="s">
        <v>68</v>
      </c>
      <c r="H200" s="30">
        <v>1284.75</v>
      </c>
      <c r="J200" s="30">
        <f t="shared" si="12"/>
        <v>1284.75</v>
      </c>
      <c r="K200" s="30">
        <f t="shared" si="13"/>
        <v>0</v>
      </c>
      <c r="L200" s="25">
        <f t="shared" si="14"/>
        <v>3</v>
      </c>
      <c r="M200" s="25" t="str">
        <f>VLOOKUP(L200,mês!A:B,2,0)</f>
        <v>Março</v>
      </c>
      <c r="N200" s="25" t="str">
        <f t="shared" si="15"/>
        <v xml:space="preserve">RD </v>
      </c>
    </row>
    <row r="201" spans="1:14" ht="57" customHeight="1" x14ac:dyDescent="0.2">
      <c r="A201" s="25" t="s">
        <v>390</v>
      </c>
      <c r="B201" s="26">
        <v>45002</v>
      </c>
      <c r="C201" s="27">
        <v>16695</v>
      </c>
      <c r="D201" s="27" t="s">
        <v>249</v>
      </c>
      <c r="E201" s="28" t="s">
        <v>391</v>
      </c>
      <c r="F201" s="29" t="s">
        <v>392</v>
      </c>
      <c r="G201" s="27" t="s">
        <v>68</v>
      </c>
      <c r="H201" s="30">
        <v>492</v>
      </c>
      <c r="J201" s="30">
        <f t="shared" si="12"/>
        <v>492</v>
      </c>
      <c r="K201" s="30">
        <f t="shared" si="13"/>
        <v>0</v>
      </c>
      <c r="L201" s="25">
        <f t="shared" si="14"/>
        <v>3</v>
      </c>
      <c r="M201" s="25" t="str">
        <f>VLOOKUP(L201,mês!A:B,2,0)</f>
        <v>Março</v>
      </c>
      <c r="N201" s="25" t="str">
        <f t="shared" si="15"/>
        <v xml:space="preserve">RI </v>
      </c>
    </row>
    <row r="202" spans="1:14" ht="57" customHeight="1" x14ac:dyDescent="0.2">
      <c r="A202" s="25" t="s">
        <v>390</v>
      </c>
      <c r="B202" s="26">
        <v>45069</v>
      </c>
      <c r="C202" s="27">
        <v>16967</v>
      </c>
      <c r="D202" s="27" t="s">
        <v>249</v>
      </c>
      <c r="E202" s="28" t="s">
        <v>124</v>
      </c>
      <c r="F202" s="29" t="s">
        <v>393</v>
      </c>
      <c r="G202" s="27" t="s">
        <v>68</v>
      </c>
      <c r="H202" s="30">
        <v>11126.98</v>
      </c>
      <c r="J202" s="30">
        <f t="shared" si="12"/>
        <v>11126.98</v>
      </c>
      <c r="K202" s="30">
        <f t="shared" si="13"/>
        <v>0</v>
      </c>
      <c r="L202" s="25">
        <f t="shared" si="14"/>
        <v>5</v>
      </c>
      <c r="M202" s="25" t="str">
        <f>VLOOKUP(L202,mês!A:B,2,0)</f>
        <v>Maio</v>
      </c>
      <c r="N202" s="25" t="str">
        <f t="shared" si="15"/>
        <v xml:space="preserve">RI </v>
      </c>
    </row>
    <row r="203" spans="1:14" ht="57" customHeight="1" x14ac:dyDescent="0.2">
      <c r="A203" s="25" t="s">
        <v>390</v>
      </c>
      <c r="B203" s="26">
        <v>45093</v>
      </c>
      <c r="C203" s="27">
        <v>17062</v>
      </c>
      <c r="D203" s="27" t="s">
        <v>249</v>
      </c>
      <c r="E203" s="28" t="s">
        <v>394</v>
      </c>
      <c r="F203" s="29" t="s">
        <v>395</v>
      </c>
      <c r="G203" s="27" t="s">
        <v>68</v>
      </c>
      <c r="H203" s="30">
        <v>499.7</v>
      </c>
      <c r="J203" s="30">
        <f t="shared" si="12"/>
        <v>499.7</v>
      </c>
      <c r="K203" s="30">
        <f t="shared" si="13"/>
        <v>0</v>
      </c>
      <c r="L203" s="25">
        <f t="shared" si="14"/>
        <v>6</v>
      </c>
      <c r="M203" s="25" t="str">
        <f>VLOOKUP(L203,mês!A:B,2,0)</f>
        <v>Junho</v>
      </c>
      <c r="N203" s="25" t="str">
        <f t="shared" si="15"/>
        <v xml:space="preserve">RI </v>
      </c>
    </row>
    <row r="204" spans="1:14" ht="57" customHeight="1" x14ac:dyDescent="0.2">
      <c r="A204" s="25" t="s">
        <v>390</v>
      </c>
      <c r="B204" s="26">
        <v>45129</v>
      </c>
      <c r="C204" s="27">
        <v>17195</v>
      </c>
      <c r="D204" s="27" t="s">
        <v>249</v>
      </c>
      <c r="E204" s="28" t="s">
        <v>394</v>
      </c>
      <c r="F204" s="29" t="s">
        <v>396</v>
      </c>
      <c r="G204" s="27" t="s">
        <v>68</v>
      </c>
      <c r="H204" s="30">
        <v>158</v>
      </c>
      <c r="J204" s="30">
        <f t="shared" si="12"/>
        <v>158</v>
      </c>
      <c r="K204" s="30">
        <f t="shared" si="13"/>
        <v>0</v>
      </c>
      <c r="L204" s="25">
        <f t="shared" si="14"/>
        <v>7</v>
      </c>
      <c r="M204" s="25" t="str">
        <f>VLOOKUP(L204,mês!A:B,2,0)</f>
        <v>Julho</v>
      </c>
      <c r="N204" s="25" t="str">
        <f t="shared" si="15"/>
        <v xml:space="preserve">RI </v>
      </c>
    </row>
    <row r="205" spans="1:14" ht="57" customHeight="1" x14ac:dyDescent="0.2">
      <c r="A205" s="25" t="s">
        <v>390</v>
      </c>
      <c r="B205" s="26">
        <v>45135</v>
      </c>
      <c r="C205" s="27">
        <v>17220</v>
      </c>
      <c r="D205" s="27" t="s">
        <v>249</v>
      </c>
      <c r="E205" s="28" t="s">
        <v>124</v>
      </c>
      <c r="F205" s="29" t="s">
        <v>397</v>
      </c>
      <c r="G205" s="27" t="s">
        <v>68</v>
      </c>
      <c r="H205" s="30">
        <v>16607.04</v>
      </c>
      <c r="J205" s="30">
        <f t="shared" si="12"/>
        <v>16607.04</v>
      </c>
      <c r="K205" s="30">
        <f t="shared" si="13"/>
        <v>0</v>
      </c>
      <c r="L205" s="25">
        <f t="shared" si="14"/>
        <v>7</v>
      </c>
      <c r="M205" s="25" t="str">
        <f>VLOOKUP(L205,mês!A:B,2,0)</f>
        <v>Julho</v>
      </c>
      <c r="N205" s="25" t="str">
        <f t="shared" si="15"/>
        <v xml:space="preserve">RI </v>
      </c>
    </row>
    <row r="206" spans="1:14" ht="57" customHeight="1" x14ac:dyDescent="0.2">
      <c r="A206" s="25" t="s">
        <v>390</v>
      </c>
      <c r="B206" s="26">
        <v>45141</v>
      </c>
      <c r="C206" s="27">
        <v>17248</v>
      </c>
      <c r="D206" s="27" t="s">
        <v>249</v>
      </c>
      <c r="E206" s="28" t="s">
        <v>394</v>
      </c>
      <c r="F206" s="29" t="s">
        <v>398</v>
      </c>
      <c r="G206" s="27" t="s">
        <v>68</v>
      </c>
      <c r="H206" s="30">
        <v>78</v>
      </c>
      <c r="J206" s="30">
        <f t="shared" si="12"/>
        <v>78</v>
      </c>
      <c r="K206" s="30">
        <f t="shared" si="13"/>
        <v>0</v>
      </c>
      <c r="L206" s="25">
        <f t="shared" si="14"/>
        <v>8</v>
      </c>
      <c r="M206" s="25" t="str">
        <f>VLOOKUP(L206,mês!A:B,2,0)</f>
        <v>Agosto</v>
      </c>
      <c r="N206" s="25" t="str">
        <f t="shared" si="15"/>
        <v xml:space="preserve">RI </v>
      </c>
    </row>
    <row r="207" spans="1:14" ht="57" customHeight="1" x14ac:dyDescent="0.2">
      <c r="A207" s="25" t="s">
        <v>390</v>
      </c>
      <c r="B207" s="26">
        <v>45159</v>
      </c>
      <c r="C207" s="27">
        <v>17325</v>
      </c>
      <c r="D207" s="27" t="s">
        <v>249</v>
      </c>
      <c r="E207" s="28" t="s">
        <v>391</v>
      </c>
      <c r="F207" s="29" t="s">
        <v>399</v>
      </c>
      <c r="G207" s="27" t="s">
        <v>68</v>
      </c>
      <c r="H207" s="30">
        <v>2201.04</v>
      </c>
      <c r="J207" s="30">
        <f t="shared" si="12"/>
        <v>2201.04</v>
      </c>
      <c r="K207" s="30">
        <f t="shared" si="13"/>
        <v>0</v>
      </c>
      <c r="L207" s="25">
        <f t="shared" si="14"/>
        <v>8</v>
      </c>
      <c r="M207" s="25" t="str">
        <f>VLOOKUP(L207,mês!A:B,2,0)</f>
        <v>Agosto</v>
      </c>
      <c r="N207" s="25" t="str">
        <f t="shared" si="15"/>
        <v xml:space="preserve">RI </v>
      </c>
    </row>
    <row r="208" spans="1:14" ht="57" customHeight="1" x14ac:dyDescent="0.2">
      <c r="A208" s="25" t="s">
        <v>390</v>
      </c>
      <c r="B208" s="26">
        <v>45194</v>
      </c>
      <c r="C208" s="27">
        <v>17413</v>
      </c>
      <c r="D208" s="27" t="s">
        <v>249</v>
      </c>
      <c r="E208" s="28" t="s">
        <v>394</v>
      </c>
      <c r="F208" s="29" t="s">
        <v>400</v>
      </c>
      <c r="G208" s="27" t="s">
        <v>68</v>
      </c>
      <c r="H208" s="30">
        <v>4566.05</v>
      </c>
      <c r="J208" s="30">
        <f t="shared" si="12"/>
        <v>4566.05</v>
      </c>
      <c r="K208" s="30">
        <f t="shared" si="13"/>
        <v>0</v>
      </c>
      <c r="L208" s="25">
        <f t="shared" si="14"/>
        <v>9</v>
      </c>
      <c r="M208" s="25" t="str">
        <f>VLOOKUP(L208,mês!A:B,2,0)</f>
        <v>Setembro</v>
      </c>
      <c r="N208" s="25" t="str">
        <f t="shared" si="15"/>
        <v xml:space="preserve">RI </v>
      </c>
    </row>
    <row r="209" spans="1:14" ht="57" customHeight="1" x14ac:dyDescent="0.2">
      <c r="A209" s="25" t="s">
        <v>390</v>
      </c>
      <c r="B209" s="26">
        <v>45209</v>
      </c>
      <c r="C209" s="27">
        <v>17491</v>
      </c>
      <c r="D209" s="27" t="s">
        <v>249</v>
      </c>
      <c r="E209" s="28" t="s">
        <v>391</v>
      </c>
      <c r="F209" s="29" t="s">
        <v>401</v>
      </c>
      <c r="G209" s="27" t="s">
        <v>68</v>
      </c>
      <c r="H209" s="30">
        <v>498</v>
      </c>
      <c r="J209" s="30">
        <f t="shared" si="12"/>
        <v>498</v>
      </c>
      <c r="K209" s="30">
        <f t="shared" si="13"/>
        <v>0</v>
      </c>
      <c r="L209" s="25">
        <f t="shared" si="14"/>
        <v>10</v>
      </c>
      <c r="M209" s="25" t="str">
        <f>VLOOKUP(L209,mês!A:B,2,0)</f>
        <v>Outubro</v>
      </c>
      <c r="N209" s="25" t="str">
        <f t="shared" si="15"/>
        <v xml:space="preserve">RI </v>
      </c>
    </row>
    <row r="210" spans="1:14" ht="57" customHeight="1" x14ac:dyDescent="0.2">
      <c r="A210" s="25" t="s">
        <v>390</v>
      </c>
      <c r="B210" s="26">
        <v>45221</v>
      </c>
      <c r="C210" s="27">
        <v>17536</v>
      </c>
      <c r="D210" s="27" t="s">
        <v>249</v>
      </c>
      <c r="E210" s="28" t="s">
        <v>394</v>
      </c>
      <c r="F210" s="29" t="s">
        <v>402</v>
      </c>
      <c r="G210" s="27" t="s">
        <v>68</v>
      </c>
      <c r="H210" s="30">
        <v>279.01</v>
      </c>
      <c r="J210" s="30">
        <f t="shared" si="12"/>
        <v>279.01</v>
      </c>
      <c r="K210" s="30">
        <f t="shared" si="13"/>
        <v>0</v>
      </c>
      <c r="L210" s="25">
        <f t="shared" si="14"/>
        <v>10</v>
      </c>
      <c r="M210" s="25" t="str">
        <f>VLOOKUP(L210,mês!A:B,2,0)</f>
        <v>Outubro</v>
      </c>
      <c r="N210" s="25" t="str">
        <f t="shared" si="15"/>
        <v xml:space="preserve">RI </v>
      </c>
    </row>
    <row r="211" spans="1:14" ht="57" customHeight="1" x14ac:dyDescent="0.2">
      <c r="A211" s="25" t="s">
        <v>390</v>
      </c>
      <c r="B211" s="26">
        <v>45238</v>
      </c>
      <c r="C211" s="27">
        <v>17587</v>
      </c>
      <c r="D211" s="27" t="s">
        <v>249</v>
      </c>
      <c r="E211" s="28" t="s">
        <v>394</v>
      </c>
      <c r="F211" s="29" t="s">
        <v>403</v>
      </c>
      <c r="G211" s="27" t="s">
        <v>68</v>
      </c>
      <c r="H211" s="30">
        <v>253.84</v>
      </c>
      <c r="J211" s="30">
        <f t="shared" si="12"/>
        <v>253.84</v>
      </c>
      <c r="K211" s="30">
        <f t="shared" si="13"/>
        <v>0</v>
      </c>
      <c r="L211" s="25">
        <f t="shared" si="14"/>
        <v>11</v>
      </c>
      <c r="M211" s="25" t="str">
        <f>VLOOKUP(L211,mês!A:B,2,0)</f>
        <v>Novembro</v>
      </c>
      <c r="N211" s="25" t="str">
        <f t="shared" si="15"/>
        <v xml:space="preserve">RI </v>
      </c>
    </row>
    <row r="212" spans="1:14" ht="57" customHeight="1" x14ac:dyDescent="0.2">
      <c r="A212" s="25" t="s">
        <v>390</v>
      </c>
      <c r="B212" s="26">
        <v>45264</v>
      </c>
      <c r="C212" s="27">
        <v>17675</v>
      </c>
      <c r="D212" s="27" t="s">
        <v>249</v>
      </c>
      <c r="E212" s="28" t="s">
        <v>391</v>
      </c>
      <c r="F212" s="29" t="s">
        <v>404</v>
      </c>
      <c r="G212" s="27" t="s">
        <v>68</v>
      </c>
      <c r="H212" s="30">
        <v>264.54000000000002</v>
      </c>
      <c r="J212" s="30">
        <f t="shared" si="12"/>
        <v>264.54000000000002</v>
      </c>
      <c r="K212" s="30">
        <f t="shared" si="13"/>
        <v>0</v>
      </c>
      <c r="L212" s="25">
        <f t="shared" si="14"/>
        <v>12</v>
      </c>
      <c r="M212" s="25" t="str">
        <f>VLOOKUP(L212,mês!A:B,2,0)</f>
        <v>Dezembro</v>
      </c>
      <c r="N212" s="25" t="str">
        <f t="shared" si="15"/>
        <v xml:space="preserve">RI </v>
      </c>
    </row>
    <row r="213" spans="1:14" ht="57" customHeight="1" x14ac:dyDescent="0.2">
      <c r="A213" s="25" t="s">
        <v>390</v>
      </c>
      <c r="B213" s="26">
        <v>45268</v>
      </c>
      <c r="C213" s="27">
        <v>17695</v>
      </c>
      <c r="D213" s="27" t="s">
        <v>249</v>
      </c>
      <c r="E213" s="28" t="s">
        <v>391</v>
      </c>
      <c r="F213" s="29" t="s">
        <v>405</v>
      </c>
      <c r="G213" s="27" t="s">
        <v>68</v>
      </c>
      <c r="H213" s="30">
        <v>227.82</v>
      </c>
      <c r="J213" s="30">
        <f t="shared" si="12"/>
        <v>227.82</v>
      </c>
      <c r="K213" s="30">
        <f t="shared" si="13"/>
        <v>0</v>
      </c>
      <c r="L213" s="25">
        <f t="shared" si="14"/>
        <v>12</v>
      </c>
      <c r="M213" s="25" t="str">
        <f>VLOOKUP(L213,mês!A:B,2,0)</f>
        <v>Dezembro</v>
      </c>
      <c r="N213" s="25" t="str">
        <f t="shared" si="15"/>
        <v xml:space="preserve">RI </v>
      </c>
    </row>
    <row r="214" spans="1:14" ht="57" customHeight="1" x14ac:dyDescent="0.2">
      <c r="A214" s="25" t="s">
        <v>406</v>
      </c>
      <c r="B214" s="26">
        <v>44949</v>
      </c>
      <c r="C214" s="27">
        <v>16506</v>
      </c>
      <c r="D214" s="27" t="s">
        <v>249</v>
      </c>
      <c r="E214" s="28" t="s">
        <v>407</v>
      </c>
      <c r="F214" s="29" t="s">
        <v>408</v>
      </c>
      <c r="G214" s="27" t="s">
        <v>68</v>
      </c>
      <c r="H214" s="30">
        <v>23.9</v>
      </c>
      <c r="J214" s="30">
        <f t="shared" si="12"/>
        <v>23.9</v>
      </c>
      <c r="K214" s="30">
        <f t="shared" si="13"/>
        <v>0</v>
      </c>
      <c r="L214" s="25">
        <f t="shared" si="14"/>
        <v>1</v>
      </c>
      <c r="M214" s="25" t="str">
        <f>VLOOKUP(L214,mês!A:B,2,0)</f>
        <v>Janeiro</v>
      </c>
      <c r="N214" s="25" t="str">
        <f t="shared" si="15"/>
        <v xml:space="preserve">RORÇ </v>
      </c>
    </row>
    <row r="215" spans="1:14" ht="57" customHeight="1" x14ac:dyDescent="0.2">
      <c r="A215" s="25" t="s">
        <v>406</v>
      </c>
      <c r="B215" s="26">
        <v>44960</v>
      </c>
      <c r="C215" s="27">
        <v>16539</v>
      </c>
      <c r="D215" s="27" t="s">
        <v>249</v>
      </c>
      <c r="E215" s="28" t="s">
        <v>409</v>
      </c>
      <c r="F215" s="29" t="s">
        <v>410</v>
      </c>
      <c r="G215" s="27" t="s">
        <v>68</v>
      </c>
      <c r="H215" s="30">
        <v>24.72</v>
      </c>
      <c r="J215" s="30">
        <f t="shared" si="12"/>
        <v>24.72</v>
      </c>
      <c r="K215" s="30">
        <f t="shared" si="13"/>
        <v>0</v>
      </c>
      <c r="L215" s="25">
        <f t="shared" si="14"/>
        <v>2</v>
      </c>
      <c r="M215" s="25" t="str">
        <f>VLOOKUP(L215,mês!A:B,2,0)</f>
        <v>Fevereiro</v>
      </c>
      <c r="N215" s="25" t="str">
        <f t="shared" si="15"/>
        <v xml:space="preserve">RORÇ </v>
      </c>
    </row>
    <row r="216" spans="1:14" ht="57" customHeight="1" x14ac:dyDescent="0.2">
      <c r="A216" s="25" t="s">
        <v>406</v>
      </c>
      <c r="B216" s="26">
        <v>44965</v>
      </c>
      <c r="C216" s="27">
        <v>16556</v>
      </c>
      <c r="D216" s="27" t="s">
        <v>249</v>
      </c>
      <c r="E216" s="28" t="s">
        <v>409</v>
      </c>
      <c r="F216" s="29" t="s">
        <v>411</v>
      </c>
      <c r="G216" s="27" t="s">
        <v>68</v>
      </c>
      <c r="H216" s="30">
        <v>8.52</v>
      </c>
      <c r="J216" s="30">
        <f t="shared" si="12"/>
        <v>8.52</v>
      </c>
      <c r="K216" s="30">
        <f t="shared" si="13"/>
        <v>0</v>
      </c>
      <c r="L216" s="25">
        <f t="shared" si="14"/>
        <v>2</v>
      </c>
      <c r="M216" s="25" t="str">
        <f>VLOOKUP(L216,mês!A:B,2,0)</f>
        <v>Fevereiro</v>
      </c>
      <c r="N216" s="25" t="str">
        <f t="shared" si="15"/>
        <v xml:space="preserve">RORÇ </v>
      </c>
    </row>
    <row r="217" spans="1:14" ht="57" customHeight="1" x14ac:dyDescent="0.2">
      <c r="A217" s="25" t="s">
        <v>406</v>
      </c>
      <c r="B217" s="26">
        <v>44980</v>
      </c>
      <c r="C217" s="27">
        <v>16591</v>
      </c>
      <c r="D217" s="27" t="s">
        <v>249</v>
      </c>
      <c r="E217" s="28" t="s">
        <v>409</v>
      </c>
      <c r="F217" s="29" t="s">
        <v>412</v>
      </c>
      <c r="G217" s="27" t="s">
        <v>68</v>
      </c>
      <c r="H217" s="30">
        <v>8.52</v>
      </c>
      <c r="J217" s="30">
        <f t="shared" si="12"/>
        <v>8.52</v>
      </c>
      <c r="K217" s="30">
        <f t="shared" si="13"/>
        <v>0</v>
      </c>
      <c r="L217" s="25">
        <f t="shared" si="14"/>
        <v>2</v>
      </c>
      <c r="M217" s="25" t="str">
        <f>VLOOKUP(L217,mês!A:B,2,0)</f>
        <v>Fevereiro</v>
      </c>
      <c r="N217" s="25" t="str">
        <f t="shared" si="15"/>
        <v xml:space="preserve">RORÇ </v>
      </c>
    </row>
    <row r="218" spans="1:14" ht="57" customHeight="1" x14ac:dyDescent="0.2">
      <c r="A218" s="25" t="s">
        <v>406</v>
      </c>
      <c r="B218" s="26">
        <v>44988</v>
      </c>
      <c r="C218" s="27">
        <v>16619</v>
      </c>
      <c r="D218" s="27" t="s">
        <v>249</v>
      </c>
      <c r="E218" s="28" t="s">
        <v>413</v>
      </c>
      <c r="F218" s="29" t="s">
        <v>414</v>
      </c>
      <c r="G218" s="27" t="s">
        <v>68</v>
      </c>
      <c r="H218" s="30">
        <v>111.94</v>
      </c>
      <c r="J218" s="30">
        <f t="shared" si="12"/>
        <v>111.94</v>
      </c>
      <c r="K218" s="30">
        <f t="shared" si="13"/>
        <v>0</v>
      </c>
      <c r="L218" s="25">
        <f t="shared" si="14"/>
        <v>3</v>
      </c>
      <c r="M218" s="25" t="str">
        <f>VLOOKUP(L218,mês!A:B,2,0)</f>
        <v>Março</v>
      </c>
      <c r="N218" s="25" t="str">
        <f t="shared" si="15"/>
        <v xml:space="preserve">RORÇ </v>
      </c>
    </row>
    <row r="219" spans="1:14" ht="57" customHeight="1" x14ac:dyDescent="0.2">
      <c r="A219" s="25" t="s">
        <v>406</v>
      </c>
      <c r="B219" s="26">
        <v>44991</v>
      </c>
      <c r="C219" s="27">
        <v>16651</v>
      </c>
      <c r="D219" s="27" t="s">
        <v>249</v>
      </c>
      <c r="E219" s="28" t="s">
        <v>170</v>
      </c>
      <c r="F219" s="29" t="s">
        <v>415</v>
      </c>
      <c r="G219" s="27" t="s">
        <v>68</v>
      </c>
      <c r="H219" s="30">
        <v>16.45</v>
      </c>
      <c r="J219" s="30">
        <f t="shared" si="12"/>
        <v>16.45</v>
      </c>
      <c r="K219" s="30">
        <f t="shared" si="13"/>
        <v>0</v>
      </c>
      <c r="L219" s="25">
        <f t="shared" si="14"/>
        <v>3</v>
      </c>
      <c r="M219" s="25" t="str">
        <f>VLOOKUP(L219,mês!A:B,2,0)</f>
        <v>Março</v>
      </c>
      <c r="N219" s="25" t="str">
        <f t="shared" si="15"/>
        <v xml:space="preserve">RORÇ </v>
      </c>
    </row>
    <row r="220" spans="1:14" ht="57" customHeight="1" x14ac:dyDescent="0.2">
      <c r="A220" s="25" t="s">
        <v>406</v>
      </c>
      <c r="B220" s="26">
        <v>44991</v>
      </c>
      <c r="C220" s="27">
        <v>16652</v>
      </c>
      <c r="D220" s="27" t="s">
        <v>249</v>
      </c>
      <c r="E220" s="28" t="s">
        <v>416</v>
      </c>
      <c r="F220" s="29" t="s">
        <v>417</v>
      </c>
      <c r="G220" s="27" t="s">
        <v>68</v>
      </c>
      <c r="H220" s="30">
        <v>691.95</v>
      </c>
      <c r="J220" s="30">
        <f t="shared" si="12"/>
        <v>691.95</v>
      </c>
      <c r="K220" s="30">
        <f t="shared" si="13"/>
        <v>0</v>
      </c>
      <c r="L220" s="25">
        <f t="shared" si="14"/>
        <v>3</v>
      </c>
      <c r="M220" s="25" t="str">
        <f>VLOOKUP(L220,mês!A:B,2,0)</f>
        <v>Março</v>
      </c>
      <c r="N220" s="25" t="str">
        <f t="shared" si="15"/>
        <v xml:space="preserve">RORÇ </v>
      </c>
    </row>
    <row r="221" spans="1:14" ht="57" customHeight="1" x14ac:dyDescent="0.2">
      <c r="A221" s="25" t="s">
        <v>406</v>
      </c>
      <c r="B221" s="26">
        <v>45002</v>
      </c>
      <c r="C221" s="27">
        <v>16696</v>
      </c>
      <c r="D221" s="27" t="s">
        <v>249</v>
      </c>
      <c r="E221" s="28" t="s">
        <v>418</v>
      </c>
      <c r="F221" s="29" t="s">
        <v>419</v>
      </c>
      <c r="G221" s="27" t="s">
        <v>68</v>
      </c>
      <c r="H221" s="30">
        <v>509</v>
      </c>
      <c r="J221" s="30">
        <f t="shared" si="12"/>
        <v>509</v>
      </c>
      <c r="K221" s="30">
        <f t="shared" si="13"/>
        <v>0</v>
      </c>
      <c r="L221" s="25">
        <f t="shared" si="14"/>
        <v>3</v>
      </c>
      <c r="M221" s="25" t="str">
        <f>VLOOKUP(L221,mês!A:B,2,0)</f>
        <v>Março</v>
      </c>
      <c r="N221" s="25" t="str">
        <f t="shared" si="15"/>
        <v xml:space="preserve">RORÇ </v>
      </c>
    </row>
    <row r="222" spans="1:14" ht="57" customHeight="1" x14ac:dyDescent="0.2">
      <c r="A222" s="25" t="s">
        <v>406</v>
      </c>
      <c r="B222" s="26">
        <v>45005</v>
      </c>
      <c r="C222" s="27">
        <v>16699</v>
      </c>
      <c r="D222" s="27" t="s">
        <v>249</v>
      </c>
      <c r="E222" s="28" t="s">
        <v>416</v>
      </c>
      <c r="F222" s="29" t="s">
        <v>420</v>
      </c>
      <c r="G222" s="27" t="s">
        <v>68</v>
      </c>
      <c r="H222" s="30">
        <v>155.9</v>
      </c>
      <c r="J222" s="30">
        <f t="shared" si="12"/>
        <v>155.9</v>
      </c>
      <c r="K222" s="30">
        <f t="shared" si="13"/>
        <v>0</v>
      </c>
      <c r="L222" s="25">
        <f t="shared" si="14"/>
        <v>3</v>
      </c>
      <c r="M222" s="25" t="str">
        <f>VLOOKUP(L222,mês!A:B,2,0)</f>
        <v>Março</v>
      </c>
      <c r="N222" s="25" t="str">
        <f t="shared" si="15"/>
        <v xml:space="preserve">RORÇ </v>
      </c>
    </row>
    <row r="223" spans="1:14" ht="57" customHeight="1" x14ac:dyDescent="0.2">
      <c r="A223" s="25" t="s">
        <v>406</v>
      </c>
      <c r="B223" s="26">
        <v>45005</v>
      </c>
      <c r="C223" s="27">
        <v>16700</v>
      </c>
      <c r="D223" s="27" t="s">
        <v>249</v>
      </c>
      <c r="E223" s="28" t="s">
        <v>416</v>
      </c>
      <c r="F223" s="29" t="s">
        <v>421</v>
      </c>
      <c r="G223" s="27" t="s">
        <v>68</v>
      </c>
      <c r="H223" s="30">
        <v>155.9</v>
      </c>
      <c r="J223" s="30">
        <f t="shared" si="12"/>
        <v>155.9</v>
      </c>
      <c r="K223" s="30">
        <f t="shared" si="13"/>
        <v>0</v>
      </c>
      <c r="L223" s="25">
        <f t="shared" si="14"/>
        <v>3</v>
      </c>
      <c r="M223" s="25" t="str">
        <f>VLOOKUP(L223,mês!A:B,2,0)</f>
        <v>Março</v>
      </c>
      <c r="N223" s="25" t="str">
        <f t="shared" si="15"/>
        <v xml:space="preserve">RORÇ </v>
      </c>
    </row>
    <row r="224" spans="1:14" ht="57" customHeight="1" x14ac:dyDescent="0.2">
      <c r="A224" s="25" t="s">
        <v>406</v>
      </c>
      <c r="B224" s="26">
        <v>45006</v>
      </c>
      <c r="C224" s="27">
        <v>16694</v>
      </c>
      <c r="D224" s="27" t="s">
        <v>249</v>
      </c>
      <c r="E224" s="28" t="s">
        <v>409</v>
      </c>
      <c r="F224" s="29" t="s">
        <v>422</v>
      </c>
      <c r="G224" s="27" t="s">
        <v>68</v>
      </c>
      <c r="H224" s="30">
        <v>8.52</v>
      </c>
      <c r="J224" s="30">
        <f t="shared" si="12"/>
        <v>8.52</v>
      </c>
      <c r="K224" s="30">
        <f t="shared" si="13"/>
        <v>0</v>
      </c>
      <c r="L224" s="25">
        <f t="shared" si="14"/>
        <v>3</v>
      </c>
      <c r="M224" s="25" t="str">
        <f>VLOOKUP(L224,mês!A:B,2,0)</f>
        <v>Março</v>
      </c>
      <c r="N224" s="25" t="str">
        <f t="shared" si="15"/>
        <v xml:space="preserve">RORÇ </v>
      </c>
    </row>
    <row r="225" spans="1:14" ht="57" customHeight="1" x14ac:dyDescent="0.2">
      <c r="A225" s="25" t="s">
        <v>406</v>
      </c>
      <c r="B225" s="26">
        <v>45008</v>
      </c>
      <c r="C225" s="27">
        <v>16712</v>
      </c>
      <c r="D225" s="27" t="s">
        <v>249</v>
      </c>
      <c r="E225" s="28" t="s">
        <v>279</v>
      </c>
      <c r="F225" s="29" t="s">
        <v>423</v>
      </c>
      <c r="G225" s="27" t="s">
        <v>68</v>
      </c>
      <c r="H225" s="30">
        <v>1751.6</v>
      </c>
      <c r="J225" s="30">
        <f t="shared" si="12"/>
        <v>1751.6</v>
      </c>
      <c r="K225" s="30">
        <f t="shared" si="13"/>
        <v>0</v>
      </c>
      <c r="L225" s="25">
        <f t="shared" si="14"/>
        <v>3</v>
      </c>
      <c r="M225" s="25" t="str">
        <f>VLOOKUP(L225,mês!A:B,2,0)</f>
        <v>Março</v>
      </c>
      <c r="N225" s="25" t="str">
        <f t="shared" si="15"/>
        <v xml:space="preserve">RORÇ </v>
      </c>
    </row>
    <row r="226" spans="1:14" ht="57" customHeight="1" x14ac:dyDescent="0.2">
      <c r="A226" s="25" t="s">
        <v>406</v>
      </c>
      <c r="B226" s="26">
        <v>45008</v>
      </c>
      <c r="C226" s="27">
        <v>16715</v>
      </c>
      <c r="D226" s="27" t="s">
        <v>249</v>
      </c>
      <c r="E226" s="28" t="s">
        <v>424</v>
      </c>
      <c r="F226" s="29" t="s">
        <v>425</v>
      </c>
      <c r="G226" s="27" t="s">
        <v>68</v>
      </c>
      <c r="H226" s="30">
        <v>888.28</v>
      </c>
      <c r="J226" s="30">
        <f t="shared" si="12"/>
        <v>888.28</v>
      </c>
      <c r="K226" s="30">
        <f t="shared" si="13"/>
        <v>0</v>
      </c>
      <c r="L226" s="25">
        <f t="shared" si="14"/>
        <v>3</v>
      </c>
      <c r="M226" s="25" t="str">
        <f>VLOOKUP(L226,mês!A:B,2,0)</f>
        <v>Março</v>
      </c>
      <c r="N226" s="25" t="str">
        <f t="shared" si="15"/>
        <v xml:space="preserve">RORÇ </v>
      </c>
    </row>
    <row r="227" spans="1:14" ht="57" customHeight="1" x14ac:dyDescent="0.2">
      <c r="A227" s="25" t="s">
        <v>406</v>
      </c>
      <c r="B227" s="26">
        <v>45013</v>
      </c>
      <c r="C227" s="27">
        <v>16721</v>
      </c>
      <c r="D227" s="27" t="s">
        <v>249</v>
      </c>
      <c r="E227" s="28" t="s">
        <v>426</v>
      </c>
      <c r="F227" s="29" t="s">
        <v>427</v>
      </c>
      <c r="G227" s="27" t="s">
        <v>68</v>
      </c>
      <c r="H227" s="30">
        <v>195.26</v>
      </c>
      <c r="J227" s="30">
        <f t="shared" si="12"/>
        <v>195.26</v>
      </c>
      <c r="K227" s="30">
        <f t="shared" si="13"/>
        <v>0</v>
      </c>
      <c r="L227" s="25">
        <f t="shared" si="14"/>
        <v>3</v>
      </c>
      <c r="M227" s="25" t="str">
        <f>VLOOKUP(L227,mês!A:B,2,0)</f>
        <v>Março</v>
      </c>
      <c r="N227" s="25" t="str">
        <f t="shared" si="15"/>
        <v xml:space="preserve">RORÇ </v>
      </c>
    </row>
    <row r="228" spans="1:14" ht="57" customHeight="1" x14ac:dyDescent="0.2">
      <c r="A228" s="25" t="s">
        <v>406</v>
      </c>
      <c r="B228" s="26">
        <v>45016</v>
      </c>
      <c r="C228" s="27">
        <v>16744</v>
      </c>
      <c r="D228" s="27" t="s">
        <v>249</v>
      </c>
      <c r="E228" s="28" t="s">
        <v>284</v>
      </c>
      <c r="F228" s="29" t="s">
        <v>428</v>
      </c>
      <c r="G228" s="27" t="s">
        <v>68</v>
      </c>
      <c r="H228" s="30">
        <v>2197.04</v>
      </c>
      <c r="J228" s="30">
        <f t="shared" si="12"/>
        <v>2197.04</v>
      </c>
      <c r="K228" s="30">
        <f t="shared" si="13"/>
        <v>0</v>
      </c>
      <c r="L228" s="25">
        <f t="shared" si="14"/>
        <v>3</v>
      </c>
      <c r="M228" s="25" t="str">
        <f>VLOOKUP(L228,mês!A:B,2,0)</f>
        <v>Março</v>
      </c>
      <c r="N228" s="25" t="str">
        <f t="shared" si="15"/>
        <v xml:space="preserve">RORÇ </v>
      </c>
    </row>
    <row r="229" spans="1:14" ht="57" customHeight="1" x14ac:dyDescent="0.2">
      <c r="A229" s="25" t="s">
        <v>406</v>
      </c>
      <c r="B229" s="26">
        <v>45022</v>
      </c>
      <c r="C229" s="27">
        <v>16752</v>
      </c>
      <c r="D229" s="27" t="s">
        <v>249</v>
      </c>
      <c r="E229" s="28" t="s">
        <v>409</v>
      </c>
      <c r="F229" s="29" t="s">
        <v>429</v>
      </c>
      <c r="G229" s="27" t="s">
        <v>68</v>
      </c>
      <c r="H229" s="30">
        <v>24.72</v>
      </c>
      <c r="J229" s="30">
        <f t="shared" si="12"/>
        <v>24.72</v>
      </c>
      <c r="K229" s="30">
        <f t="shared" si="13"/>
        <v>0</v>
      </c>
      <c r="L229" s="25">
        <f t="shared" si="14"/>
        <v>4</v>
      </c>
      <c r="M229" s="25" t="str">
        <f>VLOOKUP(L229,mês!A:B,2,0)</f>
        <v>Abril</v>
      </c>
      <c r="N229" s="25" t="str">
        <f t="shared" si="15"/>
        <v xml:space="preserve">RORÇ </v>
      </c>
    </row>
    <row r="230" spans="1:14" ht="57" customHeight="1" x14ac:dyDescent="0.2">
      <c r="A230" s="25" t="s">
        <v>406</v>
      </c>
      <c r="B230" s="26">
        <v>45022</v>
      </c>
      <c r="C230" s="27">
        <v>16761</v>
      </c>
      <c r="D230" s="27" t="s">
        <v>249</v>
      </c>
      <c r="E230" s="28" t="s">
        <v>430</v>
      </c>
      <c r="F230" s="29" t="s">
        <v>431</v>
      </c>
      <c r="G230" s="27" t="s">
        <v>68</v>
      </c>
      <c r="H230" s="30">
        <v>756.65</v>
      </c>
      <c r="J230" s="30">
        <f t="shared" si="12"/>
        <v>756.65</v>
      </c>
      <c r="K230" s="30">
        <f t="shared" si="13"/>
        <v>0</v>
      </c>
      <c r="L230" s="25">
        <f t="shared" si="14"/>
        <v>4</v>
      </c>
      <c r="M230" s="25" t="str">
        <f>VLOOKUP(L230,mês!A:B,2,0)</f>
        <v>Abril</v>
      </c>
      <c r="N230" s="25" t="str">
        <f t="shared" si="15"/>
        <v xml:space="preserve">RORÇ </v>
      </c>
    </row>
    <row r="231" spans="1:14" ht="57" customHeight="1" x14ac:dyDescent="0.2">
      <c r="A231" s="25" t="s">
        <v>406</v>
      </c>
      <c r="B231" s="26">
        <v>45026</v>
      </c>
      <c r="C231" s="27">
        <v>16767</v>
      </c>
      <c r="D231" s="27" t="s">
        <v>249</v>
      </c>
      <c r="E231" s="28" t="s">
        <v>432</v>
      </c>
      <c r="F231" s="29" t="s">
        <v>433</v>
      </c>
      <c r="G231" s="27" t="s">
        <v>68</v>
      </c>
      <c r="H231" s="30">
        <v>253.5</v>
      </c>
      <c r="J231" s="30">
        <f t="shared" si="12"/>
        <v>253.5</v>
      </c>
      <c r="K231" s="30">
        <f t="shared" si="13"/>
        <v>0</v>
      </c>
      <c r="L231" s="25">
        <f t="shared" si="14"/>
        <v>4</v>
      </c>
      <c r="M231" s="25" t="str">
        <f>VLOOKUP(L231,mês!A:B,2,0)</f>
        <v>Abril</v>
      </c>
      <c r="N231" s="25" t="str">
        <f t="shared" si="15"/>
        <v xml:space="preserve">RORÇ </v>
      </c>
    </row>
    <row r="232" spans="1:14" ht="57" customHeight="1" x14ac:dyDescent="0.2">
      <c r="A232" s="25" t="s">
        <v>406</v>
      </c>
      <c r="B232" s="26">
        <v>45026</v>
      </c>
      <c r="C232" s="27">
        <v>16768</v>
      </c>
      <c r="D232" s="27" t="s">
        <v>249</v>
      </c>
      <c r="E232" s="28" t="s">
        <v>434</v>
      </c>
      <c r="F232" s="29" t="s">
        <v>435</v>
      </c>
      <c r="G232" s="27" t="s">
        <v>68</v>
      </c>
      <c r="H232" s="30">
        <v>280</v>
      </c>
      <c r="J232" s="30">
        <f t="shared" si="12"/>
        <v>280</v>
      </c>
      <c r="K232" s="30">
        <f t="shared" si="13"/>
        <v>0</v>
      </c>
      <c r="L232" s="25">
        <f t="shared" si="14"/>
        <v>4</v>
      </c>
      <c r="M232" s="25" t="str">
        <f>VLOOKUP(L232,mês!A:B,2,0)</f>
        <v>Abril</v>
      </c>
      <c r="N232" s="25" t="str">
        <f t="shared" si="15"/>
        <v xml:space="preserve">RORÇ </v>
      </c>
    </row>
    <row r="233" spans="1:14" ht="57" customHeight="1" x14ac:dyDescent="0.2">
      <c r="A233" s="25" t="s">
        <v>406</v>
      </c>
      <c r="B233" s="26">
        <v>45026</v>
      </c>
      <c r="C233" s="27">
        <v>16769</v>
      </c>
      <c r="D233" s="27" t="s">
        <v>249</v>
      </c>
      <c r="E233" s="28" t="s">
        <v>436</v>
      </c>
      <c r="F233" s="29" t="s">
        <v>437</v>
      </c>
      <c r="G233" s="27" t="s">
        <v>68</v>
      </c>
      <c r="H233" s="30">
        <v>30</v>
      </c>
      <c r="J233" s="30">
        <f t="shared" si="12"/>
        <v>30</v>
      </c>
      <c r="K233" s="30">
        <f t="shared" si="13"/>
        <v>0</v>
      </c>
      <c r="L233" s="25">
        <f t="shared" si="14"/>
        <v>4</v>
      </c>
      <c r="M233" s="25" t="str">
        <f>VLOOKUP(L233,mês!A:B,2,0)</f>
        <v>Abril</v>
      </c>
      <c r="N233" s="25" t="str">
        <f t="shared" si="15"/>
        <v xml:space="preserve">RORÇ </v>
      </c>
    </row>
    <row r="234" spans="1:14" ht="57" customHeight="1" x14ac:dyDescent="0.2">
      <c r="A234" s="25" t="s">
        <v>406</v>
      </c>
      <c r="B234" s="26">
        <v>45058</v>
      </c>
      <c r="C234" s="27">
        <v>16866</v>
      </c>
      <c r="D234" s="27" t="s">
        <v>249</v>
      </c>
      <c r="E234" s="28" t="s">
        <v>409</v>
      </c>
      <c r="F234" s="29" t="s">
        <v>438</v>
      </c>
      <c r="G234" s="27" t="s">
        <v>68</v>
      </c>
      <c r="H234" s="30">
        <v>10.23</v>
      </c>
      <c r="J234" s="30">
        <f t="shared" si="12"/>
        <v>10.23</v>
      </c>
      <c r="K234" s="30">
        <f t="shared" si="13"/>
        <v>0</v>
      </c>
      <c r="L234" s="25">
        <f t="shared" si="14"/>
        <v>5</v>
      </c>
      <c r="M234" s="25" t="str">
        <f>VLOOKUP(L234,mês!A:B,2,0)</f>
        <v>Maio</v>
      </c>
      <c r="N234" s="25" t="str">
        <f t="shared" si="15"/>
        <v xml:space="preserve">RORÇ </v>
      </c>
    </row>
    <row r="235" spans="1:14" ht="57" customHeight="1" x14ac:dyDescent="0.2">
      <c r="A235" s="25" t="s">
        <v>406</v>
      </c>
      <c r="B235" s="26">
        <v>45058</v>
      </c>
      <c r="C235" s="27">
        <v>16900</v>
      </c>
      <c r="D235" s="27" t="s">
        <v>249</v>
      </c>
      <c r="E235" s="28" t="s">
        <v>174</v>
      </c>
      <c r="F235" s="29" t="s">
        <v>175</v>
      </c>
      <c r="G235" s="27" t="s">
        <v>68</v>
      </c>
      <c r="H235" s="30">
        <v>2784.82</v>
      </c>
      <c r="J235" s="30">
        <f t="shared" si="12"/>
        <v>2784.82</v>
      </c>
      <c r="K235" s="30">
        <f t="shared" si="13"/>
        <v>0</v>
      </c>
      <c r="L235" s="25">
        <f t="shared" si="14"/>
        <v>5</v>
      </c>
      <c r="M235" s="25" t="str">
        <f>VLOOKUP(L235,mês!A:B,2,0)</f>
        <v>Maio</v>
      </c>
      <c r="N235" s="25" t="str">
        <f t="shared" si="15"/>
        <v xml:space="preserve">RORÇ </v>
      </c>
    </row>
    <row r="236" spans="1:14" ht="57" customHeight="1" x14ac:dyDescent="0.2">
      <c r="A236" s="25" t="s">
        <v>406</v>
      </c>
      <c r="B236" s="26">
        <v>45058</v>
      </c>
      <c r="C236" s="27">
        <v>16915</v>
      </c>
      <c r="D236" s="27" t="s">
        <v>249</v>
      </c>
      <c r="E236" s="28" t="s">
        <v>174</v>
      </c>
      <c r="F236" s="29" t="s">
        <v>175</v>
      </c>
      <c r="G236" s="27" t="s">
        <v>68</v>
      </c>
      <c r="H236" s="30">
        <v>353.4</v>
      </c>
      <c r="J236" s="30">
        <f t="shared" si="12"/>
        <v>353.4</v>
      </c>
      <c r="K236" s="30">
        <f t="shared" si="13"/>
        <v>0</v>
      </c>
      <c r="L236" s="25">
        <f t="shared" si="14"/>
        <v>5</v>
      </c>
      <c r="M236" s="25" t="str">
        <f>VLOOKUP(L236,mês!A:B,2,0)</f>
        <v>Maio</v>
      </c>
      <c r="N236" s="25" t="str">
        <f t="shared" si="15"/>
        <v xml:space="preserve">RORÇ </v>
      </c>
    </row>
    <row r="237" spans="1:14" ht="57" customHeight="1" x14ac:dyDescent="0.2">
      <c r="A237" s="25" t="s">
        <v>406</v>
      </c>
      <c r="B237" s="26">
        <v>45068</v>
      </c>
      <c r="C237" s="27">
        <v>16960</v>
      </c>
      <c r="D237" s="27" t="s">
        <v>249</v>
      </c>
      <c r="E237" s="28" t="s">
        <v>416</v>
      </c>
      <c r="F237" s="29" t="s">
        <v>439</v>
      </c>
      <c r="G237" s="27" t="s">
        <v>68</v>
      </c>
      <c r="H237" s="30">
        <v>38.96</v>
      </c>
      <c r="J237" s="30">
        <f t="shared" si="12"/>
        <v>38.96</v>
      </c>
      <c r="K237" s="30">
        <f t="shared" si="13"/>
        <v>0</v>
      </c>
      <c r="L237" s="25">
        <f t="shared" si="14"/>
        <v>5</v>
      </c>
      <c r="M237" s="25" t="str">
        <f>VLOOKUP(L237,mês!A:B,2,0)</f>
        <v>Maio</v>
      </c>
      <c r="N237" s="25" t="str">
        <f t="shared" si="15"/>
        <v xml:space="preserve">RORÇ </v>
      </c>
    </row>
    <row r="238" spans="1:14" ht="57" customHeight="1" x14ac:dyDescent="0.2">
      <c r="A238" s="25" t="s">
        <v>406</v>
      </c>
      <c r="B238" s="26">
        <v>45072</v>
      </c>
      <c r="C238" s="27">
        <v>16953</v>
      </c>
      <c r="D238" s="27" t="s">
        <v>249</v>
      </c>
      <c r="E238" s="28" t="s">
        <v>170</v>
      </c>
      <c r="F238" s="29" t="s">
        <v>440</v>
      </c>
      <c r="G238" s="27" t="s">
        <v>68</v>
      </c>
      <c r="H238" s="30">
        <v>10.23</v>
      </c>
      <c r="J238" s="30">
        <f t="shared" si="12"/>
        <v>10.23</v>
      </c>
      <c r="K238" s="30">
        <f t="shared" si="13"/>
        <v>0</v>
      </c>
      <c r="L238" s="25">
        <f t="shared" si="14"/>
        <v>5</v>
      </c>
      <c r="M238" s="25" t="str">
        <f>VLOOKUP(L238,mês!A:B,2,0)</f>
        <v>Maio</v>
      </c>
      <c r="N238" s="25" t="str">
        <f t="shared" si="15"/>
        <v xml:space="preserve">RORÇ </v>
      </c>
    </row>
    <row r="239" spans="1:14" ht="57" customHeight="1" x14ac:dyDescent="0.2">
      <c r="A239" s="25" t="s">
        <v>406</v>
      </c>
      <c r="B239" s="26">
        <v>45082</v>
      </c>
      <c r="C239" s="27">
        <v>17016</v>
      </c>
      <c r="D239" s="27" t="s">
        <v>249</v>
      </c>
      <c r="E239" s="28" t="s">
        <v>441</v>
      </c>
      <c r="F239" s="29" t="s">
        <v>442</v>
      </c>
      <c r="G239" s="27" t="s">
        <v>68</v>
      </c>
      <c r="H239" s="30">
        <v>684.01</v>
      </c>
      <c r="J239" s="30">
        <f t="shared" si="12"/>
        <v>684.01</v>
      </c>
      <c r="K239" s="30">
        <f t="shared" si="13"/>
        <v>0</v>
      </c>
      <c r="L239" s="25">
        <f t="shared" si="14"/>
        <v>6</v>
      </c>
      <c r="M239" s="25" t="str">
        <f>VLOOKUP(L239,mês!A:B,2,0)</f>
        <v>Junho</v>
      </c>
      <c r="N239" s="25" t="str">
        <f t="shared" si="15"/>
        <v xml:space="preserve">RORÇ </v>
      </c>
    </row>
    <row r="240" spans="1:14" ht="57" customHeight="1" x14ac:dyDescent="0.2">
      <c r="A240" s="25" t="s">
        <v>406</v>
      </c>
      <c r="B240" s="26">
        <v>45113</v>
      </c>
      <c r="C240" s="27">
        <v>17141</v>
      </c>
      <c r="D240" s="27" t="s">
        <v>249</v>
      </c>
      <c r="E240" s="28" t="s">
        <v>443</v>
      </c>
      <c r="F240" s="29" t="s">
        <v>444</v>
      </c>
      <c r="G240" s="27" t="s">
        <v>68</v>
      </c>
      <c r="H240" s="30">
        <v>700</v>
      </c>
      <c r="J240" s="30">
        <f t="shared" si="12"/>
        <v>700</v>
      </c>
      <c r="K240" s="30">
        <f t="shared" si="13"/>
        <v>0</v>
      </c>
      <c r="L240" s="25">
        <f t="shared" si="14"/>
        <v>7</v>
      </c>
      <c r="M240" s="25" t="str">
        <f>VLOOKUP(L240,mês!A:B,2,0)</f>
        <v>Julho</v>
      </c>
      <c r="N240" s="25" t="str">
        <f t="shared" si="15"/>
        <v xml:space="preserve">RORÇ </v>
      </c>
    </row>
    <row r="241" spans="1:14" ht="57" customHeight="1" x14ac:dyDescent="0.2">
      <c r="A241" s="25" t="s">
        <v>406</v>
      </c>
      <c r="B241" s="26">
        <v>45133</v>
      </c>
      <c r="C241" s="27">
        <v>17131</v>
      </c>
      <c r="D241" s="27" t="s">
        <v>249</v>
      </c>
      <c r="E241" s="28" t="s">
        <v>409</v>
      </c>
      <c r="F241" s="29" t="s">
        <v>445</v>
      </c>
      <c r="G241" s="27" t="s">
        <v>68</v>
      </c>
      <c r="H241" s="30">
        <v>24.72</v>
      </c>
      <c r="J241" s="30">
        <f t="shared" si="12"/>
        <v>24.72</v>
      </c>
      <c r="K241" s="30">
        <f t="shared" si="13"/>
        <v>0</v>
      </c>
      <c r="L241" s="25">
        <f t="shared" si="14"/>
        <v>7</v>
      </c>
      <c r="M241" s="25" t="str">
        <f>VLOOKUP(L241,mês!A:B,2,0)</f>
        <v>Julho</v>
      </c>
      <c r="N241" s="25" t="str">
        <f t="shared" si="15"/>
        <v xml:space="preserve">RORÇ </v>
      </c>
    </row>
    <row r="242" spans="1:14" ht="57" customHeight="1" x14ac:dyDescent="0.2">
      <c r="A242" s="25" t="s">
        <v>406</v>
      </c>
      <c r="B242" s="26">
        <v>45159</v>
      </c>
      <c r="C242" s="27">
        <v>17303</v>
      </c>
      <c r="D242" s="27" t="s">
        <v>249</v>
      </c>
      <c r="E242" s="28" t="s">
        <v>409</v>
      </c>
      <c r="F242" s="29" t="s">
        <v>446</v>
      </c>
      <c r="G242" s="27" t="s">
        <v>68</v>
      </c>
      <c r="H242" s="30">
        <v>10.23</v>
      </c>
      <c r="J242" s="30">
        <f t="shared" si="12"/>
        <v>10.23</v>
      </c>
      <c r="K242" s="30">
        <f t="shared" si="13"/>
        <v>0</v>
      </c>
      <c r="L242" s="25">
        <f t="shared" si="14"/>
        <v>8</v>
      </c>
      <c r="M242" s="25" t="str">
        <f>VLOOKUP(L242,mês!A:B,2,0)</f>
        <v>Agosto</v>
      </c>
      <c r="N242" s="25" t="str">
        <f t="shared" si="15"/>
        <v xml:space="preserve">RORÇ </v>
      </c>
    </row>
    <row r="243" spans="1:14" ht="57" customHeight="1" x14ac:dyDescent="0.2">
      <c r="A243" s="25" t="s">
        <v>406</v>
      </c>
      <c r="B243" s="26">
        <v>45159</v>
      </c>
      <c r="C243" s="27">
        <v>17304</v>
      </c>
      <c r="D243" s="27" t="s">
        <v>249</v>
      </c>
      <c r="E243" s="28" t="s">
        <v>409</v>
      </c>
      <c r="F243" s="29" t="s">
        <v>447</v>
      </c>
      <c r="G243" s="27" t="s">
        <v>68</v>
      </c>
      <c r="H243" s="30">
        <v>10.23</v>
      </c>
      <c r="J243" s="30">
        <f t="shared" si="12"/>
        <v>10.23</v>
      </c>
      <c r="K243" s="30">
        <f t="shared" si="13"/>
        <v>0</v>
      </c>
      <c r="L243" s="25">
        <f t="shared" si="14"/>
        <v>8</v>
      </c>
      <c r="M243" s="25" t="str">
        <f>VLOOKUP(L243,mês!A:B,2,0)</f>
        <v>Agosto</v>
      </c>
      <c r="N243" s="25" t="str">
        <f t="shared" si="15"/>
        <v xml:space="preserve">RORÇ </v>
      </c>
    </row>
    <row r="244" spans="1:14" ht="57" customHeight="1" x14ac:dyDescent="0.2">
      <c r="A244" s="25" t="s">
        <v>406</v>
      </c>
      <c r="B244" s="26">
        <v>45159</v>
      </c>
      <c r="C244" s="27">
        <v>17305</v>
      </c>
      <c r="D244" s="27" t="s">
        <v>249</v>
      </c>
      <c r="E244" s="28" t="s">
        <v>409</v>
      </c>
      <c r="F244" s="29" t="s">
        <v>448</v>
      </c>
      <c r="G244" s="27" t="s">
        <v>68</v>
      </c>
      <c r="H244" s="30">
        <v>18.77</v>
      </c>
      <c r="J244" s="30">
        <f t="shared" si="12"/>
        <v>18.77</v>
      </c>
      <c r="K244" s="30">
        <f t="shared" si="13"/>
        <v>0</v>
      </c>
      <c r="L244" s="25">
        <f t="shared" si="14"/>
        <v>8</v>
      </c>
      <c r="M244" s="25" t="str">
        <f>VLOOKUP(L244,mês!A:B,2,0)</f>
        <v>Agosto</v>
      </c>
      <c r="N244" s="25" t="str">
        <f t="shared" si="15"/>
        <v xml:space="preserve">RORÇ </v>
      </c>
    </row>
    <row r="245" spans="1:14" ht="57" customHeight="1" x14ac:dyDescent="0.2">
      <c r="A245" s="25" t="s">
        <v>406</v>
      </c>
      <c r="B245" s="26">
        <v>45159</v>
      </c>
      <c r="C245" s="27">
        <v>17306</v>
      </c>
      <c r="D245" s="27" t="s">
        <v>249</v>
      </c>
      <c r="E245" s="28" t="s">
        <v>409</v>
      </c>
      <c r="F245" s="29" t="s">
        <v>449</v>
      </c>
      <c r="G245" s="27" t="s">
        <v>68</v>
      </c>
      <c r="H245" s="30">
        <v>325.61</v>
      </c>
      <c r="J245" s="30">
        <f t="shared" si="12"/>
        <v>325.61</v>
      </c>
      <c r="K245" s="30">
        <f t="shared" si="13"/>
        <v>0</v>
      </c>
      <c r="L245" s="25">
        <f t="shared" si="14"/>
        <v>8</v>
      </c>
      <c r="M245" s="25" t="str">
        <f>VLOOKUP(L245,mês!A:B,2,0)</f>
        <v>Agosto</v>
      </c>
      <c r="N245" s="25" t="str">
        <f t="shared" si="15"/>
        <v xml:space="preserve">RORÇ </v>
      </c>
    </row>
    <row r="246" spans="1:14" ht="57" customHeight="1" x14ac:dyDescent="0.2">
      <c r="A246" s="25" t="s">
        <v>406</v>
      </c>
      <c r="B246" s="26">
        <v>45159</v>
      </c>
      <c r="C246" s="27">
        <v>17322</v>
      </c>
      <c r="D246" s="27" t="s">
        <v>249</v>
      </c>
      <c r="E246" s="28" t="s">
        <v>418</v>
      </c>
      <c r="F246" s="29" t="s">
        <v>450</v>
      </c>
      <c r="G246" s="27" t="s">
        <v>68</v>
      </c>
      <c r="H246" s="30">
        <v>175.4</v>
      </c>
      <c r="J246" s="30">
        <f t="shared" si="12"/>
        <v>175.4</v>
      </c>
      <c r="K246" s="30">
        <f t="shared" si="13"/>
        <v>0</v>
      </c>
      <c r="L246" s="25">
        <f t="shared" si="14"/>
        <v>8</v>
      </c>
      <c r="M246" s="25" t="str">
        <f>VLOOKUP(L246,mês!A:B,2,0)</f>
        <v>Agosto</v>
      </c>
      <c r="N246" s="25" t="str">
        <f t="shared" si="15"/>
        <v xml:space="preserve">RORÇ </v>
      </c>
    </row>
    <row r="247" spans="1:14" ht="57" customHeight="1" x14ac:dyDescent="0.2">
      <c r="A247" s="25" t="s">
        <v>406</v>
      </c>
      <c r="B247" s="26">
        <v>45159</v>
      </c>
      <c r="C247" s="27">
        <v>17323</v>
      </c>
      <c r="D247" s="27" t="s">
        <v>249</v>
      </c>
      <c r="E247" s="28" t="s">
        <v>434</v>
      </c>
      <c r="F247" s="29" t="s">
        <v>451</v>
      </c>
      <c r="G247" s="27" t="s">
        <v>68</v>
      </c>
      <c r="H247" s="30">
        <v>300</v>
      </c>
      <c r="J247" s="30">
        <f t="shared" si="12"/>
        <v>300</v>
      </c>
      <c r="K247" s="30">
        <f t="shared" si="13"/>
        <v>0</v>
      </c>
      <c r="L247" s="25">
        <f t="shared" si="14"/>
        <v>8</v>
      </c>
      <c r="M247" s="25" t="str">
        <f>VLOOKUP(L247,mês!A:B,2,0)</f>
        <v>Agosto</v>
      </c>
      <c r="N247" s="25" t="str">
        <f t="shared" si="15"/>
        <v xml:space="preserve">RORÇ </v>
      </c>
    </row>
    <row r="248" spans="1:14" ht="57" customHeight="1" x14ac:dyDescent="0.2">
      <c r="A248" s="25" t="s">
        <v>406</v>
      </c>
      <c r="B248" s="26">
        <v>45162</v>
      </c>
      <c r="C248" s="27">
        <v>17328</v>
      </c>
      <c r="D248" s="27" t="s">
        <v>249</v>
      </c>
      <c r="E248" s="28" t="s">
        <v>170</v>
      </c>
      <c r="F248" s="29" t="s">
        <v>452</v>
      </c>
      <c r="G248" s="27" t="s">
        <v>68</v>
      </c>
      <c r="H248" s="30">
        <v>8.52</v>
      </c>
      <c r="J248" s="30">
        <f t="shared" si="12"/>
        <v>8.52</v>
      </c>
      <c r="K248" s="30">
        <f t="shared" si="13"/>
        <v>0</v>
      </c>
      <c r="L248" s="25">
        <f t="shared" si="14"/>
        <v>8</v>
      </c>
      <c r="M248" s="25" t="str">
        <f>VLOOKUP(L248,mês!A:B,2,0)</f>
        <v>Agosto</v>
      </c>
      <c r="N248" s="25" t="str">
        <f t="shared" si="15"/>
        <v xml:space="preserve">RORÇ </v>
      </c>
    </row>
    <row r="249" spans="1:14" ht="57" customHeight="1" x14ac:dyDescent="0.2">
      <c r="A249" s="25" t="s">
        <v>406</v>
      </c>
      <c r="B249" s="26">
        <v>45167</v>
      </c>
      <c r="C249" s="27">
        <v>17335</v>
      </c>
      <c r="D249" s="27" t="s">
        <v>249</v>
      </c>
      <c r="E249" s="28" t="s">
        <v>170</v>
      </c>
      <c r="F249" s="29" t="s">
        <v>453</v>
      </c>
      <c r="G249" s="27" t="s">
        <v>68</v>
      </c>
      <c r="H249" s="30">
        <v>180.5</v>
      </c>
      <c r="J249" s="30">
        <f t="shared" si="12"/>
        <v>180.5</v>
      </c>
      <c r="K249" s="30">
        <f t="shared" si="13"/>
        <v>0</v>
      </c>
      <c r="L249" s="25">
        <f t="shared" si="14"/>
        <v>8</v>
      </c>
      <c r="M249" s="25" t="str">
        <f>VLOOKUP(L249,mês!A:B,2,0)</f>
        <v>Agosto</v>
      </c>
      <c r="N249" s="25" t="str">
        <f t="shared" si="15"/>
        <v xml:space="preserve">RORÇ </v>
      </c>
    </row>
    <row r="250" spans="1:14" ht="57" customHeight="1" x14ac:dyDescent="0.2">
      <c r="A250" s="25" t="s">
        <v>406</v>
      </c>
      <c r="B250" s="26">
        <v>45167</v>
      </c>
      <c r="C250" s="27">
        <v>17340</v>
      </c>
      <c r="D250" s="27" t="s">
        <v>249</v>
      </c>
      <c r="E250" s="28" t="s">
        <v>454</v>
      </c>
      <c r="F250" s="29" t="s">
        <v>455</v>
      </c>
      <c r="G250" s="27" t="s">
        <v>68</v>
      </c>
      <c r="H250" s="30">
        <v>16.28</v>
      </c>
      <c r="J250" s="30">
        <f t="shared" si="12"/>
        <v>16.28</v>
      </c>
      <c r="K250" s="30">
        <f t="shared" si="13"/>
        <v>0</v>
      </c>
      <c r="L250" s="25">
        <f t="shared" si="14"/>
        <v>8</v>
      </c>
      <c r="M250" s="25" t="str">
        <f>VLOOKUP(L250,mês!A:B,2,0)</f>
        <v>Agosto</v>
      </c>
      <c r="N250" s="25" t="str">
        <f t="shared" si="15"/>
        <v xml:space="preserve">RORÇ </v>
      </c>
    </row>
    <row r="251" spans="1:14" ht="57" customHeight="1" x14ac:dyDescent="0.2">
      <c r="A251" s="25" t="s">
        <v>406</v>
      </c>
      <c r="B251" s="26">
        <v>45187</v>
      </c>
      <c r="C251" s="27">
        <v>17368</v>
      </c>
      <c r="D251" s="27" t="s">
        <v>249</v>
      </c>
      <c r="E251" s="28" t="s">
        <v>454</v>
      </c>
      <c r="F251" s="29" t="s">
        <v>456</v>
      </c>
      <c r="G251" s="27" t="s">
        <v>68</v>
      </c>
      <c r="H251" s="30">
        <v>16.28</v>
      </c>
      <c r="J251" s="30">
        <f t="shared" si="12"/>
        <v>16.28</v>
      </c>
      <c r="K251" s="30">
        <f t="shared" si="13"/>
        <v>0</v>
      </c>
      <c r="L251" s="25">
        <f t="shared" si="14"/>
        <v>9</v>
      </c>
      <c r="M251" s="25" t="str">
        <f>VLOOKUP(L251,mês!A:B,2,0)</f>
        <v>Setembro</v>
      </c>
      <c r="N251" s="25" t="str">
        <f t="shared" si="15"/>
        <v xml:space="preserve">RORÇ </v>
      </c>
    </row>
    <row r="252" spans="1:14" ht="57" customHeight="1" x14ac:dyDescent="0.2">
      <c r="A252" s="25" t="s">
        <v>406</v>
      </c>
      <c r="B252" s="26">
        <v>45187</v>
      </c>
      <c r="C252" s="27">
        <v>17398</v>
      </c>
      <c r="D252" s="27" t="s">
        <v>249</v>
      </c>
      <c r="E252" s="28" t="s">
        <v>416</v>
      </c>
      <c r="F252" s="29" t="s">
        <v>457</v>
      </c>
      <c r="G252" s="27" t="s">
        <v>68</v>
      </c>
      <c r="H252" s="30">
        <v>103.2</v>
      </c>
      <c r="J252" s="30">
        <f t="shared" si="12"/>
        <v>103.2</v>
      </c>
      <c r="K252" s="30">
        <f t="shared" si="13"/>
        <v>0</v>
      </c>
      <c r="L252" s="25">
        <f t="shared" si="14"/>
        <v>9</v>
      </c>
      <c r="M252" s="25" t="str">
        <f>VLOOKUP(L252,mês!A:B,2,0)</f>
        <v>Setembro</v>
      </c>
      <c r="N252" s="25" t="str">
        <f t="shared" si="15"/>
        <v xml:space="preserve">RORÇ </v>
      </c>
    </row>
    <row r="253" spans="1:14" ht="57" customHeight="1" x14ac:dyDescent="0.2">
      <c r="A253" s="25" t="s">
        <v>406</v>
      </c>
      <c r="B253" s="26">
        <v>45204</v>
      </c>
      <c r="C253" s="27">
        <v>17461</v>
      </c>
      <c r="D253" s="27" t="s">
        <v>249</v>
      </c>
      <c r="E253" s="28" t="s">
        <v>174</v>
      </c>
      <c r="F253" s="29" t="s">
        <v>458</v>
      </c>
      <c r="G253" s="27" t="s">
        <v>68</v>
      </c>
      <c r="H253" s="30">
        <v>1688.74</v>
      </c>
      <c r="J253" s="30">
        <f t="shared" si="12"/>
        <v>1688.74</v>
      </c>
      <c r="K253" s="30">
        <f t="shared" si="13"/>
        <v>0</v>
      </c>
      <c r="L253" s="25">
        <f t="shared" si="14"/>
        <v>10</v>
      </c>
      <c r="M253" s="25" t="str">
        <f>VLOOKUP(L253,mês!A:B,2,0)</f>
        <v>Outubro</v>
      </c>
      <c r="N253" s="25" t="str">
        <f t="shared" si="15"/>
        <v xml:space="preserve">RORÇ </v>
      </c>
    </row>
    <row r="254" spans="1:14" ht="57" customHeight="1" x14ac:dyDescent="0.2">
      <c r="A254" s="25" t="s">
        <v>406</v>
      </c>
      <c r="B254" s="26">
        <v>45215</v>
      </c>
      <c r="C254" s="27">
        <v>17497</v>
      </c>
      <c r="D254" s="27" t="s">
        <v>249</v>
      </c>
      <c r="E254" s="28" t="s">
        <v>186</v>
      </c>
      <c r="F254" s="29" t="s">
        <v>459</v>
      </c>
      <c r="G254" s="27" t="s">
        <v>68</v>
      </c>
      <c r="H254" s="30">
        <v>48</v>
      </c>
      <c r="J254" s="30">
        <f t="shared" si="12"/>
        <v>48</v>
      </c>
      <c r="K254" s="30">
        <f t="shared" si="13"/>
        <v>0</v>
      </c>
      <c r="L254" s="25">
        <f t="shared" si="14"/>
        <v>10</v>
      </c>
      <c r="M254" s="25" t="str">
        <f>VLOOKUP(L254,mês!A:B,2,0)</f>
        <v>Outubro</v>
      </c>
      <c r="N254" s="25" t="str">
        <f t="shared" si="15"/>
        <v xml:space="preserve">RORÇ </v>
      </c>
    </row>
    <row r="255" spans="1:14" ht="57" customHeight="1" x14ac:dyDescent="0.2">
      <c r="A255" s="25" t="s">
        <v>406</v>
      </c>
      <c r="B255" s="26">
        <v>45217</v>
      </c>
      <c r="C255" s="27">
        <v>17446</v>
      </c>
      <c r="D255" s="27" t="s">
        <v>249</v>
      </c>
      <c r="E255" s="28" t="s">
        <v>454</v>
      </c>
      <c r="F255" s="29" t="s">
        <v>460</v>
      </c>
      <c r="G255" s="27" t="s">
        <v>68</v>
      </c>
      <c r="H255" s="30">
        <v>24.72</v>
      </c>
      <c r="J255" s="30">
        <f t="shared" si="12"/>
        <v>24.72</v>
      </c>
      <c r="K255" s="30">
        <f t="shared" si="13"/>
        <v>0</v>
      </c>
      <c r="L255" s="25">
        <f t="shared" si="14"/>
        <v>10</v>
      </c>
      <c r="M255" s="25" t="str">
        <f>VLOOKUP(L255,mês!A:B,2,0)</f>
        <v>Outubro</v>
      </c>
      <c r="N255" s="25" t="str">
        <f t="shared" si="15"/>
        <v xml:space="preserve">RORÇ </v>
      </c>
    </row>
    <row r="256" spans="1:14" ht="57" customHeight="1" x14ac:dyDescent="0.2">
      <c r="A256" s="25" t="s">
        <v>406</v>
      </c>
      <c r="B256" s="26">
        <v>45218</v>
      </c>
      <c r="C256" s="27">
        <v>17530</v>
      </c>
      <c r="D256" s="27" t="s">
        <v>249</v>
      </c>
      <c r="E256" s="28" t="s">
        <v>461</v>
      </c>
      <c r="F256" s="29" t="s">
        <v>462</v>
      </c>
      <c r="G256" s="27" t="s">
        <v>68</v>
      </c>
      <c r="H256" s="30">
        <v>126.6</v>
      </c>
      <c r="J256" s="30">
        <f t="shared" si="12"/>
        <v>126.6</v>
      </c>
      <c r="K256" s="30">
        <f t="shared" si="13"/>
        <v>0</v>
      </c>
      <c r="L256" s="25">
        <f t="shared" si="14"/>
        <v>10</v>
      </c>
      <c r="M256" s="25" t="str">
        <f>VLOOKUP(L256,mês!A:B,2,0)</f>
        <v>Outubro</v>
      </c>
      <c r="N256" s="25" t="str">
        <f t="shared" si="15"/>
        <v xml:space="preserve">RORÇ </v>
      </c>
    </row>
    <row r="257" spans="1:14" ht="57" customHeight="1" x14ac:dyDescent="0.2">
      <c r="A257" s="25" t="s">
        <v>406</v>
      </c>
      <c r="B257" s="26">
        <v>45218</v>
      </c>
      <c r="C257" s="27">
        <v>17531</v>
      </c>
      <c r="D257" s="27" t="s">
        <v>249</v>
      </c>
      <c r="E257" s="28" t="s">
        <v>463</v>
      </c>
      <c r="F257" s="29" t="s">
        <v>464</v>
      </c>
      <c r="G257" s="27" t="s">
        <v>68</v>
      </c>
      <c r="H257" s="30">
        <v>420</v>
      </c>
      <c r="J257" s="30">
        <f t="shared" si="12"/>
        <v>420</v>
      </c>
      <c r="K257" s="30">
        <f t="shared" si="13"/>
        <v>0</v>
      </c>
      <c r="L257" s="25">
        <f t="shared" si="14"/>
        <v>10</v>
      </c>
      <c r="M257" s="25" t="str">
        <f>VLOOKUP(L257,mês!A:B,2,0)</f>
        <v>Outubro</v>
      </c>
      <c r="N257" s="25" t="str">
        <f t="shared" si="15"/>
        <v xml:space="preserve">RORÇ </v>
      </c>
    </row>
    <row r="258" spans="1:14" ht="57" customHeight="1" x14ac:dyDescent="0.2">
      <c r="A258" s="25" t="s">
        <v>406</v>
      </c>
      <c r="B258" s="26">
        <v>45267</v>
      </c>
      <c r="C258" s="27">
        <v>17674</v>
      </c>
      <c r="D258" s="27" t="s">
        <v>249</v>
      </c>
      <c r="E258" s="28" t="s">
        <v>454</v>
      </c>
      <c r="F258" s="29" t="s">
        <v>465</v>
      </c>
      <c r="G258" s="27" t="s">
        <v>68</v>
      </c>
      <c r="H258" s="30">
        <v>16.28</v>
      </c>
      <c r="J258" s="30">
        <f t="shared" si="12"/>
        <v>16.28</v>
      </c>
      <c r="K258" s="30">
        <f t="shared" si="13"/>
        <v>0</v>
      </c>
      <c r="L258" s="25">
        <f t="shared" si="14"/>
        <v>12</v>
      </c>
      <c r="M258" s="25" t="str">
        <f>VLOOKUP(L258,mês!A:B,2,0)</f>
        <v>Dezembro</v>
      </c>
      <c r="N258" s="25" t="str">
        <f t="shared" si="15"/>
        <v xml:space="preserve">RORÇ </v>
      </c>
    </row>
    <row r="259" spans="1:14" ht="57" customHeight="1" x14ac:dyDescent="0.2">
      <c r="A259" s="25" t="s">
        <v>406</v>
      </c>
      <c r="B259" s="26">
        <v>45282</v>
      </c>
      <c r="C259" s="27">
        <v>17822</v>
      </c>
      <c r="D259" s="27" t="s">
        <v>249</v>
      </c>
      <c r="E259" s="28" t="s">
        <v>323</v>
      </c>
      <c r="F259" s="29" t="s">
        <v>324</v>
      </c>
      <c r="G259" s="27" t="s">
        <v>68</v>
      </c>
      <c r="H259" s="30">
        <v>33042.730000000003</v>
      </c>
      <c r="J259" s="30">
        <f t="shared" ref="J259:J322" si="16">IF(G259="Não",0,H259)</f>
        <v>33042.730000000003</v>
      </c>
      <c r="K259" s="30">
        <f t="shared" ref="K259:K322" si="17">IF(G259="Não",H259,0)</f>
        <v>0</v>
      </c>
      <c r="L259" s="25">
        <f t="shared" ref="L259:L322" si="18">MONTH(B259)</f>
        <v>12</v>
      </c>
      <c r="M259" s="25" t="str">
        <f>VLOOKUP(L259,mês!A:B,2,0)</f>
        <v>Dezembro</v>
      </c>
      <c r="N259" s="25" t="str">
        <f t="shared" ref="N259:N322" si="19">LEFT(A259,SEARCH("-",A259)-1)</f>
        <v xml:space="preserve">RORÇ </v>
      </c>
    </row>
    <row r="260" spans="1:14" ht="57" customHeight="1" x14ac:dyDescent="0.2">
      <c r="A260" s="25" t="s">
        <v>466</v>
      </c>
      <c r="B260" s="26">
        <v>45105</v>
      </c>
      <c r="C260" s="27">
        <v>17103</v>
      </c>
      <c r="D260" s="27" t="s">
        <v>249</v>
      </c>
      <c r="E260" s="28" t="s">
        <v>467</v>
      </c>
      <c r="F260" s="29" t="s">
        <v>468</v>
      </c>
      <c r="G260" s="27" t="s">
        <v>68</v>
      </c>
      <c r="H260" s="30">
        <v>3864</v>
      </c>
      <c r="J260" s="30">
        <f t="shared" si="16"/>
        <v>3864</v>
      </c>
      <c r="K260" s="30">
        <f t="shared" si="17"/>
        <v>0</v>
      </c>
      <c r="L260" s="25">
        <f t="shared" si="18"/>
        <v>6</v>
      </c>
      <c r="M260" s="25" t="str">
        <f>VLOOKUP(L260,mês!A:B,2,0)</f>
        <v>Junho</v>
      </c>
      <c r="N260" s="25" t="str">
        <f t="shared" si="19"/>
        <v xml:space="preserve">RD </v>
      </c>
    </row>
    <row r="261" spans="1:14" ht="57" customHeight="1" x14ac:dyDescent="0.2">
      <c r="A261" s="25" t="s">
        <v>466</v>
      </c>
      <c r="B261" s="26">
        <v>45106</v>
      </c>
      <c r="C261" s="27">
        <v>17109</v>
      </c>
      <c r="D261" s="27" t="s">
        <v>249</v>
      </c>
      <c r="E261" s="28" t="s">
        <v>77</v>
      </c>
      <c r="F261" s="29" t="s">
        <v>469</v>
      </c>
      <c r="G261" s="27" t="s">
        <v>68</v>
      </c>
      <c r="H261" s="30">
        <v>21000</v>
      </c>
      <c r="J261" s="30">
        <f t="shared" si="16"/>
        <v>21000</v>
      </c>
      <c r="K261" s="30">
        <f t="shared" si="17"/>
        <v>0</v>
      </c>
      <c r="L261" s="25">
        <f t="shared" si="18"/>
        <v>6</v>
      </c>
      <c r="M261" s="25" t="str">
        <f>VLOOKUP(L261,mês!A:B,2,0)</f>
        <v>Junho</v>
      </c>
      <c r="N261" s="25" t="str">
        <f t="shared" si="19"/>
        <v xml:space="preserve">RD </v>
      </c>
    </row>
    <row r="262" spans="1:14" ht="57" customHeight="1" x14ac:dyDescent="0.2">
      <c r="A262" s="25" t="s">
        <v>466</v>
      </c>
      <c r="B262" s="26">
        <v>45134</v>
      </c>
      <c r="C262" s="27">
        <v>17218</v>
      </c>
      <c r="D262" s="27" t="s">
        <v>249</v>
      </c>
      <c r="E262" s="28" t="s">
        <v>302</v>
      </c>
      <c r="F262" s="29" t="s">
        <v>470</v>
      </c>
      <c r="G262" s="27" t="s">
        <v>68</v>
      </c>
      <c r="H262" s="30">
        <v>580</v>
      </c>
      <c r="J262" s="30">
        <f t="shared" si="16"/>
        <v>580</v>
      </c>
      <c r="K262" s="30">
        <f t="shared" si="17"/>
        <v>0</v>
      </c>
      <c r="L262" s="25">
        <f t="shared" si="18"/>
        <v>7</v>
      </c>
      <c r="M262" s="25" t="str">
        <f>VLOOKUP(L262,mês!A:B,2,0)</f>
        <v>Julho</v>
      </c>
      <c r="N262" s="25" t="str">
        <f t="shared" si="19"/>
        <v xml:space="preserve">RD </v>
      </c>
    </row>
    <row r="263" spans="1:14" ht="57" customHeight="1" x14ac:dyDescent="0.2">
      <c r="A263" s="25" t="s">
        <v>466</v>
      </c>
      <c r="B263" s="26">
        <v>45208</v>
      </c>
      <c r="C263" s="27">
        <v>17487</v>
      </c>
      <c r="D263" s="27" t="s">
        <v>249</v>
      </c>
      <c r="E263" s="28" t="s">
        <v>471</v>
      </c>
      <c r="F263" s="29" t="s">
        <v>472</v>
      </c>
      <c r="G263" s="27" t="s">
        <v>68</v>
      </c>
      <c r="H263" s="30">
        <v>3536</v>
      </c>
      <c r="J263" s="30">
        <f t="shared" si="16"/>
        <v>3536</v>
      </c>
      <c r="K263" s="30">
        <f t="shared" si="17"/>
        <v>0</v>
      </c>
      <c r="L263" s="25">
        <f t="shared" si="18"/>
        <v>10</v>
      </c>
      <c r="M263" s="25" t="str">
        <f>VLOOKUP(L263,mês!A:B,2,0)</f>
        <v>Outubro</v>
      </c>
      <c r="N263" s="25" t="str">
        <f t="shared" si="19"/>
        <v xml:space="preserve">RD </v>
      </c>
    </row>
    <row r="264" spans="1:14" ht="57" customHeight="1" x14ac:dyDescent="0.2">
      <c r="A264" s="25" t="s">
        <v>473</v>
      </c>
      <c r="B264" s="26">
        <v>44946</v>
      </c>
      <c r="C264" s="27">
        <v>16504</v>
      </c>
      <c r="D264" s="27" t="s">
        <v>362</v>
      </c>
      <c r="E264" s="28" t="s">
        <v>474</v>
      </c>
      <c r="F264" s="29" t="s">
        <v>475</v>
      </c>
      <c r="G264" s="27" t="s">
        <v>68</v>
      </c>
      <c r="H264" s="30">
        <v>67833.600000000006</v>
      </c>
      <c r="J264" s="30">
        <f t="shared" si="16"/>
        <v>67833.600000000006</v>
      </c>
      <c r="K264" s="30">
        <f t="shared" si="17"/>
        <v>0</v>
      </c>
      <c r="L264" s="25">
        <f t="shared" si="18"/>
        <v>1</v>
      </c>
      <c r="M264" s="25" t="str">
        <f>VLOOKUP(L264,mês!A:B,2,0)</f>
        <v>Janeiro</v>
      </c>
      <c r="N264" s="25" t="str">
        <f t="shared" si="19"/>
        <v xml:space="preserve">RD </v>
      </c>
    </row>
    <row r="265" spans="1:14" ht="57" customHeight="1" x14ac:dyDescent="0.2">
      <c r="A265" s="25" t="s">
        <v>473</v>
      </c>
      <c r="B265" s="26">
        <v>45204</v>
      </c>
      <c r="C265" s="27">
        <v>17477</v>
      </c>
      <c r="D265" s="27" t="s">
        <v>362</v>
      </c>
      <c r="E265" s="28" t="s">
        <v>474</v>
      </c>
      <c r="F265" s="29" t="s">
        <v>476</v>
      </c>
      <c r="G265" s="27" t="s">
        <v>68</v>
      </c>
      <c r="H265" s="30">
        <v>33916.800000000003</v>
      </c>
      <c r="J265" s="30">
        <f t="shared" si="16"/>
        <v>33916.800000000003</v>
      </c>
      <c r="K265" s="30">
        <f t="shared" si="17"/>
        <v>0</v>
      </c>
      <c r="L265" s="25">
        <f t="shared" si="18"/>
        <v>10</v>
      </c>
      <c r="M265" s="25" t="str">
        <f>VLOOKUP(L265,mês!A:B,2,0)</f>
        <v>Outubro</v>
      </c>
      <c r="N265" s="25" t="str">
        <f t="shared" si="19"/>
        <v xml:space="preserve">RD </v>
      </c>
    </row>
    <row r="266" spans="1:14" ht="57" customHeight="1" x14ac:dyDescent="0.2">
      <c r="A266" s="25" t="s">
        <v>473</v>
      </c>
      <c r="B266" s="26">
        <v>45244</v>
      </c>
      <c r="C266" s="27">
        <v>17625</v>
      </c>
      <c r="D266" s="27" t="s">
        <v>362</v>
      </c>
      <c r="E266" s="28" t="s">
        <v>477</v>
      </c>
      <c r="F266" s="29" t="s">
        <v>477</v>
      </c>
      <c r="G266" s="27" t="s">
        <v>68</v>
      </c>
      <c r="H266" s="30">
        <v>0</v>
      </c>
      <c r="J266" s="30">
        <f t="shared" si="16"/>
        <v>0</v>
      </c>
      <c r="K266" s="30">
        <f t="shared" si="17"/>
        <v>0</v>
      </c>
      <c r="L266" s="25">
        <f t="shared" si="18"/>
        <v>11</v>
      </c>
      <c r="M266" s="25" t="str">
        <f>VLOOKUP(L266,mês!A:B,2,0)</f>
        <v>Novembro</v>
      </c>
      <c r="N266" s="25" t="str">
        <f t="shared" si="19"/>
        <v xml:space="preserve">RD </v>
      </c>
    </row>
    <row r="267" spans="1:14" ht="57" customHeight="1" x14ac:dyDescent="0.2">
      <c r="A267" s="25" t="s">
        <v>478</v>
      </c>
      <c r="B267" s="26">
        <v>44935</v>
      </c>
      <c r="C267" s="27">
        <v>16457</v>
      </c>
      <c r="D267" s="27" t="s">
        <v>167</v>
      </c>
      <c r="E267" s="28" t="s">
        <v>71</v>
      </c>
      <c r="F267" s="29" t="s">
        <v>479</v>
      </c>
      <c r="G267" s="27" t="s">
        <v>68</v>
      </c>
      <c r="H267" s="30">
        <v>3500</v>
      </c>
      <c r="J267" s="30">
        <f t="shared" si="16"/>
        <v>3500</v>
      </c>
      <c r="K267" s="30">
        <f t="shared" si="17"/>
        <v>0</v>
      </c>
      <c r="L267" s="25">
        <f t="shared" si="18"/>
        <v>1</v>
      </c>
      <c r="M267" s="25" t="str">
        <f>VLOOKUP(L267,mês!A:B,2,0)</f>
        <v>Janeiro</v>
      </c>
      <c r="N267" s="25" t="str">
        <f t="shared" si="19"/>
        <v xml:space="preserve">RD </v>
      </c>
    </row>
    <row r="268" spans="1:14" ht="57" customHeight="1" x14ac:dyDescent="0.2">
      <c r="A268" s="25" t="s">
        <v>478</v>
      </c>
      <c r="B268" s="26">
        <v>45090</v>
      </c>
      <c r="C268" s="27">
        <v>17037</v>
      </c>
      <c r="D268" s="27" t="s">
        <v>167</v>
      </c>
      <c r="E268" s="28" t="s">
        <v>480</v>
      </c>
      <c r="F268" s="29" t="s">
        <v>481</v>
      </c>
      <c r="G268" s="27" t="s">
        <v>68</v>
      </c>
      <c r="H268" s="30">
        <v>3600</v>
      </c>
      <c r="J268" s="30">
        <f t="shared" si="16"/>
        <v>3600</v>
      </c>
      <c r="K268" s="30">
        <f t="shared" si="17"/>
        <v>0</v>
      </c>
      <c r="L268" s="25">
        <f t="shared" si="18"/>
        <v>6</v>
      </c>
      <c r="M268" s="25" t="str">
        <f>VLOOKUP(L268,mês!A:B,2,0)</f>
        <v>Junho</v>
      </c>
      <c r="N268" s="25" t="str">
        <f t="shared" si="19"/>
        <v xml:space="preserve">RD </v>
      </c>
    </row>
    <row r="269" spans="1:14" ht="57" customHeight="1" x14ac:dyDescent="0.2">
      <c r="A269" s="25" t="s">
        <v>478</v>
      </c>
      <c r="B269" s="26">
        <v>45120</v>
      </c>
      <c r="C269" s="27">
        <v>17174</v>
      </c>
      <c r="D269" s="27" t="s">
        <v>167</v>
      </c>
      <c r="E269" s="28" t="s">
        <v>482</v>
      </c>
      <c r="F269" s="29" t="s">
        <v>483</v>
      </c>
      <c r="G269" s="27" t="s">
        <v>68</v>
      </c>
      <c r="H269" s="30">
        <v>1067.68</v>
      </c>
      <c r="J269" s="30">
        <f t="shared" si="16"/>
        <v>1067.68</v>
      </c>
      <c r="K269" s="30">
        <f t="shared" si="17"/>
        <v>0</v>
      </c>
      <c r="L269" s="25">
        <f t="shared" si="18"/>
        <v>7</v>
      </c>
      <c r="M269" s="25" t="str">
        <f>VLOOKUP(L269,mês!A:B,2,0)</f>
        <v>Julho</v>
      </c>
      <c r="N269" s="25" t="str">
        <f t="shared" si="19"/>
        <v xml:space="preserve">RD </v>
      </c>
    </row>
    <row r="270" spans="1:14" ht="57" customHeight="1" x14ac:dyDescent="0.2">
      <c r="A270" s="25" t="s">
        <v>478</v>
      </c>
      <c r="B270" s="26">
        <v>45155</v>
      </c>
      <c r="C270" s="27">
        <v>17314</v>
      </c>
      <c r="D270" s="27" t="s">
        <v>167</v>
      </c>
      <c r="E270" s="28" t="s">
        <v>484</v>
      </c>
      <c r="F270" s="29" t="s">
        <v>485</v>
      </c>
      <c r="G270" s="27" t="s">
        <v>68</v>
      </c>
      <c r="H270" s="30">
        <v>500</v>
      </c>
      <c r="J270" s="30">
        <f t="shared" si="16"/>
        <v>500</v>
      </c>
      <c r="K270" s="30">
        <f t="shared" si="17"/>
        <v>0</v>
      </c>
      <c r="L270" s="25">
        <f t="shared" si="18"/>
        <v>8</v>
      </c>
      <c r="M270" s="25" t="str">
        <f>VLOOKUP(L270,mês!A:B,2,0)</f>
        <v>Agosto</v>
      </c>
      <c r="N270" s="25" t="str">
        <f t="shared" si="19"/>
        <v xml:space="preserve">RD </v>
      </c>
    </row>
    <row r="271" spans="1:14" ht="57" customHeight="1" x14ac:dyDescent="0.2">
      <c r="A271" s="25" t="s">
        <v>486</v>
      </c>
      <c r="B271" s="26">
        <v>45230</v>
      </c>
      <c r="C271" s="27">
        <v>17569</v>
      </c>
      <c r="D271" s="27" t="s">
        <v>65</v>
      </c>
      <c r="E271" s="28" t="s">
        <v>487</v>
      </c>
      <c r="F271" s="29" t="s">
        <v>488</v>
      </c>
      <c r="G271" s="27" t="s">
        <v>68</v>
      </c>
      <c r="H271" s="30">
        <v>7000</v>
      </c>
      <c r="J271" s="30">
        <f t="shared" si="16"/>
        <v>7000</v>
      </c>
      <c r="K271" s="30">
        <f t="shared" si="17"/>
        <v>0</v>
      </c>
      <c r="L271" s="25">
        <f t="shared" si="18"/>
        <v>10</v>
      </c>
      <c r="M271" s="25" t="str">
        <f>VLOOKUP(L271,mês!A:B,2,0)</f>
        <v>Outubro</v>
      </c>
      <c r="N271" s="25" t="str">
        <f t="shared" si="19"/>
        <v xml:space="preserve">RD </v>
      </c>
    </row>
    <row r="272" spans="1:14" ht="57" customHeight="1" x14ac:dyDescent="0.2">
      <c r="A272" s="25" t="s">
        <v>489</v>
      </c>
      <c r="B272" s="26">
        <v>44936</v>
      </c>
      <c r="C272" s="27">
        <v>16458</v>
      </c>
      <c r="D272" s="27" t="s">
        <v>65</v>
      </c>
      <c r="E272" s="28" t="s">
        <v>83</v>
      </c>
      <c r="F272" s="29" t="s">
        <v>490</v>
      </c>
      <c r="G272" s="27" t="s">
        <v>68</v>
      </c>
      <c r="H272" s="30">
        <v>17712</v>
      </c>
      <c r="J272" s="30">
        <f t="shared" si="16"/>
        <v>17712</v>
      </c>
      <c r="K272" s="30">
        <f t="shared" si="17"/>
        <v>0</v>
      </c>
      <c r="L272" s="25">
        <f t="shared" si="18"/>
        <v>1</v>
      </c>
      <c r="M272" s="25" t="str">
        <f>VLOOKUP(L272,mês!A:B,2,0)</f>
        <v>Janeiro</v>
      </c>
      <c r="N272" s="25" t="str">
        <f t="shared" si="19"/>
        <v xml:space="preserve">Diretoria </v>
      </c>
    </row>
    <row r="273" spans="1:14" ht="57" customHeight="1" x14ac:dyDescent="0.2">
      <c r="A273" s="25" t="s">
        <v>489</v>
      </c>
      <c r="B273" s="26">
        <v>44936</v>
      </c>
      <c r="C273" s="27">
        <v>16459</v>
      </c>
      <c r="D273" s="27" t="s">
        <v>65</v>
      </c>
      <c r="E273" s="28" t="s">
        <v>83</v>
      </c>
      <c r="F273" s="29" t="s">
        <v>491</v>
      </c>
      <c r="G273" s="27" t="s">
        <v>68</v>
      </c>
      <c r="H273" s="30">
        <v>0</v>
      </c>
      <c r="J273" s="30">
        <f t="shared" si="16"/>
        <v>0</v>
      </c>
      <c r="K273" s="30">
        <f t="shared" si="17"/>
        <v>0</v>
      </c>
      <c r="L273" s="25">
        <f t="shared" si="18"/>
        <v>1</v>
      </c>
      <c r="M273" s="25" t="str">
        <f>VLOOKUP(L273,mês!A:B,2,0)</f>
        <v>Janeiro</v>
      </c>
      <c r="N273" s="25" t="str">
        <f t="shared" si="19"/>
        <v xml:space="preserve">Diretoria </v>
      </c>
    </row>
    <row r="274" spans="1:14" ht="57" customHeight="1" x14ac:dyDescent="0.2">
      <c r="A274" s="25" t="s">
        <v>489</v>
      </c>
      <c r="B274" s="26">
        <v>44936</v>
      </c>
      <c r="C274" s="27">
        <v>16460</v>
      </c>
      <c r="D274" s="27" t="s">
        <v>65</v>
      </c>
      <c r="E274" s="28" t="s">
        <v>71</v>
      </c>
      <c r="F274" s="29" t="s">
        <v>492</v>
      </c>
      <c r="G274" s="27" t="s">
        <v>68</v>
      </c>
      <c r="H274" s="30">
        <v>647922.24</v>
      </c>
      <c r="J274" s="30">
        <f t="shared" si="16"/>
        <v>647922.24</v>
      </c>
      <c r="K274" s="30">
        <f t="shared" si="17"/>
        <v>0</v>
      </c>
      <c r="L274" s="25">
        <f t="shared" si="18"/>
        <v>1</v>
      </c>
      <c r="M274" s="25" t="str">
        <f>VLOOKUP(L274,mês!A:B,2,0)</f>
        <v>Janeiro</v>
      </c>
      <c r="N274" s="25" t="str">
        <f t="shared" si="19"/>
        <v xml:space="preserve">Diretoria </v>
      </c>
    </row>
    <row r="275" spans="1:14" ht="57" customHeight="1" x14ac:dyDescent="0.2">
      <c r="A275" s="25" t="s">
        <v>489</v>
      </c>
      <c r="B275" s="26">
        <v>44936</v>
      </c>
      <c r="C275" s="27">
        <v>16461</v>
      </c>
      <c r="D275" s="27" t="s">
        <v>65</v>
      </c>
      <c r="E275" s="28" t="s">
        <v>493</v>
      </c>
      <c r="F275" s="29" t="s">
        <v>494</v>
      </c>
      <c r="G275" s="27" t="s">
        <v>68</v>
      </c>
      <c r="H275" s="30">
        <v>35747.910000000003</v>
      </c>
      <c r="J275" s="30">
        <f t="shared" si="16"/>
        <v>35747.910000000003</v>
      </c>
      <c r="K275" s="30">
        <f t="shared" si="17"/>
        <v>0</v>
      </c>
      <c r="L275" s="25">
        <f t="shared" si="18"/>
        <v>1</v>
      </c>
      <c r="M275" s="25" t="str">
        <f>VLOOKUP(L275,mês!A:B,2,0)</f>
        <v>Janeiro</v>
      </c>
      <c r="N275" s="25" t="str">
        <f t="shared" si="19"/>
        <v xml:space="preserve">Diretoria </v>
      </c>
    </row>
    <row r="276" spans="1:14" ht="57" customHeight="1" x14ac:dyDescent="0.2">
      <c r="A276" s="25" t="s">
        <v>489</v>
      </c>
      <c r="B276" s="26">
        <v>44936</v>
      </c>
      <c r="C276" s="27">
        <v>16462</v>
      </c>
      <c r="D276" s="27" t="s">
        <v>96</v>
      </c>
      <c r="E276" s="28" t="s">
        <v>495</v>
      </c>
      <c r="F276" s="29" t="s">
        <v>496</v>
      </c>
      <c r="G276" s="27" t="s">
        <v>68</v>
      </c>
      <c r="H276" s="30">
        <v>65</v>
      </c>
      <c r="J276" s="30">
        <f t="shared" si="16"/>
        <v>65</v>
      </c>
      <c r="K276" s="30">
        <f t="shared" si="17"/>
        <v>0</v>
      </c>
      <c r="L276" s="25">
        <f t="shared" si="18"/>
        <v>1</v>
      </c>
      <c r="M276" s="25" t="str">
        <f>VLOOKUP(L276,mês!A:B,2,0)</f>
        <v>Janeiro</v>
      </c>
      <c r="N276" s="25" t="str">
        <f t="shared" si="19"/>
        <v xml:space="preserve">Diretoria </v>
      </c>
    </row>
    <row r="277" spans="1:14" ht="57" customHeight="1" x14ac:dyDescent="0.2">
      <c r="A277" s="25" t="s">
        <v>489</v>
      </c>
      <c r="B277" s="26">
        <v>44936</v>
      </c>
      <c r="C277" s="27">
        <v>16464</v>
      </c>
      <c r="D277" s="27" t="s">
        <v>87</v>
      </c>
      <c r="E277" s="28" t="s">
        <v>497</v>
      </c>
      <c r="F277" s="29" t="s">
        <v>498</v>
      </c>
      <c r="G277" s="27" t="s">
        <v>68</v>
      </c>
      <c r="H277" s="30">
        <v>2500</v>
      </c>
      <c r="J277" s="30">
        <f t="shared" si="16"/>
        <v>2500</v>
      </c>
      <c r="K277" s="30">
        <f t="shared" si="17"/>
        <v>0</v>
      </c>
      <c r="L277" s="25">
        <f t="shared" si="18"/>
        <v>1</v>
      </c>
      <c r="M277" s="25" t="str">
        <f>VLOOKUP(L277,mês!A:B,2,0)</f>
        <v>Janeiro</v>
      </c>
      <c r="N277" s="25" t="str">
        <f t="shared" si="19"/>
        <v xml:space="preserve">Diretoria </v>
      </c>
    </row>
    <row r="278" spans="1:14" ht="57" customHeight="1" x14ac:dyDescent="0.2">
      <c r="A278" s="25" t="s">
        <v>489</v>
      </c>
      <c r="B278" s="26">
        <v>44936</v>
      </c>
      <c r="C278" s="27">
        <v>16467</v>
      </c>
      <c r="D278" s="27" t="s">
        <v>65</v>
      </c>
      <c r="E278" s="28" t="s">
        <v>499</v>
      </c>
      <c r="F278" s="29" t="s">
        <v>500</v>
      </c>
      <c r="G278" s="27" t="s">
        <v>68</v>
      </c>
      <c r="H278" s="30">
        <v>0</v>
      </c>
      <c r="J278" s="30">
        <f t="shared" si="16"/>
        <v>0</v>
      </c>
      <c r="K278" s="30">
        <f t="shared" si="17"/>
        <v>0</v>
      </c>
      <c r="L278" s="25">
        <f t="shared" si="18"/>
        <v>1</v>
      </c>
      <c r="M278" s="25" t="str">
        <f>VLOOKUP(L278,mês!A:B,2,0)</f>
        <v>Janeiro</v>
      </c>
      <c r="N278" s="25" t="str">
        <f t="shared" si="19"/>
        <v xml:space="preserve">Diretoria </v>
      </c>
    </row>
    <row r="279" spans="1:14" ht="57" customHeight="1" x14ac:dyDescent="0.2">
      <c r="A279" s="25" t="s">
        <v>489</v>
      </c>
      <c r="B279" s="26">
        <v>44936</v>
      </c>
      <c r="C279" s="27">
        <v>16468</v>
      </c>
      <c r="D279" s="27" t="s">
        <v>65</v>
      </c>
      <c r="E279" s="28" t="s">
        <v>499</v>
      </c>
      <c r="F279" s="29" t="s">
        <v>501</v>
      </c>
      <c r="G279" s="27" t="s">
        <v>68</v>
      </c>
      <c r="H279" s="30">
        <v>0</v>
      </c>
      <c r="J279" s="30">
        <f t="shared" si="16"/>
        <v>0</v>
      </c>
      <c r="K279" s="30">
        <f t="shared" si="17"/>
        <v>0</v>
      </c>
      <c r="L279" s="25">
        <f t="shared" si="18"/>
        <v>1</v>
      </c>
      <c r="M279" s="25" t="str">
        <f>VLOOKUP(L279,mês!A:B,2,0)</f>
        <v>Janeiro</v>
      </c>
      <c r="N279" s="25" t="str">
        <f t="shared" si="19"/>
        <v xml:space="preserve">Diretoria </v>
      </c>
    </row>
    <row r="280" spans="1:14" ht="57" customHeight="1" x14ac:dyDescent="0.2">
      <c r="A280" s="25" t="s">
        <v>489</v>
      </c>
      <c r="B280" s="26">
        <v>44936</v>
      </c>
      <c r="C280" s="27">
        <v>16465</v>
      </c>
      <c r="D280" s="27" t="s">
        <v>87</v>
      </c>
      <c r="E280" s="28" t="s">
        <v>502</v>
      </c>
      <c r="F280" s="29" t="s">
        <v>503</v>
      </c>
      <c r="G280" s="27" t="s">
        <v>68</v>
      </c>
      <c r="H280" s="30">
        <v>23475.279999999999</v>
      </c>
      <c r="J280" s="30">
        <f t="shared" si="16"/>
        <v>23475.279999999999</v>
      </c>
      <c r="K280" s="30">
        <f t="shared" si="17"/>
        <v>0</v>
      </c>
      <c r="L280" s="25">
        <f t="shared" si="18"/>
        <v>1</v>
      </c>
      <c r="M280" s="25" t="str">
        <f>VLOOKUP(L280,mês!A:B,2,0)</f>
        <v>Janeiro</v>
      </c>
      <c r="N280" s="25" t="str">
        <f t="shared" si="19"/>
        <v xml:space="preserve">Diretoria </v>
      </c>
    </row>
    <row r="281" spans="1:14" ht="57" customHeight="1" x14ac:dyDescent="0.2">
      <c r="A281" s="25" t="s">
        <v>489</v>
      </c>
      <c r="B281" s="26">
        <v>44938</v>
      </c>
      <c r="C281" s="27">
        <v>16480</v>
      </c>
      <c r="D281" s="27" t="s">
        <v>65</v>
      </c>
      <c r="E281" s="28" t="s">
        <v>149</v>
      </c>
      <c r="F281" s="29" t="s">
        <v>504</v>
      </c>
      <c r="G281" s="27" t="s">
        <v>68</v>
      </c>
      <c r="H281" s="30">
        <v>1500</v>
      </c>
      <c r="J281" s="30">
        <f t="shared" si="16"/>
        <v>1500</v>
      </c>
      <c r="K281" s="30">
        <f t="shared" si="17"/>
        <v>0</v>
      </c>
      <c r="L281" s="25">
        <f t="shared" si="18"/>
        <v>1</v>
      </c>
      <c r="M281" s="25" t="str">
        <f>VLOOKUP(L281,mês!A:B,2,0)</f>
        <v>Janeiro</v>
      </c>
      <c r="N281" s="25" t="str">
        <f t="shared" si="19"/>
        <v xml:space="preserve">Diretoria </v>
      </c>
    </row>
    <row r="282" spans="1:14" ht="57" customHeight="1" x14ac:dyDescent="0.2">
      <c r="A282" s="25" t="s">
        <v>489</v>
      </c>
      <c r="B282" s="26">
        <v>44942</v>
      </c>
      <c r="C282" s="27">
        <v>16486</v>
      </c>
      <c r="D282" s="27" t="s">
        <v>505</v>
      </c>
      <c r="E282" s="28" t="s">
        <v>506</v>
      </c>
      <c r="F282" s="29" t="s">
        <v>507</v>
      </c>
      <c r="G282" s="27" t="s">
        <v>68</v>
      </c>
      <c r="H282" s="30">
        <v>6164</v>
      </c>
      <c r="J282" s="30">
        <f t="shared" si="16"/>
        <v>6164</v>
      </c>
      <c r="K282" s="30">
        <f t="shared" si="17"/>
        <v>0</v>
      </c>
      <c r="L282" s="25">
        <f t="shared" si="18"/>
        <v>1</v>
      </c>
      <c r="M282" s="25" t="str">
        <f>VLOOKUP(L282,mês!A:B,2,0)</f>
        <v>Janeiro</v>
      </c>
      <c r="N282" s="25" t="str">
        <f t="shared" si="19"/>
        <v xml:space="preserve">Diretoria </v>
      </c>
    </row>
    <row r="283" spans="1:14" ht="57" customHeight="1" x14ac:dyDescent="0.2">
      <c r="A283" s="25" t="s">
        <v>489</v>
      </c>
      <c r="B283" s="26">
        <v>44944</v>
      </c>
      <c r="C283" s="27">
        <v>16487</v>
      </c>
      <c r="D283" s="27" t="s">
        <v>81</v>
      </c>
      <c r="E283" s="28" t="s">
        <v>221</v>
      </c>
      <c r="F283" s="29" t="s">
        <v>508</v>
      </c>
      <c r="G283" s="27" t="s">
        <v>68</v>
      </c>
      <c r="H283" s="30">
        <v>3723.84</v>
      </c>
      <c r="J283" s="30">
        <f t="shared" si="16"/>
        <v>3723.84</v>
      </c>
      <c r="K283" s="30">
        <f t="shared" si="17"/>
        <v>0</v>
      </c>
      <c r="L283" s="25">
        <f t="shared" si="18"/>
        <v>1</v>
      </c>
      <c r="M283" s="25" t="str">
        <f>VLOOKUP(L283,mês!A:B,2,0)</f>
        <v>Janeiro</v>
      </c>
      <c r="N283" s="25" t="str">
        <f t="shared" si="19"/>
        <v xml:space="preserve">Diretoria </v>
      </c>
    </row>
    <row r="284" spans="1:14" ht="57" customHeight="1" x14ac:dyDescent="0.2">
      <c r="A284" s="25" t="s">
        <v>489</v>
      </c>
      <c r="B284" s="26">
        <v>44944</v>
      </c>
      <c r="C284" s="27">
        <v>16488</v>
      </c>
      <c r="D284" s="27" t="s">
        <v>81</v>
      </c>
      <c r="E284" s="28" t="s">
        <v>108</v>
      </c>
      <c r="F284" s="29" t="s">
        <v>509</v>
      </c>
      <c r="G284" s="27" t="s">
        <v>68</v>
      </c>
      <c r="H284" s="30">
        <v>7672.8</v>
      </c>
      <c r="J284" s="30">
        <f t="shared" si="16"/>
        <v>7672.8</v>
      </c>
      <c r="K284" s="30">
        <f t="shared" si="17"/>
        <v>0</v>
      </c>
      <c r="L284" s="25">
        <f t="shared" si="18"/>
        <v>1</v>
      </c>
      <c r="M284" s="25" t="str">
        <f>VLOOKUP(L284,mês!A:B,2,0)</f>
        <v>Janeiro</v>
      </c>
      <c r="N284" s="25" t="str">
        <f t="shared" si="19"/>
        <v xml:space="preserve">Diretoria </v>
      </c>
    </row>
    <row r="285" spans="1:14" ht="57" customHeight="1" x14ac:dyDescent="0.2">
      <c r="A285" s="25" t="s">
        <v>489</v>
      </c>
      <c r="B285" s="26">
        <v>44944</v>
      </c>
      <c r="C285" s="27">
        <v>16491</v>
      </c>
      <c r="D285" s="27" t="s">
        <v>65</v>
      </c>
      <c r="E285" s="28" t="s">
        <v>83</v>
      </c>
      <c r="F285" s="29" t="s">
        <v>510</v>
      </c>
      <c r="G285" s="27" t="s">
        <v>68</v>
      </c>
      <c r="H285" s="30">
        <v>4288</v>
      </c>
      <c r="J285" s="30">
        <f t="shared" si="16"/>
        <v>4288</v>
      </c>
      <c r="K285" s="30">
        <f t="shared" si="17"/>
        <v>0</v>
      </c>
      <c r="L285" s="25">
        <f t="shared" si="18"/>
        <v>1</v>
      </c>
      <c r="M285" s="25" t="str">
        <f>VLOOKUP(L285,mês!A:B,2,0)</f>
        <v>Janeiro</v>
      </c>
      <c r="N285" s="25" t="str">
        <f t="shared" si="19"/>
        <v xml:space="preserve">Diretoria </v>
      </c>
    </row>
    <row r="286" spans="1:14" ht="57" customHeight="1" x14ac:dyDescent="0.2">
      <c r="A286" s="25" t="s">
        <v>489</v>
      </c>
      <c r="B286" s="26">
        <v>44945</v>
      </c>
      <c r="C286" s="27">
        <v>16479</v>
      </c>
      <c r="D286" s="27" t="s">
        <v>87</v>
      </c>
      <c r="E286" s="28" t="s">
        <v>170</v>
      </c>
      <c r="F286" s="29" t="s">
        <v>511</v>
      </c>
      <c r="G286" s="27" t="s">
        <v>68</v>
      </c>
      <c r="H286" s="30">
        <v>9.5500000000000007</v>
      </c>
      <c r="J286" s="30">
        <f t="shared" si="16"/>
        <v>9.5500000000000007</v>
      </c>
      <c r="K286" s="30">
        <f t="shared" si="17"/>
        <v>0</v>
      </c>
      <c r="L286" s="25">
        <f t="shared" si="18"/>
        <v>1</v>
      </c>
      <c r="M286" s="25" t="str">
        <f>VLOOKUP(L286,mês!A:B,2,0)</f>
        <v>Janeiro</v>
      </c>
      <c r="N286" s="25" t="str">
        <f t="shared" si="19"/>
        <v xml:space="preserve">Diretoria </v>
      </c>
    </row>
    <row r="287" spans="1:14" ht="57" customHeight="1" x14ac:dyDescent="0.2">
      <c r="A287" s="25" t="s">
        <v>489</v>
      </c>
      <c r="B287" s="26">
        <v>44945</v>
      </c>
      <c r="C287" s="27">
        <v>16495</v>
      </c>
      <c r="D287" s="27" t="s">
        <v>65</v>
      </c>
      <c r="E287" s="28" t="s">
        <v>83</v>
      </c>
      <c r="F287" s="29" t="s">
        <v>512</v>
      </c>
      <c r="G287" s="27" t="s">
        <v>68</v>
      </c>
      <c r="H287" s="30">
        <v>12864</v>
      </c>
      <c r="J287" s="30">
        <f t="shared" si="16"/>
        <v>12864</v>
      </c>
      <c r="K287" s="30">
        <f t="shared" si="17"/>
        <v>0</v>
      </c>
      <c r="L287" s="25">
        <f t="shared" si="18"/>
        <v>1</v>
      </c>
      <c r="M287" s="25" t="str">
        <f>VLOOKUP(L287,mês!A:B,2,0)</f>
        <v>Janeiro</v>
      </c>
      <c r="N287" s="25" t="str">
        <f t="shared" si="19"/>
        <v xml:space="preserve">Diretoria </v>
      </c>
    </row>
    <row r="288" spans="1:14" ht="57" customHeight="1" x14ac:dyDescent="0.2">
      <c r="A288" s="25" t="s">
        <v>489</v>
      </c>
      <c r="B288" s="26">
        <v>44946</v>
      </c>
      <c r="C288" s="27">
        <v>16498</v>
      </c>
      <c r="D288" s="27" t="s">
        <v>65</v>
      </c>
      <c r="E288" s="28" t="s">
        <v>71</v>
      </c>
      <c r="F288" s="29" t="s">
        <v>513</v>
      </c>
      <c r="G288" s="27" t="s">
        <v>68</v>
      </c>
      <c r="H288" s="30">
        <v>20684.32</v>
      </c>
      <c r="J288" s="30">
        <f t="shared" si="16"/>
        <v>20684.32</v>
      </c>
      <c r="K288" s="30">
        <f t="shared" si="17"/>
        <v>0</v>
      </c>
      <c r="L288" s="25">
        <f t="shared" si="18"/>
        <v>1</v>
      </c>
      <c r="M288" s="25" t="str">
        <f>VLOOKUP(L288,mês!A:B,2,0)</f>
        <v>Janeiro</v>
      </c>
      <c r="N288" s="25" t="str">
        <f t="shared" si="19"/>
        <v xml:space="preserve">Diretoria </v>
      </c>
    </row>
    <row r="289" spans="1:14" ht="57" customHeight="1" x14ac:dyDescent="0.2">
      <c r="A289" s="25" t="s">
        <v>489</v>
      </c>
      <c r="B289" s="26">
        <v>44949</v>
      </c>
      <c r="C289" s="27">
        <v>16507</v>
      </c>
      <c r="D289" s="27" t="s">
        <v>65</v>
      </c>
      <c r="E289" s="28" t="s">
        <v>83</v>
      </c>
      <c r="F289" s="29" t="s">
        <v>514</v>
      </c>
      <c r="G289" s="27" t="s">
        <v>68</v>
      </c>
      <c r="H289" s="30">
        <v>17712</v>
      </c>
      <c r="J289" s="30">
        <f t="shared" si="16"/>
        <v>17712</v>
      </c>
      <c r="K289" s="30">
        <f t="shared" si="17"/>
        <v>0</v>
      </c>
      <c r="L289" s="25">
        <f t="shared" si="18"/>
        <v>1</v>
      </c>
      <c r="M289" s="25" t="str">
        <f>VLOOKUP(L289,mês!A:B,2,0)</f>
        <v>Janeiro</v>
      </c>
      <c r="N289" s="25" t="str">
        <f t="shared" si="19"/>
        <v xml:space="preserve">Diretoria </v>
      </c>
    </row>
    <row r="290" spans="1:14" ht="57" customHeight="1" x14ac:dyDescent="0.2">
      <c r="A290" s="25" t="s">
        <v>489</v>
      </c>
      <c r="B290" s="26">
        <v>44950</v>
      </c>
      <c r="C290" s="27">
        <v>16510</v>
      </c>
      <c r="D290" s="27" t="s">
        <v>65</v>
      </c>
      <c r="E290" s="28" t="s">
        <v>116</v>
      </c>
      <c r="F290" s="29" t="s">
        <v>515</v>
      </c>
      <c r="G290" s="27" t="s">
        <v>68</v>
      </c>
      <c r="H290" s="30">
        <v>104339.07</v>
      </c>
      <c r="J290" s="30">
        <f t="shared" si="16"/>
        <v>104339.07</v>
      </c>
      <c r="K290" s="30">
        <f t="shared" si="17"/>
        <v>0</v>
      </c>
      <c r="L290" s="25">
        <f t="shared" si="18"/>
        <v>1</v>
      </c>
      <c r="M290" s="25" t="str">
        <f>VLOOKUP(L290,mês!A:B,2,0)</f>
        <v>Janeiro</v>
      </c>
      <c r="N290" s="25" t="str">
        <f t="shared" si="19"/>
        <v xml:space="preserve">Diretoria </v>
      </c>
    </row>
    <row r="291" spans="1:14" ht="57" customHeight="1" x14ac:dyDescent="0.2">
      <c r="A291" s="25" t="s">
        <v>489</v>
      </c>
      <c r="B291" s="26">
        <v>44952</v>
      </c>
      <c r="C291" s="27">
        <v>16514</v>
      </c>
      <c r="D291" s="27" t="s">
        <v>65</v>
      </c>
      <c r="E291" s="28" t="s">
        <v>516</v>
      </c>
      <c r="F291" s="29" t="s">
        <v>517</v>
      </c>
      <c r="G291" s="27" t="s">
        <v>68</v>
      </c>
      <c r="H291" s="30">
        <v>35.9</v>
      </c>
      <c r="J291" s="30">
        <f t="shared" si="16"/>
        <v>35.9</v>
      </c>
      <c r="K291" s="30">
        <f t="shared" si="17"/>
        <v>0</v>
      </c>
      <c r="L291" s="25">
        <f t="shared" si="18"/>
        <v>1</v>
      </c>
      <c r="M291" s="25" t="str">
        <f>VLOOKUP(L291,mês!A:B,2,0)</f>
        <v>Janeiro</v>
      </c>
      <c r="N291" s="25" t="str">
        <f t="shared" si="19"/>
        <v xml:space="preserve">Diretoria </v>
      </c>
    </row>
    <row r="292" spans="1:14" ht="57" customHeight="1" x14ac:dyDescent="0.2">
      <c r="A292" s="25" t="s">
        <v>489</v>
      </c>
      <c r="B292" s="26">
        <v>44952</v>
      </c>
      <c r="C292" s="27">
        <v>16516</v>
      </c>
      <c r="D292" s="27" t="s">
        <v>65</v>
      </c>
      <c r="E292" s="28" t="s">
        <v>114</v>
      </c>
      <c r="F292" s="29" t="s">
        <v>518</v>
      </c>
      <c r="G292" s="27" t="s">
        <v>68</v>
      </c>
      <c r="H292" s="30">
        <v>70</v>
      </c>
      <c r="J292" s="30">
        <f t="shared" si="16"/>
        <v>70</v>
      </c>
      <c r="K292" s="30">
        <f t="shared" si="17"/>
        <v>0</v>
      </c>
      <c r="L292" s="25">
        <f t="shared" si="18"/>
        <v>1</v>
      </c>
      <c r="M292" s="25" t="str">
        <f>VLOOKUP(L292,mês!A:B,2,0)</f>
        <v>Janeiro</v>
      </c>
      <c r="N292" s="25" t="str">
        <f t="shared" si="19"/>
        <v xml:space="preserve">Diretoria </v>
      </c>
    </row>
    <row r="293" spans="1:14" ht="57" customHeight="1" x14ac:dyDescent="0.2">
      <c r="A293" s="25" t="s">
        <v>489</v>
      </c>
      <c r="B293" s="26">
        <v>44953</v>
      </c>
      <c r="C293" s="27">
        <v>16525</v>
      </c>
      <c r="D293" s="27" t="s">
        <v>519</v>
      </c>
      <c r="E293" s="28" t="s">
        <v>520</v>
      </c>
      <c r="F293" s="29" t="s">
        <v>521</v>
      </c>
      <c r="G293" s="27" t="s">
        <v>68</v>
      </c>
      <c r="H293" s="30">
        <v>4320.74</v>
      </c>
      <c r="J293" s="30">
        <f t="shared" si="16"/>
        <v>4320.74</v>
      </c>
      <c r="K293" s="30">
        <f t="shared" si="17"/>
        <v>0</v>
      </c>
      <c r="L293" s="25">
        <f t="shared" si="18"/>
        <v>1</v>
      </c>
      <c r="M293" s="25" t="str">
        <f>VLOOKUP(L293,mês!A:B,2,0)</f>
        <v>Janeiro</v>
      </c>
      <c r="N293" s="25" t="str">
        <f t="shared" si="19"/>
        <v xml:space="preserve">Diretoria </v>
      </c>
    </row>
    <row r="294" spans="1:14" ht="57" customHeight="1" x14ac:dyDescent="0.2">
      <c r="A294" s="25" t="s">
        <v>489</v>
      </c>
      <c r="B294" s="26">
        <v>44956</v>
      </c>
      <c r="C294" s="27">
        <v>16528</v>
      </c>
      <c r="D294" s="27" t="s">
        <v>213</v>
      </c>
      <c r="E294" s="28" t="s">
        <v>114</v>
      </c>
      <c r="F294" s="29" t="s">
        <v>522</v>
      </c>
      <c r="G294" s="27" t="s">
        <v>68</v>
      </c>
      <c r="H294" s="30">
        <v>25</v>
      </c>
      <c r="J294" s="30">
        <f t="shared" si="16"/>
        <v>25</v>
      </c>
      <c r="K294" s="30">
        <f t="shared" si="17"/>
        <v>0</v>
      </c>
      <c r="L294" s="25">
        <f t="shared" si="18"/>
        <v>1</v>
      </c>
      <c r="M294" s="25" t="str">
        <f>VLOOKUP(L294,mês!A:B,2,0)</f>
        <v>Janeiro</v>
      </c>
      <c r="N294" s="25" t="str">
        <f t="shared" si="19"/>
        <v xml:space="preserve">Diretoria </v>
      </c>
    </row>
    <row r="295" spans="1:14" ht="57" customHeight="1" x14ac:dyDescent="0.2">
      <c r="A295" s="25" t="s">
        <v>489</v>
      </c>
      <c r="B295" s="26">
        <v>44956</v>
      </c>
      <c r="C295" s="27">
        <v>16529</v>
      </c>
      <c r="D295" s="27" t="s">
        <v>65</v>
      </c>
      <c r="E295" s="28" t="s">
        <v>523</v>
      </c>
      <c r="F295" s="29" t="s">
        <v>524</v>
      </c>
      <c r="G295" s="27" t="s">
        <v>68</v>
      </c>
      <c r="H295" s="30">
        <v>546.6</v>
      </c>
      <c r="J295" s="30">
        <f t="shared" si="16"/>
        <v>546.6</v>
      </c>
      <c r="K295" s="30">
        <f t="shared" si="17"/>
        <v>0</v>
      </c>
      <c r="L295" s="25">
        <f t="shared" si="18"/>
        <v>1</v>
      </c>
      <c r="M295" s="25" t="str">
        <f>VLOOKUP(L295,mês!A:B,2,0)</f>
        <v>Janeiro</v>
      </c>
      <c r="N295" s="25" t="str">
        <f t="shared" si="19"/>
        <v xml:space="preserve">Diretoria </v>
      </c>
    </row>
    <row r="296" spans="1:14" ht="57" customHeight="1" x14ac:dyDescent="0.2">
      <c r="A296" s="25" t="s">
        <v>489</v>
      </c>
      <c r="B296" s="26">
        <v>44958</v>
      </c>
      <c r="C296" s="27">
        <v>16537</v>
      </c>
      <c r="D296" s="27" t="s">
        <v>65</v>
      </c>
      <c r="E296" s="28" t="s">
        <v>139</v>
      </c>
      <c r="F296" s="29" t="s">
        <v>525</v>
      </c>
      <c r="G296" s="27" t="s">
        <v>68</v>
      </c>
      <c r="H296" s="30">
        <v>1010.01</v>
      </c>
      <c r="J296" s="30">
        <f t="shared" si="16"/>
        <v>1010.01</v>
      </c>
      <c r="K296" s="30">
        <f t="shared" si="17"/>
        <v>0</v>
      </c>
      <c r="L296" s="25">
        <f t="shared" si="18"/>
        <v>2</v>
      </c>
      <c r="M296" s="25" t="str">
        <f>VLOOKUP(L296,mês!A:B,2,0)</f>
        <v>Fevereiro</v>
      </c>
      <c r="N296" s="25" t="str">
        <f t="shared" si="19"/>
        <v xml:space="preserve">Diretoria </v>
      </c>
    </row>
    <row r="297" spans="1:14" ht="57" customHeight="1" x14ac:dyDescent="0.2">
      <c r="A297" s="25" t="s">
        <v>489</v>
      </c>
      <c r="B297" s="26">
        <v>44959</v>
      </c>
      <c r="C297" s="27">
        <v>16524</v>
      </c>
      <c r="D297" s="27" t="s">
        <v>526</v>
      </c>
      <c r="E297" s="28" t="s">
        <v>527</v>
      </c>
      <c r="F297" s="29" t="s">
        <v>528</v>
      </c>
      <c r="G297" s="27" t="s">
        <v>68</v>
      </c>
      <c r="H297" s="30">
        <v>10.23</v>
      </c>
      <c r="J297" s="30">
        <f t="shared" si="16"/>
        <v>10.23</v>
      </c>
      <c r="K297" s="30">
        <f t="shared" si="17"/>
        <v>0</v>
      </c>
      <c r="L297" s="25">
        <f t="shared" si="18"/>
        <v>2</v>
      </c>
      <c r="M297" s="25" t="str">
        <f>VLOOKUP(L297,mês!A:B,2,0)</f>
        <v>Fevereiro</v>
      </c>
      <c r="N297" s="25" t="str">
        <f t="shared" si="19"/>
        <v xml:space="preserve">Diretoria </v>
      </c>
    </row>
    <row r="298" spans="1:14" ht="57" customHeight="1" x14ac:dyDescent="0.2">
      <c r="A298" s="25" t="s">
        <v>489</v>
      </c>
      <c r="B298" s="26">
        <v>44959</v>
      </c>
      <c r="C298" s="27">
        <v>16549</v>
      </c>
      <c r="D298" s="27" t="s">
        <v>65</v>
      </c>
      <c r="E298" s="28" t="s">
        <v>116</v>
      </c>
      <c r="F298" s="29" t="s">
        <v>529</v>
      </c>
      <c r="G298" s="27" t="s">
        <v>68</v>
      </c>
      <c r="H298" s="30">
        <v>17423</v>
      </c>
      <c r="J298" s="30">
        <f t="shared" si="16"/>
        <v>17423</v>
      </c>
      <c r="K298" s="30">
        <f t="shared" si="17"/>
        <v>0</v>
      </c>
      <c r="L298" s="25">
        <f t="shared" si="18"/>
        <v>2</v>
      </c>
      <c r="M298" s="25" t="str">
        <f>VLOOKUP(L298,mês!A:B,2,0)</f>
        <v>Fevereiro</v>
      </c>
      <c r="N298" s="25" t="str">
        <f t="shared" si="19"/>
        <v xml:space="preserve">Diretoria </v>
      </c>
    </row>
    <row r="299" spans="1:14" ht="57" customHeight="1" x14ac:dyDescent="0.2">
      <c r="A299" s="25" t="s">
        <v>489</v>
      </c>
      <c r="B299" s="26">
        <v>44959</v>
      </c>
      <c r="C299" s="27">
        <v>16546</v>
      </c>
      <c r="D299" s="27" t="s">
        <v>73</v>
      </c>
      <c r="E299" s="28" t="s">
        <v>530</v>
      </c>
      <c r="F299" s="29" t="s">
        <v>531</v>
      </c>
      <c r="G299" s="27" t="s">
        <v>68</v>
      </c>
      <c r="H299" s="30">
        <v>8547.1299999999992</v>
      </c>
      <c r="J299" s="30">
        <f t="shared" si="16"/>
        <v>8547.1299999999992</v>
      </c>
      <c r="K299" s="30">
        <f t="shared" si="17"/>
        <v>0</v>
      </c>
      <c r="L299" s="25">
        <f t="shared" si="18"/>
        <v>2</v>
      </c>
      <c r="M299" s="25" t="str">
        <f>VLOOKUP(L299,mês!A:B,2,0)</f>
        <v>Fevereiro</v>
      </c>
      <c r="N299" s="25" t="str">
        <f t="shared" si="19"/>
        <v xml:space="preserve">Diretoria </v>
      </c>
    </row>
    <row r="300" spans="1:14" ht="57" customHeight="1" x14ac:dyDescent="0.2">
      <c r="A300" s="25" t="s">
        <v>489</v>
      </c>
      <c r="B300" s="26">
        <v>44960</v>
      </c>
      <c r="C300" s="27">
        <v>16553</v>
      </c>
      <c r="D300" s="27" t="s">
        <v>73</v>
      </c>
      <c r="E300" s="28" t="s">
        <v>532</v>
      </c>
      <c r="F300" s="29" t="s">
        <v>533</v>
      </c>
      <c r="G300" s="27" t="s">
        <v>68</v>
      </c>
      <c r="H300" s="30">
        <v>4200</v>
      </c>
      <c r="J300" s="30">
        <f t="shared" si="16"/>
        <v>4200</v>
      </c>
      <c r="K300" s="30">
        <f t="shared" si="17"/>
        <v>0</v>
      </c>
      <c r="L300" s="25">
        <f t="shared" si="18"/>
        <v>2</v>
      </c>
      <c r="M300" s="25" t="str">
        <f>VLOOKUP(L300,mês!A:B,2,0)</f>
        <v>Fevereiro</v>
      </c>
      <c r="N300" s="25" t="str">
        <f t="shared" si="19"/>
        <v xml:space="preserve">Diretoria </v>
      </c>
    </row>
    <row r="301" spans="1:14" ht="57" customHeight="1" x14ac:dyDescent="0.2">
      <c r="A301" s="25" t="s">
        <v>489</v>
      </c>
      <c r="B301" s="26">
        <v>44960</v>
      </c>
      <c r="C301" s="27">
        <v>16555</v>
      </c>
      <c r="D301" s="27" t="s">
        <v>65</v>
      </c>
      <c r="E301" s="28" t="s">
        <v>108</v>
      </c>
      <c r="F301" s="29" t="s">
        <v>534</v>
      </c>
      <c r="G301" s="27" t="s">
        <v>68</v>
      </c>
      <c r="H301" s="30">
        <v>400</v>
      </c>
      <c r="J301" s="30">
        <f t="shared" si="16"/>
        <v>400</v>
      </c>
      <c r="K301" s="30">
        <f t="shared" si="17"/>
        <v>0</v>
      </c>
      <c r="L301" s="25">
        <f t="shared" si="18"/>
        <v>2</v>
      </c>
      <c r="M301" s="25" t="str">
        <f>VLOOKUP(L301,mês!A:B,2,0)</f>
        <v>Fevereiro</v>
      </c>
      <c r="N301" s="25" t="str">
        <f t="shared" si="19"/>
        <v xml:space="preserve">Diretoria </v>
      </c>
    </row>
    <row r="302" spans="1:14" ht="57" customHeight="1" x14ac:dyDescent="0.2">
      <c r="A302" s="25" t="s">
        <v>489</v>
      </c>
      <c r="B302" s="26">
        <v>44963</v>
      </c>
      <c r="C302" s="27">
        <v>16558</v>
      </c>
      <c r="D302" s="27" t="s">
        <v>65</v>
      </c>
      <c r="E302" s="28" t="s">
        <v>535</v>
      </c>
      <c r="F302" s="29" t="s">
        <v>536</v>
      </c>
      <c r="G302" s="27" t="s">
        <v>68</v>
      </c>
      <c r="H302" s="30">
        <v>44.72</v>
      </c>
      <c r="J302" s="30">
        <f t="shared" si="16"/>
        <v>44.72</v>
      </c>
      <c r="K302" s="30">
        <f t="shared" si="17"/>
        <v>0</v>
      </c>
      <c r="L302" s="25">
        <f t="shared" si="18"/>
        <v>2</v>
      </c>
      <c r="M302" s="25" t="str">
        <f>VLOOKUP(L302,mês!A:B,2,0)</f>
        <v>Fevereiro</v>
      </c>
      <c r="N302" s="25" t="str">
        <f t="shared" si="19"/>
        <v xml:space="preserve">Diretoria </v>
      </c>
    </row>
    <row r="303" spans="1:14" ht="57" customHeight="1" x14ac:dyDescent="0.2">
      <c r="A303" s="25" t="s">
        <v>489</v>
      </c>
      <c r="B303" s="26">
        <v>44963</v>
      </c>
      <c r="C303" s="27">
        <v>16560</v>
      </c>
      <c r="D303" s="27" t="s">
        <v>65</v>
      </c>
      <c r="E303" s="28" t="s">
        <v>135</v>
      </c>
      <c r="F303" s="29" t="s">
        <v>537</v>
      </c>
      <c r="G303" s="27" t="s">
        <v>68</v>
      </c>
      <c r="H303" s="30">
        <v>580</v>
      </c>
      <c r="J303" s="30">
        <f t="shared" si="16"/>
        <v>580</v>
      </c>
      <c r="K303" s="30">
        <f t="shared" si="17"/>
        <v>0</v>
      </c>
      <c r="L303" s="25">
        <f t="shared" si="18"/>
        <v>2</v>
      </c>
      <c r="M303" s="25" t="str">
        <f>VLOOKUP(L303,mês!A:B,2,0)</f>
        <v>Fevereiro</v>
      </c>
      <c r="N303" s="25" t="str">
        <f t="shared" si="19"/>
        <v xml:space="preserve">Diretoria </v>
      </c>
    </row>
    <row r="304" spans="1:14" ht="57" customHeight="1" x14ac:dyDescent="0.2">
      <c r="A304" s="25" t="s">
        <v>489</v>
      </c>
      <c r="B304" s="26">
        <v>44963</v>
      </c>
      <c r="C304" s="27">
        <v>16557</v>
      </c>
      <c r="D304" s="27" t="s">
        <v>105</v>
      </c>
      <c r="E304" s="28" t="s">
        <v>538</v>
      </c>
      <c r="F304" s="29" t="s">
        <v>539</v>
      </c>
      <c r="G304" s="27" t="s">
        <v>68</v>
      </c>
      <c r="H304" s="30">
        <v>94578</v>
      </c>
      <c r="J304" s="30">
        <f t="shared" si="16"/>
        <v>94578</v>
      </c>
      <c r="K304" s="30">
        <f t="shared" si="17"/>
        <v>0</v>
      </c>
      <c r="L304" s="25">
        <f t="shared" si="18"/>
        <v>2</v>
      </c>
      <c r="M304" s="25" t="str">
        <f>VLOOKUP(L304,mês!A:B,2,0)</f>
        <v>Fevereiro</v>
      </c>
      <c r="N304" s="25" t="str">
        <f t="shared" si="19"/>
        <v xml:space="preserve">Diretoria </v>
      </c>
    </row>
    <row r="305" spans="1:14" ht="57" customHeight="1" x14ac:dyDescent="0.2">
      <c r="A305" s="25" t="s">
        <v>489</v>
      </c>
      <c r="B305" s="26">
        <v>44963</v>
      </c>
      <c r="C305" s="27">
        <v>16559</v>
      </c>
      <c r="D305" s="27" t="s">
        <v>65</v>
      </c>
      <c r="E305" s="28" t="s">
        <v>540</v>
      </c>
      <c r="F305" s="29" t="s">
        <v>541</v>
      </c>
      <c r="G305" s="27" t="s">
        <v>68</v>
      </c>
      <c r="H305" s="30">
        <v>2000</v>
      </c>
      <c r="J305" s="30">
        <f t="shared" si="16"/>
        <v>2000</v>
      </c>
      <c r="K305" s="30">
        <f t="shared" si="17"/>
        <v>0</v>
      </c>
      <c r="L305" s="25">
        <f t="shared" si="18"/>
        <v>2</v>
      </c>
      <c r="M305" s="25" t="str">
        <f>VLOOKUP(L305,mês!A:B,2,0)</f>
        <v>Fevereiro</v>
      </c>
      <c r="N305" s="25" t="str">
        <f t="shared" si="19"/>
        <v xml:space="preserve">Diretoria </v>
      </c>
    </row>
    <row r="306" spans="1:14" ht="57" customHeight="1" x14ac:dyDescent="0.2">
      <c r="A306" s="25" t="s">
        <v>489</v>
      </c>
      <c r="B306" s="26">
        <v>44965</v>
      </c>
      <c r="C306" s="27">
        <v>16567</v>
      </c>
      <c r="D306" s="27" t="s">
        <v>65</v>
      </c>
      <c r="E306" s="28" t="s">
        <v>357</v>
      </c>
      <c r="F306" s="29" t="s">
        <v>542</v>
      </c>
      <c r="G306" s="27" t="s">
        <v>68</v>
      </c>
      <c r="H306" s="30">
        <v>420</v>
      </c>
      <c r="J306" s="30">
        <f t="shared" si="16"/>
        <v>420</v>
      </c>
      <c r="K306" s="30">
        <f t="shared" si="17"/>
        <v>0</v>
      </c>
      <c r="L306" s="25">
        <f t="shared" si="18"/>
        <v>2</v>
      </c>
      <c r="M306" s="25" t="str">
        <f>VLOOKUP(L306,mês!A:B,2,0)</f>
        <v>Fevereiro</v>
      </c>
      <c r="N306" s="25" t="str">
        <f t="shared" si="19"/>
        <v xml:space="preserve">Diretoria </v>
      </c>
    </row>
    <row r="307" spans="1:14" ht="57" customHeight="1" x14ac:dyDescent="0.2">
      <c r="A307" s="25" t="s">
        <v>489</v>
      </c>
      <c r="B307" s="26">
        <v>44966</v>
      </c>
      <c r="C307" s="27">
        <v>16576</v>
      </c>
      <c r="D307" s="27" t="s">
        <v>87</v>
      </c>
      <c r="E307" s="28" t="s">
        <v>543</v>
      </c>
      <c r="F307" s="29" t="s">
        <v>544</v>
      </c>
      <c r="G307" s="27" t="s">
        <v>68</v>
      </c>
      <c r="H307" s="30">
        <v>491</v>
      </c>
      <c r="J307" s="30">
        <f t="shared" si="16"/>
        <v>491</v>
      </c>
      <c r="K307" s="30">
        <f t="shared" si="17"/>
        <v>0</v>
      </c>
      <c r="L307" s="25">
        <f t="shared" si="18"/>
        <v>2</v>
      </c>
      <c r="M307" s="25" t="str">
        <f>VLOOKUP(L307,mês!A:B,2,0)</f>
        <v>Fevereiro</v>
      </c>
      <c r="N307" s="25" t="str">
        <f t="shared" si="19"/>
        <v xml:space="preserve">Diretoria </v>
      </c>
    </row>
    <row r="308" spans="1:14" ht="57" customHeight="1" x14ac:dyDescent="0.2">
      <c r="A308" s="25" t="s">
        <v>489</v>
      </c>
      <c r="B308" s="26">
        <v>44967</v>
      </c>
      <c r="C308" s="27">
        <v>16579</v>
      </c>
      <c r="D308" s="27" t="s">
        <v>173</v>
      </c>
      <c r="E308" s="28" t="s">
        <v>186</v>
      </c>
      <c r="F308" s="29" t="s">
        <v>545</v>
      </c>
      <c r="G308" s="27" t="s">
        <v>68</v>
      </c>
      <c r="H308" s="30">
        <v>150</v>
      </c>
      <c r="J308" s="30">
        <f t="shared" si="16"/>
        <v>150</v>
      </c>
      <c r="K308" s="30">
        <f t="shared" si="17"/>
        <v>0</v>
      </c>
      <c r="L308" s="25">
        <f t="shared" si="18"/>
        <v>2</v>
      </c>
      <c r="M308" s="25" t="str">
        <f>VLOOKUP(L308,mês!A:B,2,0)</f>
        <v>Fevereiro</v>
      </c>
      <c r="N308" s="25" t="str">
        <f t="shared" si="19"/>
        <v xml:space="preserve">Diretoria </v>
      </c>
    </row>
    <row r="309" spans="1:14" ht="57" customHeight="1" x14ac:dyDescent="0.2">
      <c r="A309" s="25" t="s">
        <v>489</v>
      </c>
      <c r="B309" s="26">
        <v>44967</v>
      </c>
      <c r="C309" s="27">
        <v>16580</v>
      </c>
      <c r="D309" s="27" t="s">
        <v>546</v>
      </c>
      <c r="E309" s="28" t="s">
        <v>126</v>
      </c>
      <c r="F309" s="29" t="s">
        <v>547</v>
      </c>
      <c r="G309" s="27" t="s">
        <v>68</v>
      </c>
      <c r="H309" s="30">
        <v>1046.07</v>
      </c>
      <c r="J309" s="30">
        <f t="shared" si="16"/>
        <v>1046.07</v>
      </c>
      <c r="K309" s="30">
        <f t="shared" si="17"/>
        <v>0</v>
      </c>
      <c r="L309" s="25">
        <f t="shared" si="18"/>
        <v>2</v>
      </c>
      <c r="M309" s="25" t="str">
        <f>VLOOKUP(L309,mês!A:B,2,0)</f>
        <v>Fevereiro</v>
      </c>
      <c r="N309" s="25" t="str">
        <f t="shared" si="19"/>
        <v xml:space="preserve">Diretoria </v>
      </c>
    </row>
    <row r="310" spans="1:14" ht="57" customHeight="1" x14ac:dyDescent="0.2">
      <c r="A310" s="25" t="s">
        <v>489</v>
      </c>
      <c r="B310" s="26">
        <v>44967</v>
      </c>
      <c r="C310" s="27">
        <v>16584</v>
      </c>
      <c r="D310" s="27" t="s">
        <v>87</v>
      </c>
      <c r="E310" s="28" t="s">
        <v>502</v>
      </c>
      <c r="F310" s="29" t="s">
        <v>548</v>
      </c>
      <c r="G310" s="27" t="s">
        <v>68</v>
      </c>
      <c r="H310" s="30">
        <v>282129.53999999998</v>
      </c>
      <c r="J310" s="30">
        <f t="shared" si="16"/>
        <v>282129.53999999998</v>
      </c>
      <c r="K310" s="30">
        <f t="shared" si="17"/>
        <v>0</v>
      </c>
      <c r="L310" s="25">
        <f t="shared" si="18"/>
        <v>2</v>
      </c>
      <c r="M310" s="25" t="str">
        <f>VLOOKUP(L310,mês!A:B,2,0)</f>
        <v>Fevereiro</v>
      </c>
      <c r="N310" s="25" t="str">
        <f t="shared" si="19"/>
        <v xml:space="preserve">Diretoria </v>
      </c>
    </row>
    <row r="311" spans="1:14" ht="57" customHeight="1" x14ac:dyDescent="0.2">
      <c r="A311" s="25" t="s">
        <v>489</v>
      </c>
      <c r="B311" s="26">
        <v>44970</v>
      </c>
      <c r="C311" s="27">
        <v>16562</v>
      </c>
      <c r="D311" s="27" t="s">
        <v>196</v>
      </c>
      <c r="E311" s="28" t="s">
        <v>170</v>
      </c>
      <c r="F311" s="29" t="s">
        <v>549</v>
      </c>
      <c r="G311" s="27" t="s">
        <v>68</v>
      </c>
      <c r="H311" s="30">
        <v>1832.15</v>
      </c>
      <c r="J311" s="30">
        <f t="shared" si="16"/>
        <v>1832.15</v>
      </c>
      <c r="K311" s="30">
        <f t="shared" si="17"/>
        <v>0</v>
      </c>
      <c r="L311" s="25">
        <f t="shared" si="18"/>
        <v>2</v>
      </c>
      <c r="M311" s="25" t="str">
        <f>VLOOKUP(L311,mês!A:B,2,0)</f>
        <v>Fevereiro</v>
      </c>
      <c r="N311" s="25" t="str">
        <f t="shared" si="19"/>
        <v xml:space="preserve">Diretoria </v>
      </c>
    </row>
    <row r="312" spans="1:14" ht="57" customHeight="1" x14ac:dyDescent="0.2">
      <c r="A312" s="25" t="s">
        <v>489</v>
      </c>
      <c r="B312" s="26">
        <v>44970</v>
      </c>
      <c r="C312" s="27">
        <v>16587</v>
      </c>
      <c r="D312" s="27" t="s">
        <v>65</v>
      </c>
      <c r="E312" s="28" t="s">
        <v>69</v>
      </c>
      <c r="F312" s="29" t="s">
        <v>550</v>
      </c>
      <c r="G312" s="27" t="s">
        <v>68</v>
      </c>
      <c r="H312" s="30">
        <v>27687.45</v>
      </c>
      <c r="J312" s="30">
        <f t="shared" si="16"/>
        <v>27687.45</v>
      </c>
      <c r="K312" s="30">
        <f t="shared" si="17"/>
        <v>0</v>
      </c>
      <c r="L312" s="25">
        <f t="shared" si="18"/>
        <v>2</v>
      </c>
      <c r="M312" s="25" t="str">
        <f>VLOOKUP(L312,mês!A:B,2,0)</f>
        <v>Fevereiro</v>
      </c>
      <c r="N312" s="25" t="str">
        <f t="shared" si="19"/>
        <v xml:space="preserve">Diretoria </v>
      </c>
    </row>
    <row r="313" spans="1:14" ht="57" customHeight="1" x14ac:dyDescent="0.2">
      <c r="A313" s="25" t="s">
        <v>489</v>
      </c>
      <c r="B313" s="26">
        <v>44971</v>
      </c>
      <c r="C313" s="27">
        <v>16600</v>
      </c>
      <c r="D313" s="27" t="s">
        <v>65</v>
      </c>
      <c r="E313" s="28" t="s">
        <v>83</v>
      </c>
      <c r="F313" s="29" t="s">
        <v>551</v>
      </c>
      <c r="G313" s="27" t="s">
        <v>68</v>
      </c>
      <c r="H313" s="30">
        <v>6432</v>
      </c>
      <c r="J313" s="30">
        <f t="shared" si="16"/>
        <v>6432</v>
      </c>
      <c r="K313" s="30">
        <f t="shared" si="17"/>
        <v>0</v>
      </c>
      <c r="L313" s="25">
        <f t="shared" si="18"/>
        <v>2</v>
      </c>
      <c r="M313" s="25" t="str">
        <f>VLOOKUP(L313,mês!A:B,2,0)</f>
        <v>Fevereiro</v>
      </c>
      <c r="N313" s="25" t="str">
        <f t="shared" si="19"/>
        <v xml:space="preserve">Diretoria </v>
      </c>
    </row>
    <row r="314" spans="1:14" ht="57" customHeight="1" x14ac:dyDescent="0.2">
      <c r="A314" s="25" t="s">
        <v>489</v>
      </c>
      <c r="B314" s="26">
        <v>44971</v>
      </c>
      <c r="C314" s="27">
        <v>16590</v>
      </c>
      <c r="D314" s="27" t="s">
        <v>73</v>
      </c>
      <c r="E314" s="28" t="s">
        <v>552</v>
      </c>
      <c r="F314" s="29" t="s">
        <v>553</v>
      </c>
      <c r="G314" s="27" t="s">
        <v>68</v>
      </c>
      <c r="H314" s="30">
        <v>1000</v>
      </c>
      <c r="J314" s="30">
        <f t="shared" si="16"/>
        <v>1000</v>
      </c>
      <c r="K314" s="30">
        <f t="shared" si="17"/>
        <v>0</v>
      </c>
      <c r="L314" s="25">
        <f t="shared" si="18"/>
        <v>2</v>
      </c>
      <c r="M314" s="25" t="str">
        <f>VLOOKUP(L314,mês!A:B,2,0)</f>
        <v>Fevereiro</v>
      </c>
      <c r="N314" s="25" t="str">
        <f t="shared" si="19"/>
        <v xml:space="preserve">Diretoria </v>
      </c>
    </row>
    <row r="315" spans="1:14" ht="57" customHeight="1" x14ac:dyDescent="0.2">
      <c r="A315" s="25" t="s">
        <v>489</v>
      </c>
      <c r="B315" s="26">
        <v>44971</v>
      </c>
      <c r="C315" s="27">
        <v>16599</v>
      </c>
      <c r="D315" s="27" t="s">
        <v>87</v>
      </c>
      <c r="E315" s="28" t="s">
        <v>502</v>
      </c>
      <c r="F315" s="29" t="s">
        <v>554</v>
      </c>
      <c r="G315" s="27" t="s">
        <v>68</v>
      </c>
      <c r="H315" s="30">
        <v>117376.4</v>
      </c>
      <c r="J315" s="30">
        <f t="shared" si="16"/>
        <v>117376.4</v>
      </c>
      <c r="K315" s="30">
        <f t="shared" si="17"/>
        <v>0</v>
      </c>
      <c r="L315" s="25">
        <f t="shared" si="18"/>
        <v>2</v>
      </c>
      <c r="M315" s="25" t="str">
        <f>VLOOKUP(L315,mês!A:B,2,0)</f>
        <v>Fevereiro</v>
      </c>
      <c r="N315" s="25" t="str">
        <f t="shared" si="19"/>
        <v xml:space="preserve">Diretoria </v>
      </c>
    </row>
    <row r="316" spans="1:14" ht="57" customHeight="1" x14ac:dyDescent="0.2">
      <c r="A316" s="25" t="s">
        <v>489</v>
      </c>
      <c r="B316" s="26">
        <v>44972</v>
      </c>
      <c r="C316" s="27">
        <v>16601</v>
      </c>
      <c r="D316" s="27" t="s">
        <v>210</v>
      </c>
      <c r="E316" s="28" t="s">
        <v>211</v>
      </c>
      <c r="F316" s="29" t="s">
        <v>555</v>
      </c>
      <c r="G316" s="27" t="s">
        <v>68</v>
      </c>
      <c r="H316" s="30">
        <v>220</v>
      </c>
      <c r="J316" s="30">
        <f t="shared" si="16"/>
        <v>220</v>
      </c>
      <c r="K316" s="30">
        <f t="shared" si="17"/>
        <v>0</v>
      </c>
      <c r="L316" s="25">
        <f t="shared" si="18"/>
        <v>2</v>
      </c>
      <c r="M316" s="25" t="str">
        <f>VLOOKUP(L316,mês!A:B,2,0)</f>
        <v>Fevereiro</v>
      </c>
      <c r="N316" s="25" t="str">
        <f t="shared" si="19"/>
        <v xml:space="preserve">Diretoria </v>
      </c>
    </row>
    <row r="317" spans="1:14" ht="57" customHeight="1" x14ac:dyDescent="0.2">
      <c r="A317" s="25" t="s">
        <v>489</v>
      </c>
      <c r="B317" s="26">
        <v>44972</v>
      </c>
      <c r="C317" s="27">
        <v>16604</v>
      </c>
      <c r="D317" s="27" t="s">
        <v>65</v>
      </c>
      <c r="E317" s="28" t="s">
        <v>124</v>
      </c>
      <c r="F317" s="29" t="s">
        <v>556</v>
      </c>
      <c r="G317" s="27" t="s">
        <v>68</v>
      </c>
      <c r="H317" s="30">
        <v>137.04</v>
      </c>
      <c r="J317" s="30">
        <f t="shared" si="16"/>
        <v>137.04</v>
      </c>
      <c r="K317" s="30">
        <f t="shared" si="17"/>
        <v>0</v>
      </c>
      <c r="L317" s="25">
        <f t="shared" si="18"/>
        <v>2</v>
      </c>
      <c r="M317" s="25" t="str">
        <f>VLOOKUP(L317,mês!A:B,2,0)</f>
        <v>Fevereiro</v>
      </c>
      <c r="N317" s="25" t="str">
        <f t="shared" si="19"/>
        <v xml:space="preserve">Diretoria </v>
      </c>
    </row>
    <row r="318" spans="1:14" ht="57" customHeight="1" x14ac:dyDescent="0.2">
      <c r="A318" s="25" t="s">
        <v>489</v>
      </c>
      <c r="B318" s="26">
        <v>44973</v>
      </c>
      <c r="C318" s="27">
        <v>16607</v>
      </c>
      <c r="D318" s="27" t="s">
        <v>65</v>
      </c>
      <c r="E318" s="28" t="s">
        <v>116</v>
      </c>
      <c r="F318" s="29" t="s">
        <v>557</v>
      </c>
      <c r="G318" s="27" t="s">
        <v>68</v>
      </c>
      <c r="H318" s="30">
        <v>234793.2</v>
      </c>
      <c r="J318" s="30">
        <f t="shared" si="16"/>
        <v>234793.2</v>
      </c>
      <c r="K318" s="30">
        <f t="shared" si="17"/>
        <v>0</v>
      </c>
      <c r="L318" s="25">
        <f t="shared" si="18"/>
        <v>2</v>
      </c>
      <c r="M318" s="25" t="str">
        <f>VLOOKUP(L318,mês!A:B,2,0)</f>
        <v>Fevereiro</v>
      </c>
      <c r="N318" s="25" t="str">
        <f t="shared" si="19"/>
        <v xml:space="preserve">Diretoria </v>
      </c>
    </row>
    <row r="319" spans="1:14" ht="57" customHeight="1" x14ac:dyDescent="0.2">
      <c r="A319" s="25" t="s">
        <v>489</v>
      </c>
      <c r="B319" s="26">
        <v>44974</v>
      </c>
      <c r="C319" s="27">
        <v>16614</v>
      </c>
      <c r="D319" s="27" t="s">
        <v>65</v>
      </c>
      <c r="E319" s="28" t="s">
        <v>111</v>
      </c>
      <c r="F319" s="29" t="s">
        <v>558</v>
      </c>
      <c r="G319" s="27" t="s">
        <v>68</v>
      </c>
      <c r="H319" s="30">
        <v>8632</v>
      </c>
      <c r="J319" s="30">
        <f t="shared" si="16"/>
        <v>8632</v>
      </c>
      <c r="K319" s="30">
        <f t="shared" si="17"/>
        <v>0</v>
      </c>
      <c r="L319" s="25">
        <f t="shared" si="18"/>
        <v>2</v>
      </c>
      <c r="M319" s="25" t="str">
        <f>VLOOKUP(L319,mês!A:B,2,0)</f>
        <v>Fevereiro</v>
      </c>
      <c r="N319" s="25" t="str">
        <f t="shared" si="19"/>
        <v xml:space="preserve">Diretoria </v>
      </c>
    </row>
    <row r="320" spans="1:14" ht="57" customHeight="1" x14ac:dyDescent="0.2">
      <c r="A320" s="25" t="s">
        <v>489</v>
      </c>
      <c r="B320" s="26">
        <v>44980</v>
      </c>
      <c r="C320" s="27">
        <v>16618</v>
      </c>
      <c r="D320" s="27" t="s">
        <v>65</v>
      </c>
      <c r="E320" s="28" t="s">
        <v>160</v>
      </c>
      <c r="F320" s="29" t="s">
        <v>559</v>
      </c>
      <c r="G320" s="27" t="s">
        <v>68</v>
      </c>
      <c r="H320" s="30">
        <v>2287.9499999999998</v>
      </c>
      <c r="J320" s="30">
        <f t="shared" si="16"/>
        <v>2287.9499999999998</v>
      </c>
      <c r="K320" s="30">
        <f t="shared" si="17"/>
        <v>0</v>
      </c>
      <c r="L320" s="25">
        <f t="shared" si="18"/>
        <v>2</v>
      </c>
      <c r="M320" s="25" t="str">
        <f>VLOOKUP(L320,mês!A:B,2,0)</f>
        <v>Fevereiro</v>
      </c>
      <c r="N320" s="25" t="str">
        <f t="shared" si="19"/>
        <v xml:space="preserve">Diretoria </v>
      </c>
    </row>
    <row r="321" spans="1:14" ht="57" customHeight="1" x14ac:dyDescent="0.2">
      <c r="A321" s="25" t="s">
        <v>489</v>
      </c>
      <c r="B321" s="26">
        <v>44981</v>
      </c>
      <c r="C321" s="27">
        <v>16624</v>
      </c>
      <c r="D321" s="27" t="s">
        <v>65</v>
      </c>
      <c r="E321" s="28" t="s">
        <v>520</v>
      </c>
      <c r="F321" s="29" t="s">
        <v>560</v>
      </c>
      <c r="G321" s="27" t="s">
        <v>68</v>
      </c>
      <c r="H321" s="30">
        <v>1094.2</v>
      </c>
      <c r="J321" s="30">
        <f t="shared" si="16"/>
        <v>1094.2</v>
      </c>
      <c r="K321" s="30">
        <f t="shared" si="17"/>
        <v>0</v>
      </c>
      <c r="L321" s="25">
        <f t="shared" si="18"/>
        <v>2</v>
      </c>
      <c r="M321" s="25" t="str">
        <f>VLOOKUP(L321,mês!A:B,2,0)</f>
        <v>Fevereiro</v>
      </c>
      <c r="N321" s="25" t="str">
        <f t="shared" si="19"/>
        <v xml:space="preserve">Diretoria </v>
      </c>
    </row>
    <row r="322" spans="1:14" ht="57" customHeight="1" x14ac:dyDescent="0.2">
      <c r="A322" s="25" t="s">
        <v>489</v>
      </c>
      <c r="B322" s="26">
        <v>44985</v>
      </c>
      <c r="C322" s="27">
        <v>16628</v>
      </c>
      <c r="D322" s="27" t="s">
        <v>65</v>
      </c>
      <c r="E322" s="28" t="s">
        <v>139</v>
      </c>
      <c r="F322" s="29" t="s">
        <v>561</v>
      </c>
      <c r="G322" s="27" t="s">
        <v>68</v>
      </c>
      <c r="H322" s="30">
        <v>1097</v>
      </c>
      <c r="J322" s="30">
        <f t="shared" si="16"/>
        <v>1097</v>
      </c>
      <c r="K322" s="30">
        <f t="shared" si="17"/>
        <v>0</v>
      </c>
      <c r="L322" s="25">
        <f t="shared" si="18"/>
        <v>2</v>
      </c>
      <c r="M322" s="25" t="str">
        <f>VLOOKUP(L322,mês!A:B,2,0)</f>
        <v>Fevereiro</v>
      </c>
      <c r="N322" s="25" t="str">
        <f t="shared" si="19"/>
        <v xml:space="preserve">Diretoria </v>
      </c>
    </row>
    <row r="323" spans="1:14" ht="57" customHeight="1" x14ac:dyDescent="0.2">
      <c r="A323" s="25" t="s">
        <v>489</v>
      </c>
      <c r="B323" s="26">
        <v>44985</v>
      </c>
      <c r="C323" s="27">
        <v>16629</v>
      </c>
      <c r="D323" s="27" t="s">
        <v>65</v>
      </c>
      <c r="E323" s="28" t="s">
        <v>562</v>
      </c>
      <c r="F323" s="29" t="s">
        <v>563</v>
      </c>
      <c r="G323" s="27" t="s">
        <v>68</v>
      </c>
      <c r="H323" s="30">
        <v>750</v>
      </c>
      <c r="J323" s="30">
        <f t="shared" ref="J323:J386" si="20">IF(G323="Não",0,H323)</f>
        <v>750</v>
      </c>
      <c r="K323" s="30">
        <f t="shared" ref="K323:K386" si="21">IF(G323="Não",H323,0)</f>
        <v>0</v>
      </c>
      <c r="L323" s="25">
        <f t="shared" ref="L323:L386" si="22">MONTH(B323)</f>
        <v>2</v>
      </c>
      <c r="M323" s="25" t="str">
        <f>VLOOKUP(L323,mês!A:B,2,0)</f>
        <v>Fevereiro</v>
      </c>
      <c r="N323" s="25" t="str">
        <f t="shared" ref="N323:N386" si="23">LEFT(A323,SEARCH("-",A323)-1)</f>
        <v xml:space="preserve">Diretoria </v>
      </c>
    </row>
    <row r="324" spans="1:14" ht="57" customHeight="1" x14ac:dyDescent="0.2">
      <c r="A324" s="25" t="s">
        <v>489</v>
      </c>
      <c r="B324" s="26">
        <v>44985</v>
      </c>
      <c r="C324" s="27">
        <v>16631</v>
      </c>
      <c r="D324" s="27" t="s">
        <v>87</v>
      </c>
      <c r="E324" s="28" t="s">
        <v>154</v>
      </c>
      <c r="F324" s="29" t="s">
        <v>564</v>
      </c>
      <c r="G324" s="27" t="s">
        <v>68</v>
      </c>
      <c r="H324" s="30">
        <v>478.71</v>
      </c>
      <c r="J324" s="30">
        <f t="shared" si="20"/>
        <v>478.71</v>
      </c>
      <c r="K324" s="30">
        <f t="shared" si="21"/>
        <v>0</v>
      </c>
      <c r="L324" s="25">
        <f t="shared" si="22"/>
        <v>2</v>
      </c>
      <c r="M324" s="25" t="str">
        <f>VLOOKUP(L324,mês!A:B,2,0)</f>
        <v>Fevereiro</v>
      </c>
      <c r="N324" s="25" t="str">
        <f t="shared" si="23"/>
        <v xml:space="preserve">Diretoria </v>
      </c>
    </row>
    <row r="325" spans="1:14" ht="57" customHeight="1" x14ac:dyDescent="0.2">
      <c r="A325" s="25" t="s">
        <v>489</v>
      </c>
      <c r="B325" s="26">
        <v>44987</v>
      </c>
      <c r="C325" s="27">
        <v>16638</v>
      </c>
      <c r="D325" s="27" t="s">
        <v>65</v>
      </c>
      <c r="E325" s="28" t="s">
        <v>139</v>
      </c>
      <c r="F325" s="29" t="s">
        <v>565</v>
      </c>
      <c r="G325" s="27" t="s">
        <v>68</v>
      </c>
      <c r="H325" s="30">
        <v>1299.99</v>
      </c>
      <c r="J325" s="30">
        <f t="shared" si="20"/>
        <v>1299.99</v>
      </c>
      <c r="K325" s="30">
        <f t="shared" si="21"/>
        <v>0</v>
      </c>
      <c r="L325" s="25">
        <f t="shared" si="22"/>
        <v>3</v>
      </c>
      <c r="M325" s="25" t="str">
        <f>VLOOKUP(L325,mês!A:B,2,0)</f>
        <v>Março</v>
      </c>
      <c r="N325" s="25" t="str">
        <f t="shared" si="23"/>
        <v xml:space="preserve">Diretoria </v>
      </c>
    </row>
    <row r="326" spans="1:14" ht="57" customHeight="1" x14ac:dyDescent="0.2">
      <c r="A326" s="25" t="s">
        <v>489</v>
      </c>
      <c r="B326" s="26">
        <v>44987</v>
      </c>
      <c r="C326" s="27">
        <v>16637</v>
      </c>
      <c r="D326" s="27" t="s">
        <v>65</v>
      </c>
      <c r="E326" s="28" t="s">
        <v>116</v>
      </c>
      <c r="F326" s="29" t="s">
        <v>566</v>
      </c>
      <c r="G326" s="27" t="s">
        <v>68</v>
      </c>
      <c r="H326" s="30">
        <v>944</v>
      </c>
      <c r="J326" s="30">
        <f t="shared" si="20"/>
        <v>944</v>
      </c>
      <c r="K326" s="30">
        <f t="shared" si="21"/>
        <v>0</v>
      </c>
      <c r="L326" s="25">
        <f t="shared" si="22"/>
        <v>3</v>
      </c>
      <c r="M326" s="25" t="str">
        <f>VLOOKUP(L326,mês!A:B,2,0)</f>
        <v>Março</v>
      </c>
      <c r="N326" s="25" t="str">
        <f t="shared" si="23"/>
        <v xml:space="preserve">Diretoria </v>
      </c>
    </row>
    <row r="327" spans="1:14" ht="57" customHeight="1" x14ac:dyDescent="0.2">
      <c r="A327" s="25" t="s">
        <v>489</v>
      </c>
      <c r="B327" s="26">
        <v>44987</v>
      </c>
      <c r="C327" s="27">
        <v>16639</v>
      </c>
      <c r="D327" s="27" t="s">
        <v>65</v>
      </c>
      <c r="E327" s="28" t="s">
        <v>493</v>
      </c>
      <c r="F327" s="29" t="s">
        <v>567</v>
      </c>
      <c r="G327" s="27" t="s">
        <v>68</v>
      </c>
      <c r="H327" s="30">
        <v>144627.4</v>
      </c>
      <c r="J327" s="30">
        <f t="shared" si="20"/>
        <v>144627.4</v>
      </c>
      <c r="K327" s="30">
        <f t="shared" si="21"/>
        <v>0</v>
      </c>
      <c r="L327" s="25">
        <f t="shared" si="22"/>
        <v>3</v>
      </c>
      <c r="M327" s="25" t="str">
        <f>VLOOKUP(L327,mês!A:B,2,0)</f>
        <v>Março</v>
      </c>
      <c r="N327" s="25" t="str">
        <f t="shared" si="23"/>
        <v xml:space="preserve">Diretoria </v>
      </c>
    </row>
    <row r="328" spans="1:14" ht="57" customHeight="1" x14ac:dyDescent="0.2">
      <c r="A328" s="25" t="s">
        <v>489</v>
      </c>
      <c r="B328" s="26">
        <v>44987</v>
      </c>
      <c r="C328" s="27">
        <v>16642</v>
      </c>
      <c r="D328" s="27" t="s">
        <v>65</v>
      </c>
      <c r="E328" s="28" t="s">
        <v>568</v>
      </c>
      <c r="F328" s="29" t="s">
        <v>569</v>
      </c>
      <c r="G328" s="27" t="s">
        <v>68</v>
      </c>
      <c r="H328" s="30">
        <v>10000</v>
      </c>
      <c r="J328" s="30">
        <f t="shared" si="20"/>
        <v>10000</v>
      </c>
      <c r="K328" s="30">
        <f t="shared" si="21"/>
        <v>0</v>
      </c>
      <c r="L328" s="25">
        <f t="shared" si="22"/>
        <v>3</v>
      </c>
      <c r="M328" s="25" t="str">
        <f>VLOOKUP(L328,mês!A:B,2,0)</f>
        <v>Março</v>
      </c>
      <c r="N328" s="25" t="str">
        <f t="shared" si="23"/>
        <v xml:space="preserve">Diretoria </v>
      </c>
    </row>
    <row r="329" spans="1:14" ht="57" customHeight="1" x14ac:dyDescent="0.2">
      <c r="A329" s="25" t="s">
        <v>489</v>
      </c>
      <c r="B329" s="26">
        <v>44988</v>
      </c>
      <c r="C329" s="27">
        <v>16646</v>
      </c>
      <c r="D329" s="27" t="s">
        <v>96</v>
      </c>
      <c r="E329" s="28" t="s">
        <v>94</v>
      </c>
      <c r="F329" s="29" t="s">
        <v>570</v>
      </c>
      <c r="G329" s="27" t="s">
        <v>68</v>
      </c>
      <c r="H329" s="30">
        <v>12.2</v>
      </c>
      <c r="J329" s="30">
        <f t="shared" si="20"/>
        <v>12.2</v>
      </c>
      <c r="K329" s="30">
        <f t="shared" si="21"/>
        <v>0</v>
      </c>
      <c r="L329" s="25">
        <f t="shared" si="22"/>
        <v>3</v>
      </c>
      <c r="M329" s="25" t="str">
        <f>VLOOKUP(L329,mês!A:B,2,0)</f>
        <v>Março</v>
      </c>
      <c r="N329" s="25" t="str">
        <f t="shared" si="23"/>
        <v xml:space="preserve">Diretoria </v>
      </c>
    </row>
    <row r="330" spans="1:14" ht="57" customHeight="1" x14ac:dyDescent="0.2">
      <c r="A330" s="25" t="s">
        <v>489</v>
      </c>
      <c r="B330" s="26">
        <v>44992</v>
      </c>
      <c r="C330" s="27">
        <v>16662</v>
      </c>
      <c r="D330" s="27" t="s">
        <v>65</v>
      </c>
      <c r="E330" s="28" t="s">
        <v>83</v>
      </c>
      <c r="F330" s="29" t="s">
        <v>571</v>
      </c>
      <c r="G330" s="27" t="s">
        <v>68</v>
      </c>
      <c r="H330" s="30">
        <v>17712</v>
      </c>
      <c r="J330" s="30">
        <f t="shared" si="20"/>
        <v>17712</v>
      </c>
      <c r="K330" s="30">
        <f t="shared" si="21"/>
        <v>0</v>
      </c>
      <c r="L330" s="25">
        <f t="shared" si="22"/>
        <v>3</v>
      </c>
      <c r="M330" s="25" t="str">
        <f>VLOOKUP(L330,mês!A:B,2,0)</f>
        <v>Março</v>
      </c>
      <c r="N330" s="25" t="str">
        <f t="shared" si="23"/>
        <v xml:space="preserve">Diretoria </v>
      </c>
    </row>
    <row r="331" spans="1:14" ht="57" customHeight="1" x14ac:dyDescent="0.2">
      <c r="A331" s="25" t="s">
        <v>489</v>
      </c>
      <c r="B331" s="26">
        <v>44992</v>
      </c>
      <c r="C331" s="27">
        <v>16663</v>
      </c>
      <c r="D331" s="27" t="s">
        <v>65</v>
      </c>
      <c r="E331" s="28" t="s">
        <v>83</v>
      </c>
      <c r="F331" s="29" t="s">
        <v>572</v>
      </c>
      <c r="G331" s="27" t="s">
        <v>68</v>
      </c>
      <c r="H331" s="30">
        <v>0</v>
      </c>
      <c r="J331" s="30">
        <f t="shared" si="20"/>
        <v>0</v>
      </c>
      <c r="K331" s="30">
        <f t="shared" si="21"/>
        <v>0</v>
      </c>
      <c r="L331" s="25">
        <f t="shared" si="22"/>
        <v>3</v>
      </c>
      <c r="M331" s="25" t="str">
        <f>VLOOKUP(L331,mês!A:B,2,0)</f>
        <v>Março</v>
      </c>
      <c r="N331" s="25" t="str">
        <f t="shared" si="23"/>
        <v xml:space="preserve">Diretoria </v>
      </c>
    </row>
    <row r="332" spans="1:14" ht="57" customHeight="1" x14ac:dyDescent="0.2">
      <c r="A332" s="25" t="s">
        <v>489</v>
      </c>
      <c r="B332" s="26">
        <v>44992</v>
      </c>
      <c r="C332" s="27">
        <v>16664</v>
      </c>
      <c r="D332" s="27" t="s">
        <v>65</v>
      </c>
      <c r="E332" s="28" t="s">
        <v>83</v>
      </c>
      <c r="F332" s="29" t="s">
        <v>573</v>
      </c>
      <c r="G332" s="27" t="s">
        <v>68</v>
      </c>
      <c r="H332" s="30">
        <v>0</v>
      </c>
      <c r="J332" s="30">
        <f t="shared" si="20"/>
        <v>0</v>
      </c>
      <c r="K332" s="30">
        <f t="shared" si="21"/>
        <v>0</v>
      </c>
      <c r="L332" s="25">
        <f t="shared" si="22"/>
        <v>3</v>
      </c>
      <c r="M332" s="25" t="str">
        <f>VLOOKUP(L332,mês!A:B,2,0)</f>
        <v>Março</v>
      </c>
      <c r="N332" s="25" t="str">
        <f t="shared" si="23"/>
        <v xml:space="preserve">Diretoria </v>
      </c>
    </row>
    <row r="333" spans="1:14" ht="57" customHeight="1" x14ac:dyDescent="0.2">
      <c r="A333" s="25" t="s">
        <v>489</v>
      </c>
      <c r="B333" s="26">
        <v>44992</v>
      </c>
      <c r="C333" s="27">
        <v>16665</v>
      </c>
      <c r="D333" s="27" t="s">
        <v>65</v>
      </c>
      <c r="E333" s="28" t="s">
        <v>83</v>
      </c>
      <c r="F333" s="29" t="s">
        <v>574</v>
      </c>
      <c r="G333" s="27" t="s">
        <v>68</v>
      </c>
      <c r="H333" s="30">
        <v>6432</v>
      </c>
      <c r="J333" s="30">
        <f t="shared" si="20"/>
        <v>6432</v>
      </c>
      <c r="K333" s="30">
        <f t="shared" si="21"/>
        <v>0</v>
      </c>
      <c r="L333" s="25">
        <f t="shared" si="22"/>
        <v>3</v>
      </c>
      <c r="M333" s="25" t="str">
        <f>VLOOKUP(L333,mês!A:B,2,0)</f>
        <v>Março</v>
      </c>
      <c r="N333" s="25" t="str">
        <f t="shared" si="23"/>
        <v xml:space="preserve">Diretoria </v>
      </c>
    </row>
    <row r="334" spans="1:14" ht="57" customHeight="1" x14ac:dyDescent="0.2">
      <c r="A334" s="25" t="s">
        <v>489</v>
      </c>
      <c r="B334" s="26">
        <v>44992</v>
      </c>
      <c r="C334" s="27">
        <v>16666</v>
      </c>
      <c r="D334" s="27" t="s">
        <v>65</v>
      </c>
      <c r="E334" s="28" t="s">
        <v>83</v>
      </c>
      <c r="F334" s="29" t="s">
        <v>575</v>
      </c>
      <c r="G334" s="27" t="s">
        <v>68</v>
      </c>
      <c r="H334" s="30">
        <v>12864</v>
      </c>
      <c r="J334" s="30">
        <f t="shared" si="20"/>
        <v>12864</v>
      </c>
      <c r="K334" s="30">
        <f t="shared" si="21"/>
        <v>0</v>
      </c>
      <c r="L334" s="25">
        <f t="shared" si="22"/>
        <v>3</v>
      </c>
      <c r="M334" s="25" t="str">
        <f>VLOOKUP(L334,mês!A:B,2,0)</f>
        <v>Março</v>
      </c>
      <c r="N334" s="25" t="str">
        <f t="shared" si="23"/>
        <v xml:space="preserve">Diretoria </v>
      </c>
    </row>
    <row r="335" spans="1:14" ht="57" customHeight="1" x14ac:dyDescent="0.2">
      <c r="A335" s="25" t="s">
        <v>489</v>
      </c>
      <c r="B335" s="26">
        <v>44992</v>
      </c>
      <c r="C335" s="27">
        <v>16667</v>
      </c>
      <c r="D335" s="27" t="s">
        <v>65</v>
      </c>
      <c r="E335" s="28" t="s">
        <v>83</v>
      </c>
      <c r="F335" s="29" t="s">
        <v>576</v>
      </c>
      <c r="G335" s="27" t="s">
        <v>68</v>
      </c>
      <c r="H335" s="30">
        <v>6432</v>
      </c>
      <c r="J335" s="30">
        <f t="shared" si="20"/>
        <v>6432</v>
      </c>
      <c r="K335" s="30">
        <f t="shared" si="21"/>
        <v>0</v>
      </c>
      <c r="L335" s="25">
        <f t="shared" si="22"/>
        <v>3</v>
      </c>
      <c r="M335" s="25" t="str">
        <f>VLOOKUP(L335,mês!A:B,2,0)</f>
        <v>Março</v>
      </c>
      <c r="N335" s="25" t="str">
        <f t="shared" si="23"/>
        <v xml:space="preserve">Diretoria </v>
      </c>
    </row>
    <row r="336" spans="1:14" ht="57" customHeight="1" x14ac:dyDescent="0.2">
      <c r="A336" s="25" t="s">
        <v>489</v>
      </c>
      <c r="B336" s="26">
        <v>44993</v>
      </c>
      <c r="C336" s="27">
        <v>16653</v>
      </c>
      <c r="D336" s="27" t="s">
        <v>196</v>
      </c>
      <c r="E336" s="28" t="s">
        <v>170</v>
      </c>
      <c r="F336" s="29" t="s">
        <v>577</v>
      </c>
      <c r="G336" s="27" t="s">
        <v>68</v>
      </c>
      <c r="H336" s="30">
        <v>23.8</v>
      </c>
      <c r="J336" s="30">
        <f t="shared" si="20"/>
        <v>23.8</v>
      </c>
      <c r="K336" s="30">
        <f t="shared" si="21"/>
        <v>0</v>
      </c>
      <c r="L336" s="25">
        <f t="shared" si="22"/>
        <v>3</v>
      </c>
      <c r="M336" s="25" t="str">
        <f>VLOOKUP(L336,mês!A:B,2,0)</f>
        <v>Março</v>
      </c>
      <c r="N336" s="25" t="str">
        <f t="shared" si="23"/>
        <v xml:space="preserve">Diretoria </v>
      </c>
    </row>
    <row r="337" spans="1:14" ht="57" customHeight="1" x14ac:dyDescent="0.2">
      <c r="A337" s="25" t="s">
        <v>489</v>
      </c>
      <c r="B337" s="26">
        <v>44994</v>
      </c>
      <c r="C337" s="27">
        <v>16674</v>
      </c>
      <c r="D337" s="27" t="s">
        <v>96</v>
      </c>
      <c r="E337" s="28" t="s">
        <v>170</v>
      </c>
      <c r="F337" s="29" t="s">
        <v>578</v>
      </c>
      <c r="G337" s="27" t="s">
        <v>68</v>
      </c>
      <c r="H337" s="30">
        <v>16.71</v>
      </c>
      <c r="J337" s="30">
        <f t="shared" si="20"/>
        <v>16.71</v>
      </c>
      <c r="K337" s="30">
        <f t="shared" si="21"/>
        <v>0</v>
      </c>
      <c r="L337" s="25">
        <f t="shared" si="22"/>
        <v>3</v>
      </c>
      <c r="M337" s="25" t="str">
        <f>VLOOKUP(L337,mês!A:B,2,0)</f>
        <v>Março</v>
      </c>
      <c r="N337" s="25" t="str">
        <f t="shared" si="23"/>
        <v xml:space="preserve">Diretoria </v>
      </c>
    </row>
    <row r="338" spans="1:14" ht="57" customHeight="1" x14ac:dyDescent="0.2">
      <c r="A338" s="25" t="s">
        <v>489</v>
      </c>
      <c r="B338" s="26">
        <v>44995</v>
      </c>
      <c r="C338" s="27">
        <v>16679</v>
      </c>
      <c r="D338" s="27" t="s">
        <v>65</v>
      </c>
      <c r="E338" s="28" t="s">
        <v>160</v>
      </c>
      <c r="F338" s="29" t="s">
        <v>579</v>
      </c>
      <c r="G338" s="27" t="s">
        <v>68</v>
      </c>
      <c r="H338" s="30">
        <v>1605.21</v>
      </c>
      <c r="J338" s="30">
        <f t="shared" si="20"/>
        <v>1605.21</v>
      </c>
      <c r="K338" s="30">
        <f t="shared" si="21"/>
        <v>0</v>
      </c>
      <c r="L338" s="25">
        <f t="shared" si="22"/>
        <v>3</v>
      </c>
      <c r="M338" s="25" t="str">
        <f>VLOOKUP(L338,mês!A:B,2,0)</f>
        <v>Março</v>
      </c>
      <c r="N338" s="25" t="str">
        <f t="shared" si="23"/>
        <v xml:space="preserve">Diretoria </v>
      </c>
    </row>
    <row r="339" spans="1:14" ht="57" customHeight="1" x14ac:dyDescent="0.2">
      <c r="A339" s="25" t="s">
        <v>489</v>
      </c>
      <c r="B339" s="26">
        <v>44998</v>
      </c>
      <c r="C339" s="27">
        <v>16681</v>
      </c>
      <c r="D339" s="27" t="s">
        <v>87</v>
      </c>
      <c r="E339" s="28" t="s">
        <v>580</v>
      </c>
      <c r="F339" s="29" t="s">
        <v>581</v>
      </c>
      <c r="G339" s="27" t="s">
        <v>68</v>
      </c>
      <c r="H339" s="30">
        <v>330</v>
      </c>
      <c r="J339" s="30">
        <f t="shared" si="20"/>
        <v>330</v>
      </c>
      <c r="K339" s="30">
        <f t="shared" si="21"/>
        <v>0</v>
      </c>
      <c r="L339" s="25">
        <f t="shared" si="22"/>
        <v>3</v>
      </c>
      <c r="M339" s="25" t="str">
        <f>VLOOKUP(L339,mês!A:B,2,0)</f>
        <v>Março</v>
      </c>
      <c r="N339" s="25" t="str">
        <f t="shared" si="23"/>
        <v xml:space="preserve">Diretoria </v>
      </c>
    </row>
    <row r="340" spans="1:14" ht="57" customHeight="1" x14ac:dyDescent="0.2">
      <c r="A340" s="25" t="s">
        <v>489</v>
      </c>
      <c r="B340" s="26">
        <v>44999</v>
      </c>
      <c r="C340" s="27">
        <v>16682</v>
      </c>
      <c r="D340" s="27" t="s">
        <v>65</v>
      </c>
      <c r="E340" s="28" t="s">
        <v>144</v>
      </c>
      <c r="F340" s="29" t="s">
        <v>582</v>
      </c>
      <c r="G340" s="27" t="s">
        <v>68</v>
      </c>
      <c r="H340" s="30">
        <v>560</v>
      </c>
      <c r="J340" s="30">
        <f t="shared" si="20"/>
        <v>560</v>
      </c>
      <c r="K340" s="30">
        <f t="shared" si="21"/>
        <v>0</v>
      </c>
      <c r="L340" s="25">
        <f t="shared" si="22"/>
        <v>3</v>
      </c>
      <c r="M340" s="25" t="str">
        <f>VLOOKUP(L340,mês!A:B,2,0)</f>
        <v>Março</v>
      </c>
      <c r="N340" s="25" t="str">
        <f t="shared" si="23"/>
        <v xml:space="preserve">Diretoria </v>
      </c>
    </row>
    <row r="341" spans="1:14" ht="57" customHeight="1" x14ac:dyDescent="0.2">
      <c r="A341" s="25" t="s">
        <v>489</v>
      </c>
      <c r="B341" s="26">
        <v>45001</v>
      </c>
      <c r="C341" s="27">
        <v>16689</v>
      </c>
      <c r="D341" s="27" t="s">
        <v>65</v>
      </c>
      <c r="E341" s="28" t="s">
        <v>583</v>
      </c>
      <c r="F341" s="29" t="s">
        <v>584</v>
      </c>
      <c r="G341" s="27" t="s">
        <v>68</v>
      </c>
      <c r="H341" s="30">
        <v>725.3</v>
      </c>
      <c r="J341" s="30">
        <f t="shared" si="20"/>
        <v>725.3</v>
      </c>
      <c r="K341" s="30">
        <f t="shared" si="21"/>
        <v>0</v>
      </c>
      <c r="L341" s="25">
        <f t="shared" si="22"/>
        <v>3</v>
      </c>
      <c r="M341" s="25" t="str">
        <f>VLOOKUP(L341,mês!A:B,2,0)</f>
        <v>Março</v>
      </c>
      <c r="N341" s="25" t="str">
        <f t="shared" si="23"/>
        <v xml:space="preserve">Diretoria </v>
      </c>
    </row>
    <row r="342" spans="1:14" ht="57" customHeight="1" x14ac:dyDescent="0.2">
      <c r="A342" s="25" t="s">
        <v>489</v>
      </c>
      <c r="B342" s="26">
        <v>45001</v>
      </c>
      <c r="C342" s="27">
        <v>16693</v>
      </c>
      <c r="D342" s="27" t="s">
        <v>65</v>
      </c>
      <c r="E342" s="28" t="s">
        <v>585</v>
      </c>
      <c r="F342" s="29" t="s">
        <v>586</v>
      </c>
      <c r="G342" s="27" t="s">
        <v>68</v>
      </c>
      <c r="H342" s="30">
        <v>2677.03</v>
      </c>
      <c r="J342" s="30">
        <f t="shared" si="20"/>
        <v>2677.03</v>
      </c>
      <c r="K342" s="30">
        <f t="shared" si="21"/>
        <v>0</v>
      </c>
      <c r="L342" s="25">
        <f t="shared" si="22"/>
        <v>3</v>
      </c>
      <c r="M342" s="25" t="str">
        <f>VLOOKUP(L342,mês!A:B,2,0)</f>
        <v>Março</v>
      </c>
      <c r="N342" s="25" t="str">
        <f t="shared" si="23"/>
        <v xml:space="preserve">Diretoria </v>
      </c>
    </row>
    <row r="343" spans="1:14" ht="57" customHeight="1" x14ac:dyDescent="0.2">
      <c r="A343" s="25" t="s">
        <v>489</v>
      </c>
      <c r="B343" s="26">
        <v>45002</v>
      </c>
      <c r="C343" s="27">
        <v>16690</v>
      </c>
      <c r="D343" s="27" t="s">
        <v>65</v>
      </c>
      <c r="E343" s="28" t="s">
        <v>587</v>
      </c>
      <c r="F343" s="29" t="s">
        <v>588</v>
      </c>
      <c r="G343" s="27" t="s">
        <v>68</v>
      </c>
      <c r="H343" s="30">
        <v>24.72</v>
      </c>
      <c r="J343" s="30">
        <f t="shared" si="20"/>
        <v>24.72</v>
      </c>
      <c r="K343" s="30">
        <f t="shared" si="21"/>
        <v>0</v>
      </c>
      <c r="L343" s="25">
        <f t="shared" si="22"/>
        <v>3</v>
      </c>
      <c r="M343" s="25" t="str">
        <f>VLOOKUP(L343,mês!A:B,2,0)</f>
        <v>Março</v>
      </c>
      <c r="N343" s="25" t="str">
        <f t="shared" si="23"/>
        <v xml:space="preserve">Diretoria </v>
      </c>
    </row>
    <row r="344" spans="1:14" ht="57" customHeight="1" x14ac:dyDescent="0.2">
      <c r="A344" s="25" t="s">
        <v>489</v>
      </c>
      <c r="B344" s="26">
        <v>45002</v>
      </c>
      <c r="C344" s="27">
        <v>16697</v>
      </c>
      <c r="D344" s="27" t="s">
        <v>81</v>
      </c>
      <c r="E344" s="28" t="s">
        <v>589</v>
      </c>
      <c r="F344" s="29" t="s">
        <v>590</v>
      </c>
      <c r="G344" s="27" t="s">
        <v>68</v>
      </c>
      <c r="H344" s="30">
        <v>3725</v>
      </c>
      <c r="J344" s="30">
        <f t="shared" si="20"/>
        <v>3725</v>
      </c>
      <c r="K344" s="30">
        <f t="shared" si="21"/>
        <v>0</v>
      </c>
      <c r="L344" s="25">
        <f t="shared" si="22"/>
        <v>3</v>
      </c>
      <c r="M344" s="25" t="str">
        <f>VLOOKUP(L344,mês!A:B,2,0)</f>
        <v>Março</v>
      </c>
      <c r="N344" s="25" t="str">
        <f t="shared" si="23"/>
        <v xml:space="preserve">Diretoria </v>
      </c>
    </row>
    <row r="345" spans="1:14" ht="57" customHeight="1" x14ac:dyDescent="0.2">
      <c r="A345" s="25" t="s">
        <v>489</v>
      </c>
      <c r="B345" s="26">
        <v>45006</v>
      </c>
      <c r="C345" s="27">
        <v>16701</v>
      </c>
      <c r="D345" s="27" t="s">
        <v>65</v>
      </c>
      <c r="E345" s="28" t="s">
        <v>116</v>
      </c>
      <c r="F345" s="29" t="s">
        <v>591</v>
      </c>
      <c r="G345" s="27" t="s">
        <v>68</v>
      </c>
      <c r="H345" s="30">
        <v>7600</v>
      </c>
      <c r="J345" s="30">
        <f t="shared" si="20"/>
        <v>7600</v>
      </c>
      <c r="K345" s="30">
        <f t="shared" si="21"/>
        <v>0</v>
      </c>
      <c r="L345" s="25">
        <f t="shared" si="22"/>
        <v>3</v>
      </c>
      <c r="M345" s="25" t="str">
        <f>VLOOKUP(L345,mês!A:B,2,0)</f>
        <v>Março</v>
      </c>
      <c r="N345" s="25" t="str">
        <f t="shared" si="23"/>
        <v xml:space="preserve">Diretoria </v>
      </c>
    </row>
    <row r="346" spans="1:14" ht="57" customHeight="1" x14ac:dyDescent="0.2">
      <c r="A346" s="25" t="s">
        <v>489</v>
      </c>
      <c r="B346" s="26">
        <v>45007</v>
      </c>
      <c r="C346" s="27">
        <v>16705</v>
      </c>
      <c r="D346" s="27" t="s">
        <v>185</v>
      </c>
      <c r="E346" s="28" t="s">
        <v>130</v>
      </c>
      <c r="F346" s="29" t="s">
        <v>592</v>
      </c>
      <c r="G346" s="27" t="s">
        <v>68</v>
      </c>
      <c r="H346" s="30">
        <v>1168</v>
      </c>
      <c r="J346" s="30">
        <f t="shared" si="20"/>
        <v>1168</v>
      </c>
      <c r="K346" s="30">
        <f t="shared" si="21"/>
        <v>0</v>
      </c>
      <c r="L346" s="25">
        <f t="shared" si="22"/>
        <v>3</v>
      </c>
      <c r="M346" s="25" t="str">
        <f>VLOOKUP(L346,mês!A:B,2,0)</f>
        <v>Março</v>
      </c>
      <c r="N346" s="25" t="str">
        <f t="shared" si="23"/>
        <v xml:space="preserve">Diretoria </v>
      </c>
    </row>
    <row r="347" spans="1:14" ht="57" customHeight="1" x14ac:dyDescent="0.2">
      <c r="A347" s="25" t="s">
        <v>489</v>
      </c>
      <c r="B347" s="26">
        <v>45007</v>
      </c>
      <c r="C347" s="27">
        <v>16706</v>
      </c>
      <c r="D347" s="27" t="s">
        <v>81</v>
      </c>
      <c r="E347" s="28" t="s">
        <v>130</v>
      </c>
      <c r="F347" s="29" t="s">
        <v>593</v>
      </c>
      <c r="G347" s="27" t="s">
        <v>68</v>
      </c>
      <c r="H347" s="30">
        <v>4933.4399999999996</v>
      </c>
      <c r="J347" s="30">
        <f t="shared" si="20"/>
        <v>4933.4399999999996</v>
      </c>
      <c r="K347" s="30">
        <f t="shared" si="21"/>
        <v>0</v>
      </c>
      <c r="L347" s="25">
        <f t="shared" si="22"/>
        <v>3</v>
      </c>
      <c r="M347" s="25" t="str">
        <f>VLOOKUP(L347,mês!A:B,2,0)</f>
        <v>Março</v>
      </c>
      <c r="N347" s="25" t="str">
        <f t="shared" si="23"/>
        <v xml:space="preserve">Diretoria </v>
      </c>
    </row>
    <row r="348" spans="1:14" ht="57" customHeight="1" x14ac:dyDescent="0.2">
      <c r="A348" s="25" t="s">
        <v>489</v>
      </c>
      <c r="B348" s="26">
        <v>45007</v>
      </c>
      <c r="C348" s="27">
        <v>16707</v>
      </c>
      <c r="D348" s="27" t="s">
        <v>81</v>
      </c>
      <c r="E348" s="28" t="s">
        <v>221</v>
      </c>
      <c r="F348" s="29" t="s">
        <v>594</v>
      </c>
      <c r="G348" s="27" t="s">
        <v>68</v>
      </c>
      <c r="H348" s="30">
        <v>2785.71</v>
      </c>
      <c r="J348" s="30">
        <f t="shared" si="20"/>
        <v>2785.71</v>
      </c>
      <c r="K348" s="30">
        <f t="shared" si="21"/>
        <v>0</v>
      </c>
      <c r="L348" s="25">
        <f t="shared" si="22"/>
        <v>3</v>
      </c>
      <c r="M348" s="25" t="str">
        <f>VLOOKUP(L348,mês!A:B,2,0)</f>
        <v>Março</v>
      </c>
      <c r="N348" s="25" t="str">
        <f t="shared" si="23"/>
        <v xml:space="preserve">Diretoria </v>
      </c>
    </row>
    <row r="349" spans="1:14" ht="57" customHeight="1" x14ac:dyDescent="0.2">
      <c r="A349" s="25" t="s">
        <v>489</v>
      </c>
      <c r="B349" s="26">
        <v>45012</v>
      </c>
      <c r="C349" s="27">
        <v>16710</v>
      </c>
      <c r="D349" s="27" t="s">
        <v>118</v>
      </c>
      <c r="E349" s="28" t="s">
        <v>595</v>
      </c>
      <c r="F349" s="29" t="s">
        <v>596</v>
      </c>
      <c r="G349" s="27" t="s">
        <v>68</v>
      </c>
      <c r="H349" s="30">
        <v>1240</v>
      </c>
      <c r="J349" s="30">
        <f t="shared" si="20"/>
        <v>1240</v>
      </c>
      <c r="K349" s="30">
        <f t="shared" si="21"/>
        <v>0</v>
      </c>
      <c r="L349" s="25">
        <f t="shared" si="22"/>
        <v>3</v>
      </c>
      <c r="M349" s="25" t="str">
        <f>VLOOKUP(L349,mês!A:B,2,0)</f>
        <v>Março</v>
      </c>
      <c r="N349" s="25" t="str">
        <f t="shared" si="23"/>
        <v xml:space="preserve">Diretoria </v>
      </c>
    </row>
    <row r="350" spans="1:14" ht="57" customHeight="1" x14ac:dyDescent="0.2">
      <c r="A350" s="25" t="s">
        <v>489</v>
      </c>
      <c r="B350" s="26">
        <v>45012</v>
      </c>
      <c r="C350" s="27">
        <v>16720</v>
      </c>
      <c r="D350" s="27" t="s">
        <v>81</v>
      </c>
      <c r="E350" s="28" t="s">
        <v>126</v>
      </c>
      <c r="F350" s="29" t="s">
        <v>597</v>
      </c>
      <c r="G350" s="27" t="s">
        <v>68</v>
      </c>
      <c r="H350" s="30">
        <v>1541.7</v>
      </c>
      <c r="J350" s="30">
        <f t="shared" si="20"/>
        <v>1541.7</v>
      </c>
      <c r="K350" s="30">
        <f t="shared" si="21"/>
        <v>0</v>
      </c>
      <c r="L350" s="25">
        <f t="shared" si="22"/>
        <v>3</v>
      </c>
      <c r="M350" s="25" t="str">
        <f>VLOOKUP(L350,mês!A:B,2,0)</f>
        <v>Março</v>
      </c>
      <c r="N350" s="25" t="str">
        <f t="shared" si="23"/>
        <v xml:space="preserve">Diretoria </v>
      </c>
    </row>
    <row r="351" spans="1:14" ht="57" customHeight="1" x14ac:dyDescent="0.2">
      <c r="A351" s="25" t="s">
        <v>489</v>
      </c>
      <c r="B351" s="26">
        <v>45013</v>
      </c>
      <c r="C351" s="27">
        <v>16713</v>
      </c>
      <c r="D351" s="27" t="s">
        <v>526</v>
      </c>
      <c r="E351" s="28" t="s">
        <v>527</v>
      </c>
      <c r="F351" s="29" t="s">
        <v>598</v>
      </c>
      <c r="G351" s="27" t="s">
        <v>68</v>
      </c>
      <c r="H351" s="30">
        <v>73.61</v>
      </c>
      <c r="J351" s="30">
        <f t="shared" si="20"/>
        <v>73.61</v>
      </c>
      <c r="K351" s="30">
        <f t="shared" si="21"/>
        <v>0</v>
      </c>
      <c r="L351" s="25">
        <f t="shared" si="22"/>
        <v>3</v>
      </c>
      <c r="M351" s="25" t="str">
        <f>VLOOKUP(L351,mês!A:B,2,0)</f>
        <v>Março</v>
      </c>
      <c r="N351" s="25" t="str">
        <f t="shared" si="23"/>
        <v xml:space="preserve">Diretoria </v>
      </c>
    </row>
    <row r="352" spans="1:14" ht="57" customHeight="1" x14ac:dyDescent="0.2">
      <c r="A352" s="25" t="s">
        <v>489</v>
      </c>
      <c r="B352" s="26">
        <v>45013</v>
      </c>
      <c r="C352" s="27">
        <v>16714</v>
      </c>
      <c r="D352" s="27" t="s">
        <v>65</v>
      </c>
      <c r="E352" s="28" t="s">
        <v>599</v>
      </c>
      <c r="F352" s="29" t="s">
        <v>600</v>
      </c>
      <c r="G352" s="27" t="s">
        <v>68</v>
      </c>
      <c r="H352" s="30">
        <v>159.80000000000001</v>
      </c>
      <c r="J352" s="30">
        <f t="shared" si="20"/>
        <v>159.80000000000001</v>
      </c>
      <c r="K352" s="30">
        <f t="shared" si="21"/>
        <v>0</v>
      </c>
      <c r="L352" s="25">
        <f t="shared" si="22"/>
        <v>3</v>
      </c>
      <c r="M352" s="25" t="str">
        <f>VLOOKUP(L352,mês!A:B,2,0)</f>
        <v>Março</v>
      </c>
      <c r="N352" s="25" t="str">
        <f t="shared" si="23"/>
        <v xml:space="preserve">Diretoria </v>
      </c>
    </row>
    <row r="353" spans="1:14" ht="57" customHeight="1" x14ac:dyDescent="0.2">
      <c r="A353" s="25" t="s">
        <v>489</v>
      </c>
      <c r="B353" s="26">
        <v>45014</v>
      </c>
      <c r="C353" s="27">
        <v>16729</v>
      </c>
      <c r="D353" s="27" t="s">
        <v>81</v>
      </c>
      <c r="E353" s="28" t="s">
        <v>147</v>
      </c>
      <c r="F353" s="29" t="s">
        <v>601</v>
      </c>
      <c r="G353" s="27" t="s">
        <v>68</v>
      </c>
      <c r="H353" s="30">
        <v>119.47</v>
      </c>
      <c r="J353" s="30">
        <f t="shared" si="20"/>
        <v>119.47</v>
      </c>
      <c r="K353" s="30">
        <f t="shared" si="21"/>
        <v>0</v>
      </c>
      <c r="L353" s="25">
        <f t="shared" si="22"/>
        <v>3</v>
      </c>
      <c r="M353" s="25" t="str">
        <f>VLOOKUP(L353,mês!A:B,2,0)</f>
        <v>Março</v>
      </c>
      <c r="N353" s="25" t="str">
        <f t="shared" si="23"/>
        <v xml:space="preserve">Diretoria </v>
      </c>
    </row>
    <row r="354" spans="1:14" ht="57" customHeight="1" x14ac:dyDescent="0.2">
      <c r="A354" s="25" t="s">
        <v>489</v>
      </c>
      <c r="B354" s="26">
        <v>45014</v>
      </c>
      <c r="C354" s="27">
        <v>16733</v>
      </c>
      <c r="D354" s="27" t="s">
        <v>73</v>
      </c>
      <c r="E354" s="28" t="s">
        <v>602</v>
      </c>
      <c r="F354" s="29" t="s">
        <v>603</v>
      </c>
      <c r="G354" s="27" t="s">
        <v>68</v>
      </c>
      <c r="H354" s="30">
        <v>6760</v>
      </c>
      <c r="J354" s="30">
        <f t="shared" si="20"/>
        <v>6760</v>
      </c>
      <c r="K354" s="30">
        <f t="shared" si="21"/>
        <v>0</v>
      </c>
      <c r="L354" s="25">
        <f t="shared" si="22"/>
        <v>3</v>
      </c>
      <c r="M354" s="25" t="str">
        <f>VLOOKUP(L354,mês!A:B,2,0)</f>
        <v>Março</v>
      </c>
      <c r="N354" s="25" t="str">
        <f t="shared" si="23"/>
        <v xml:space="preserve">Diretoria </v>
      </c>
    </row>
    <row r="355" spans="1:14" ht="57" customHeight="1" x14ac:dyDescent="0.2">
      <c r="A355" s="25" t="s">
        <v>489</v>
      </c>
      <c r="B355" s="26">
        <v>45015</v>
      </c>
      <c r="C355" s="27">
        <v>16738</v>
      </c>
      <c r="D355" s="27" t="s">
        <v>81</v>
      </c>
      <c r="E355" s="28" t="s">
        <v>147</v>
      </c>
      <c r="F355" s="29" t="s">
        <v>604</v>
      </c>
      <c r="G355" s="27" t="s">
        <v>68</v>
      </c>
      <c r="H355" s="30">
        <v>63.6</v>
      </c>
      <c r="J355" s="30">
        <f t="shared" si="20"/>
        <v>63.6</v>
      </c>
      <c r="K355" s="30">
        <f t="shared" si="21"/>
        <v>0</v>
      </c>
      <c r="L355" s="25">
        <f t="shared" si="22"/>
        <v>3</v>
      </c>
      <c r="M355" s="25" t="str">
        <f>VLOOKUP(L355,mês!A:B,2,0)</f>
        <v>Março</v>
      </c>
      <c r="N355" s="25" t="str">
        <f t="shared" si="23"/>
        <v xml:space="preserve">Diretoria </v>
      </c>
    </row>
    <row r="356" spans="1:14" ht="57" customHeight="1" x14ac:dyDescent="0.2">
      <c r="A356" s="25" t="s">
        <v>489</v>
      </c>
      <c r="B356" s="26">
        <v>45016</v>
      </c>
      <c r="C356" s="27">
        <v>16743</v>
      </c>
      <c r="D356" s="27" t="s">
        <v>65</v>
      </c>
      <c r="E356" s="28" t="s">
        <v>139</v>
      </c>
      <c r="F356" s="29" t="s">
        <v>605</v>
      </c>
      <c r="G356" s="27" t="s">
        <v>68</v>
      </c>
      <c r="H356" s="30">
        <v>1068.27</v>
      </c>
      <c r="J356" s="30">
        <f t="shared" si="20"/>
        <v>1068.27</v>
      </c>
      <c r="K356" s="30">
        <f t="shared" si="21"/>
        <v>0</v>
      </c>
      <c r="L356" s="25">
        <f t="shared" si="22"/>
        <v>3</v>
      </c>
      <c r="M356" s="25" t="str">
        <f>VLOOKUP(L356,mês!A:B,2,0)</f>
        <v>Março</v>
      </c>
      <c r="N356" s="25" t="str">
        <f t="shared" si="23"/>
        <v xml:space="preserve">Diretoria </v>
      </c>
    </row>
    <row r="357" spans="1:14" ht="57" customHeight="1" x14ac:dyDescent="0.2">
      <c r="A357" s="25" t="s">
        <v>489</v>
      </c>
      <c r="B357" s="26">
        <v>45016</v>
      </c>
      <c r="C357" s="27">
        <v>16745</v>
      </c>
      <c r="D357" s="27" t="s">
        <v>65</v>
      </c>
      <c r="E357" s="28" t="s">
        <v>133</v>
      </c>
      <c r="F357" s="29" t="s">
        <v>606</v>
      </c>
      <c r="G357" s="27" t="s">
        <v>68</v>
      </c>
      <c r="H357" s="30">
        <v>4410</v>
      </c>
      <c r="J357" s="30">
        <f t="shared" si="20"/>
        <v>4410</v>
      </c>
      <c r="K357" s="30">
        <f t="shared" si="21"/>
        <v>0</v>
      </c>
      <c r="L357" s="25">
        <f t="shared" si="22"/>
        <v>3</v>
      </c>
      <c r="M357" s="25" t="str">
        <f>VLOOKUP(L357,mês!A:B,2,0)</f>
        <v>Março</v>
      </c>
      <c r="N357" s="25" t="str">
        <f t="shared" si="23"/>
        <v xml:space="preserve">Diretoria </v>
      </c>
    </row>
    <row r="358" spans="1:14" ht="57" customHeight="1" x14ac:dyDescent="0.2">
      <c r="A358" s="25" t="s">
        <v>489</v>
      </c>
      <c r="B358" s="26">
        <v>45016</v>
      </c>
      <c r="C358" s="27">
        <v>16747</v>
      </c>
      <c r="D358" s="27" t="s">
        <v>118</v>
      </c>
      <c r="E358" s="28" t="s">
        <v>607</v>
      </c>
      <c r="F358" s="29" t="s">
        <v>608</v>
      </c>
      <c r="G358" s="27" t="s">
        <v>68</v>
      </c>
      <c r="H358" s="30">
        <v>620</v>
      </c>
      <c r="J358" s="30">
        <f t="shared" si="20"/>
        <v>620</v>
      </c>
      <c r="K358" s="30">
        <f t="shared" si="21"/>
        <v>0</v>
      </c>
      <c r="L358" s="25">
        <f t="shared" si="22"/>
        <v>3</v>
      </c>
      <c r="M358" s="25" t="str">
        <f>VLOOKUP(L358,mês!A:B,2,0)</f>
        <v>Março</v>
      </c>
      <c r="N358" s="25" t="str">
        <f t="shared" si="23"/>
        <v xml:space="preserve">Diretoria </v>
      </c>
    </row>
    <row r="359" spans="1:14" ht="57" customHeight="1" x14ac:dyDescent="0.2">
      <c r="A359" s="25" t="s">
        <v>489</v>
      </c>
      <c r="B359" s="26">
        <v>45016</v>
      </c>
      <c r="C359" s="27">
        <v>16748</v>
      </c>
      <c r="D359" s="27" t="s">
        <v>249</v>
      </c>
      <c r="E359" s="28" t="s">
        <v>609</v>
      </c>
      <c r="F359" s="29" t="s">
        <v>610</v>
      </c>
      <c r="G359" s="27" t="s">
        <v>68</v>
      </c>
      <c r="H359" s="30">
        <v>2352</v>
      </c>
      <c r="J359" s="30">
        <f t="shared" si="20"/>
        <v>2352</v>
      </c>
      <c r="K359" s="30">
        <f t="shared" si="21"/>
        <v>0</v>
      </c>
      <c r="L359" s="25">
        <f t="shared" si="22"/>
        <v>3</v>
      </c>
      <c r="M359" s="25" t="str">
        <f>VLOOKUP(L359,mês!A:B,2,0)</f>
        <v>Março</v>
      </c>
      <c r="N359" s="25" t="str">
        <f t="shared" si="23"/>
        <v xml:space="preserve">Diretoria </v>
      </c>
    </row>
    <row r="360" spans="1:14" ht="57" customHeight="1" x14ac:dyDescent="0.2">
      <c r="A360" s="25" t="s">
        <v>489</v>
      </c>
      <c r="B360" s="26">
        <v>45019</v>
      </c>
      <c r="C360" s="27">
        <v>16725</v>
      </c>
      <c r="D360" s="27" t="s">
        <v>505</v>
      </c>
      <c r="E360" s="28" t="s">
        <v>611</v>
      </c>
      <c r="F360" s="29" t="s">
        <v>612</v>
      </c>
      <c r="G360" s="27" t="s">
        <v>68</v>
      </c>
      <c r="H360" s="30">
        <v>555</v>
      </c>
      <c r="J360" s="30">
        <f t="shared" si="20"/>
        <v>555</v>
      </c>
      <c r="K360" s="30">
        <f t="shared" si="21"/>
        <v>0</v>
      </c>
      <c r="L360" s="25">
        <f t="shared" si="22"/>
        <v>4</v>
      </c>
      <c r="M360" s="25" t="str">
        <f>VLOOKUP(L360,mês!A:B,2,0)</f>
        <v>Abril</v>
      </c>
      <c r="N360" s="25" t="str">
        <f t="shared" si="23"/>
        <v xml:space="preserve">Diretoria </v>
      </c>
    </row>
    <row r="361" spans="1:14" ht="57" customHeight="1" x14ac:dyDescent="0.2">
      <c r="A361" s="25" t="s">
        <v>489</v>
      </c>
      <c r="B361" s="26">
        <v>45019</v>
      </c>
      <c r="C361" s="27">
        <v>16751</v>
      </c>
      <c r="D361" s="27" t="s">
        <v>65</v>
      </c>
      <c r="E361" s="28" t="s">
        <v>83</v>
      </c>
      <c r="F361" s="29" t="s">
        <v>613</v>
      </c>
      <c r="G361" s="27" t="s">
        <v>68</v>
      </c>
      <c r="H361" s="30">
        <v>9648</v>
      </c>
      <c r="J361" s="30">
        <f t="shared" si="20"/>
        <v>9648</v>
      </c>
      <c r="K361" s="30">
        <f t="shared" si="21"/>
        <v>0</v>
      </c>
      <c r="L361" s="25">
        <f t="shared" si="22"/>
        <v>4</v>
      </c>
      <c r="M361" s="25" t="str">
        <f>VLOOKUP(L361,mês!A:B,2,0)</f>
        <v>Abril</v>
      </c>
      <c r="N361" s="25" t="str">
        <f t="shared" si="23"/>
        <v xml:space="preserve">Diretoria </v>
      </c>
    </row>
    <row r="362" spans="1:14" ht="57" customHeight="1" x14ac:dyDescent="0.2">
      <c r="A362" s="25" t="s">
        <v>489</v>
      </c>
      <c r="B362" s="26">
        <v>45022</v>
      </c>
      <c r="C362" s="27">
        <v>16756</v>
      </c>
      <c r="D362" s="27" t="s">
        <v>614</v>
      </c>
      <c r="E362" s="28" t="s">
        <v>170</v>
      </c>
      <c r="F362" s="29" t="s">
        <v>615</v>
      </c>
      <c r="G362" s="27" t="s">
        <v>68</v>
      </c>
      <c r="H362" s="30">
        <v>23.68</v>
      </c>
      <c r="J362" s="30">
        <f t="shared" si="20"/>
        <v>23.68</v>
      </c>
      <c r="K362" s="30">
        <f t="shared" si="21"/>
        <v>0</v>
      </c>
      <c r="L362" s="25">
        <f t="shared" si="22"/>
        <v>4</v>
      </c>
      <c r="M362" s="25" t="str">
        <f>VLOOKUP(L362,mês!A:B,2,0)</f>
        <v>Abril</v>
      </c>
      <c r="N362" s="25" t="str">
        <f t="shared" si="23"/>
        <v xml:space="preserve">Diretoria </v>
      </c>
    </row>
    <row r="363" spans="1:14" ht="57" customHeight="1" x14ac:dyDescent="0.2">
      <c r="A363" s="25" t="s">
        <v>489</v>
      </c>
      <c r="B363" s="26">
        <v>45022</v>
      </c>
      <c r="C363" s="27">
        <v>16760</v>
      </c>
      <c r="D363" s="27" t="s">
        <v>65</v>
      </c>
      <c r="E363" s="28" t="s">
        <v>616</v>
      </c>
      <c r="F363" s="29" t="s">
        <v>617</v>
      </c>
      <c r="G363" s="27" t="s">
        <v>68</v>
      </c>
      <c r="H363" s="30">
        <v>81.599999999999994</v>
      </c>
      <c r="J363" s="30">
        <f t="shared" si="20"/>
        <v>81.599999999999994</v>
      </c>
      <c r="K363" s="30">
        <f t="shared" si="21"/>
        <v>0</v>
      </c>
      <c r="L363" s="25">
        <f t="shared" si="22"/>
        <v>4</v>
      </c>
      <c r="M363" s="25" t="str">
        <f>VLOOKUP(L363,mês!A:B,2,0)</f>
        <v>Abril</v>
      </c>
      <c r="N363" s="25" t="str">
        <f t="shared" si="23"/>
        <v xml:space="preserve">Diretoria </v>
      </c>
    </row>
    <row r="364" spans="1:14" ht="57" customHeight="1" x14ac:dyDescent="0.2">
      <c r="A364" s="25" t="s">
        <v>489</v>
      </c>
      <c r="B364" s="26">
        <v>45027</v>
      </c>
      <c r="C364" s="27">
        <v>16762</v>
      </c>
      <c r="D364" s="27" t="s">
        <v>526</v>
      </c>
      <c r="E364" s="28" t="s">
        <v>170</v>
      </c>
      <c r="F364" s="29" t="s">
        <v>618</v>
      </c>
      <c r="G364" s="27" t="s">
        <v>68</v>
      </c>
      <c r="H364" s="30">
        <v>29.33</v>
      </c>
      <c r="J364" s="30">
        <f t="shared" si="20"/>
        <v>29.33</v>
      </c>
      <c r="K364" s="30">
        <f t="shared" si="21"/>
        <v>0</v>
      </c>
      <c r="L364" s="25">
        <f t="shared" si="22"/>
        <v>4</v>
      </c>
      <c r="M364" s="25" t="str">
        <f>VLOOKUP(L364,mês!A:B,2,0)</f>
        <v>Abril</v>
      </c>
      <c r="N364" s="25" t="str">
        <f t="shared" si="23"/>
        <v xml:space="preserve">Diretoria </v>
      </c>
    </row>
    <row r="365" spans="1:14" ht="57" customHeight="1" x14ac:dyDescent="0.2">
      <c r="A365" s="25" t="s">
        <v>489</v>
      </c>
      <c r="B365" s="26">
        <v>45027</v>
      </c>
      <c r="C365" s="27">
        <v>16772</v>
      </c>
      <c r="D365" s="27" t="s">
        <v>505</v>
      </c>
      <c r="E365" s="28" t="s">
        <v>619</v>
      </c>
      <c r="F365" s="29" t="s">
        <v>620</v>
      </c>
      <c r="G365" s="27" t="s">
        <v>68</v>
      </c>
      <c r="H365" s="30">
        <v>75</v>
      </c>
      <c r="J365" s="30">
        <f t="shared" si="20"/>
        <v>75</v>
      </c>
      <c r="K365" s="30">
        <f t="shared" si="21"/>
        <v>0</v>
      </c>
      <c r="L365" s="25">
        <f t="shared" si="22"/>
        <v>4</v>
      </c>
      <c r="M365" s="25" t="str">
        <f>VLOOKUP(L365,mês!A:B,2,0)</f>
        <v>Abril</v>
      </c>
      <c r="N365" s="25" t="str">
        <f t="shared" si="23"/>
        <v xml:space="preserve">Diretoria </v>
      </c>
    </row>
    <row r="366" spans="1:14" ht="57" customHeight="1" x14ac:dyDescent="0.2">
      <c r="A366" s="25" t="s">
        <v>489</v>
      </c>
      <c r="B366" s="26">
        <v>45028</v>
      </c>
      <c r="C366" s="27">
        <v>16774</v>
      </c>
      <c r="D366" s="27" t="s">
        <v>65</v>
      </c>
      <c r="E366" s="28" t="s">
        <v>79</v>
      </c>
      <c r="F366" s="29" t="s">
        <v>621</v>
      </c>
      <c r="G366" s="27" t="s">
        <v>68</v>
      </c>
      <c r="H366" s="30">
        <v>3360</v>
      </c>
      <c r="J366" s="30">
        <f t="shared" si="20"/>
        <v>3360</v>
      </c>
      <c r="K366" s="30">
        <f t="shared" si="21"/>
        <v>0</v>
      </c>
      <c r="L366" s="25">
        <f t="shared" si="22"/>
        <v>4</v>
      </c>
      <c r="M366" s="25" t="str">
        <f>VLOOKUP(L366,mês!A:B,2,0)</f>
        <v>Abril</v>
      </c>
      <c r="N366" s="25" t="str">
        <f t="shared" si="23"/>
        <v xml:space="preserve">Diretoria </v>
      </c>
    </row>
    <row r="367" spans="1:14" ht="57" customHeight="1" x14ac:dyDescent="0.2">
      <c r="A367" s="25" t="s">
        <v>489</v>
      </c>
      <c r="B367" s="26">
        <v>45028</v>
      </c>
      <c r="C367" s="27">
        <v>16775</v>
      </c>
      <c r="D367" s="27" t="s">
        <v>65</v>
      </c>
      <c r="E367" s="28" t="s">
        <v>160</v>
      </c>
      <c r="F367" s="29" t="s">
        <v>622</v>
      </c>
      <c r="G367" s="27" t="s">
        <v>68</v>
      </c>
      <c r="H367" s="30">
        <v>7371.66</v>
      </c>
      <c r="J367" s="30">
        <f t="shared" si="20"/>
        <v>7371.66</v>
      </c>
      <c r="K367" s="30">
        <f t="shared" si="21"/>
        <v>0</v>
      </c>
      <c r="L367" s="25">
        <f t="shared" si="22"/>
        <v>4</v>
      </c>
      <c r="M367" s="25" t="str">
        <f>VLOOKUP(L367,mês!A:B,2,0)</f>
        <v>Abril</v>
      </c>
      <c r="N367" s="25" t="str">
        <f t="shared" si="23"/>
        <v xml:space="preserve">Diretoria </v>
      </c>
    </row>
    <row r="368" spans="1:14" ht="57" customHeight="1" x14ac:dyDescent="0.2">
      <c r="A368" s="25" t="s">
        <v>489</v>
      </c>
      <c r="B368" s="26">
        <v>45028</v>
      </c>
      <c r="C368" s="27">
        <v>16777</v>
      </c>
      <c r="D368" s="27" t="s">
        <v>167</v>
      </c>
      <c r="E368" s="28" t="s">
        <v>599</v>
      </c>
      <c r="F368" s="29" t="s">
        <v>623</v>
      </c>
      <c r="G368" s="27" t="s">
        <v>68</v>
      </c>
      <c r="H368" s="30">
        <v>122</v>
      </c>
      <c r="J368" s="30">
        <f t="shared" si="20"/>
        <v>122</v>
      </c>
      <c r="K368" s="30">
        <f t="shared" si="21"/>
        <v>0</v>
      </c>
      <c r="L368" s="25">
        <f t="shared" si="22"/>
        <v>4</v>
      </c>
      <c r="M368" s="25" t="str">
        <f>VLOOKUP(L368,mês!A:B,2,0)</f>
        <v>Abril</v>
      </c>
      <c r="N368" s="25" t="str">
        <f t="shared" si="23"/>
        <v xml:space="preserve">Diretoria </v>
      </c>
    </row>
    <row r="369" spans="1:14" ht="57" customHeight="1" x14ac:dyDescent="0.2">
      <c r="A369" s="25" t="s">
        <v>489</v>
      </c>
      <c r="B369" s="26">
        <v>45028</v>
      </c>
      <c r="C369" s="27">
        <v>16779</v>
      </c>
      <c r="D369" s="27" t="s">
        <v>196</v>
      </c>
      <c r="E369" s="28" t="s">
        <v>624</v>
      </c>
      <c r="F369" s="29" t="s">
        <v>625</v>
      </c>
      <c r="G369" s="27" t="s">
        <v>68</v>
      </c>
      <c r="H369" s="30">
        <v>378</v>
      </c>
      <c r="J369" s="30">
        <f t="shared" si="20"/>
        <v>378</v>
      </c>
      <c r="K369" s="30">
        <f t="shared" si="21"/>
        <v>0</v>
      </c>
      <c r="L369" s="25">
        <f t="shared" si="22"/>
        <v>4</v>
      </c>
      <c r="M369" s="25" t="str">
        <f>VLOOKUP(L369,mês!A:B,2,0)</f>
        <v>Abril</v>
      </c>
      <c r="N369" s="25" t="str">
        <f t="shared" si="23"/>
        <v xml:space="preserve">Diretoria </v>
      </c>
    </row>
    <row r="370" spans="1:14" ht="57" customHeight="1" x14ac:dyDescent="0.2">
      <c r="A370" s="25" t="s">
        <v>489</v>
      </c>
      <c r="B370" s="26">
        <v>45028</v>
      </c>
      <c r="C370" s="27">
        <v>16780</v>
      </c>
      <c r="D370" s="27" t="s">
        <v>626</v>
      </c>
      <c r="E370" s="28" t="s">
        <v>627</v>
      </c>
      <c r="F370" s="29" t="s">
        <v>628</v>
      </c>
      <c r="G370" s="27" t="s">
        <v>68</v>
      </c>
      <c r="H370" s="30">
        <v>1039.49</v>
      </c>
      <c r="J370" s="30">
        <f t="shared" si="20"/>
        <v>1039.49</v>
      </c>
      <c r="K370" s="30">
        <f t="shared" si="21"/>
        <v>0</v>
      </c>
      <c r="L370" s="25">
        <f t="shared" si="22"/>
        <v>4</v>
      </c>
      <c r="M370" s="25" t="str">
        <f>VLOOKUP(L370,mês!A:B,2,0)</f>
        <v>Abril</v>
      </c>
      <c r="N370" s="25" t="str">
        <f t="shared" si="23"/>
        <v xml:space="preserve">Diretoria </v>
      </c>
    </row>
    <row r="371" spans="1:14" ht="57" customHeight="1" x14ac:dyDescent="0.2">
      <c r="A371" s="25" t="s">
        <v>489</v>
      </c>
      <c r="B371" s="26">
        <v>45033</v>
      </c>
      <c r="C371" s="27">
        <v>16785</v>
      </c>
      <c r="D371" s="27" t="s">
        <v>629</v>
      </c>
      <c r="E371" s="28" t="s">
        <v>114</v>
      </c>
      <c r="F371" s="29" t="s">
        <v>115</v>
      </c>
      <c r="G371" s="27" t="s">
        <v>68</v>
      </c>
      <c r="H371" s="30">
        <v>30</v>
      </c>
      <c r="J371" s="30">
        <f t="shared" si="20"/>
        <v>30</v>
      </c>
      <c r="K371" s="30">
        <f t="shared" si="21"/>
        <v>0</v>
      </c>
      <c r="L371" s="25">
        <f t="shared" si="22"/>
        <v>4</v>
      </c>
      <c r="M371" s="25" t="str">
        <f>VLOOKUP(L371,mês!A:B,2,0)</f>
        <v>Abril</v>
      </c>
      <c r="N371" s="25" t="str">
        <f t="shared" si="23"/>
        <v xml:space="preserve">Diretoria </v>
      </c>
    </row>
    <row r="372" spans="1:14" ht="57" customHeight="1" x14ac:dyDescent="0.2">
      <c r="A372" s="25" t="s">
        <v>489</v>
      </c>
      <c r="B372" s="26">
        <v>45033</v>
      </c>
      <c r="C372" s="27">
        <v>16786</v>
      </c>
      <c r="D372" s="27" t="s">
        <v>118</v>
      </c>
      <c r="E372" s="28" t="s">
        <v>114</v>
      </c>
      <c r="F372" s="29" t="s">
        <v>630</v>
      </c>
      <c r="G372" s="27" t="s">
        <v>68</v>
      </c>
      <c r="H372" s="30">
        <v>120</v>
      </c>
      <c r="J372" s="30">
        <f t="shared" si="20"/>
        <v>120</v>
      </c>
      <c r="K372" s="30">
        <f t="shared" si="21"/>
        <v>0</v>
      </c>
      <c r="L372" s="25">
        <f t="shared" si="22"/>
        <v>4</v>
      </c>
      <c r="M372" s="25" t="str">
        <f>VLOOKUP(L372,mês!A:B,2,0)</f>
        <v>Abril</v>
      </c>
      <c r="N372" s="25" t="str">
        <f t="shared" si="23"/>
        <v xml:space="preserve">Diretoria </v>
      </c>
    </row>
    <row r="373" spans="1:14" ht="57" customHeight="1" x14ac:dyDescent="0.2">
      <c r="A373" s="25" t="s">
        <v>489</v>
      </c>
      <c r="B373" s="26">
        <v>45033</v>
      </c>
      <c r="C373" s="27">
        <v>16787</v>
      </c>
      <c r="D373" s="27" t="s">
        <v>87</v>
      </c>
      <c r="E373" s="28" t="s">
        <v>114</v>
      </c>
      <c r="F373" s="29" t="s">
        <v>115</v>
      </c>
      <c r="G373" s="27" t="s">
        <v>68</v>
      </c>
      <c r="H373" s="30">
        <v>50</v>
      </c>
      <c r="J373" s="30">
        <f t="shared" si="20"/>
        <v>50</v>
      </c>
      <c r="K373" s="30">
        <f t="shared" si="21"/>
        <v>0</v>
      </c>
      <c r="L373" s="25">
        <f t="shared" si="22"/>
        <v>4</v>
      </c>
      <c r="M373" s="25" t="str">
        <f>VLOOKUP(L373,mês!A:B,2,0)</f>
        <v>Abril</v>
      </c>
      <c r="N373" s="25" t="str">
        <f t="shared" si="23"/>
        <v xml:space="preserve">Diretoria </v>
      </c>
    </row>
    <row r="374" spans="1:14" ht="57" customHeight="1" x14ac:dyDescent="0.2">
      <c r="A374" s="25" t="s">
        <v>489</v>
      </c>
      <c r="B374" s="26">
        <v>45033</v>
      </c>
      <c r="C374" s="27">
        <v>16788</v>
      </c>
      <c r="D374" s="27" t="s">
        <v>65</v>
      </c>
      <c r="E374" s="28" t="s">
        <v>139</v>
      </c>
      <c r="F374" s="29" t="s">
        <v>631</v>
      </c>
      <c r="G374" s="27" t="s">
        <v>68</v>
      </c>
      <c r="H374" s="30">
        <v>1144.25</v>
      </c>
      <c r="J374" s="30">
        <f t="shared" si="20"/>
        <v>1144.25</v>
      </c>
      <c r="K374" s="30">
        <f t="shared" si="21"/>
        <v>0</v>
      </c>
      <c r="L374" s="25">
        <f t="shared" si="22"/>
        <v>4</v>
      </c>
      <c r="M374" s="25" t="str">
        <f>VLOOKUP(L374,mês!A:B,2,0)</f>
        <v>Abril</v>
      </c>
      <c r="N374" s="25" t="str">
        <f t="shared" si="23"/>
        <v xml:space="preserve">Diretoria </v>
      </c>
    </row>
    <row r="375" spans="1:14" ht="57" customHeight="1" x14ac:dyDescent="0.2">
      <c r="A375" s="25" t="s">
        <v>489</v>
      </c>
      <c r="B375" s="26">
        <v>45034</v>
      </c>
      <c r="C375" s="27">
        <v>16792</v>
      </c>
      <c r="D375" s="27" t="s">
        <v>73</v>
      </c>
      <c r="E375" s="28" t="s">
        <v>74</v>
      </c>
      <c r="F375" s="29" t="s">
        <v>632</v>
      </c>
      <c r="G375" s="27" t="s">
        <v>68</v>
      </c>
      <c r="H375" s="30">
        <v>400</v>
      </c>
      <c r="J375" s="30">
        <f t="shared" si="20"/>
        <v>400</v>
      </c>
      <c r="K375" s="30">
        <f t="shared" si="21"/>
        <v>0</v>
      </c>
      <c r="L375" s="25">
        <f t="shared" si="22"/>
        <v>4</v>
      </c>
      <c r="M375" s="25" t="str">
        <f>VLOOKUP(L375,mês!A:B,2,0)</f>
        <v>Abril</v>
      </c>
      <c r="N375" s="25" t="str">
        <f t="shared" si="23"/>
        <v xml:space="preserve">Diretoria </v>
      </c>
    </row>
    <row r="376" spans="1:14" ht="57" customHeight="1" x14ac:dyDescent="0.2">
      <c r="A376" s="25" t="s">
        <v>489</v>
      </c>
      <c r="B376" s="26">
        <v>45034</v>
      </c>
      <c r="C376" s="27">
        <v>16794</v>
      </c>
      <c r="D376" s="27" t="s">
        <v>65</v>
      </c>
      <c r="E376" s="28" t="s">
        <v>77</v>
      </c>
      <c r="F376" s="29" t="s">
        <v>633</v>
      </c>
      <c r="G376" s="27" t="s">
        <v>68</v>
      </c>
      <c r="H376" s="30">
        <v>10054</v>
      </c>
      <c r="J376" s="30">
        <f t="shared" si="20"/>
        <v>10054</v>
      </c>
      <c r="K376" s="30">
        <f t="shared" si="21"/>
        <v>0</v>
      </c>
      <c r="L376" s="25">
        <f t="shared" si="22"/>
        <v>4</v>
      </c>
      <c r="M376" s="25" t="str">
        <f>VLOOKUP(L376,mês!A:B,2,0)</f>
        <v>Abril</v>
      </c>
      <c r="N376" s="25" t="str">
        <f t="shared" si="23"/>
        <v xml:space="preserve">Diretoria </v>
      </c>
    </row>
    <row r="377" spans="1:14" ht="57" customHeight="1" x14ac:dyDescent="0.2">
      <c r="A377" s="25" t="s">
        <v>489</v>
      </c>
      <c r="B377" s="26">
        <v>45034</v>
      </c>
      <c r="C377" s="27">
        <v>16796</v>
      </c>
      <c r="D377" s="27" t="s">
        <v>76</v>
      </c>
      <c r="E377" s="28" t="s">
        <v>77</v>
      </c>
      <c r="F377" s="29" t="s">
        <v>634</v>
      </c>
      <c r="G377" s="27" t="s">
        <v>68</v>
      </c>
      <c r="H377" s="30">
        <v>5058.51</v>
      </c>
      <c r="J377" s="30">
        <f t="shared" si="20"/>
        <v>5058.51</v>
      </c>
      <c r="K377" s="30">
        <f t="shared" si="21"/>
        <v>0</v>
      </c>
      <c r="L377" s="25">
        <f t="shared" si="22"/>
        <v>4</v>
      </c>
      <c r="M377" s="25" t="str">
        <f>VLOOKUP(L377,mês!A:B,2,0)</f>
        <v>Abril</v>
      </c>
      <c r="N377" s="25" t="str">
        <f t="shared" si="23"/>
        <v xml:space="preserve">Diretoria </v>
      </c>
    </row>
    <row r="378" spans="1:14" ht="57" customHeight="1" x14ac:dyDescent="0.2">
      <c r="A378" s="25" t="s">
        <v>489</v>
      </c>
      <c r="B378" s="26">
        <v>45036</v>
      </c>
      <c r="C378" s="27">
        <v>16805</v>
      </c>
      <c r="D378" s="27" t="s">
        <v>167</v>
      </c>
      <c r="E378" s="28" t="s">
        <v>599</v>
      </c>
      <c r="F378" s="29" t="s">
        <v>635</v>
      </c>
      <c r="G378" s="27" t="s">
        <v>68</v>
      </c>
      <c r="H378" s="30">
        <v>132.44</v>
      </c>
      <c r="J378" s="30">
        <f t="shared" si="20"/>
        <v>132.44</v>
      </c>
      <c r="K378" s="30">
        <f t="shared" si="21"/>
        <v>0</v>
      </c>
      <c r="L378" s="25">
        <f t="shared" si="22"/>
        <v>4</v>
      </c>
      <c r="M378" s="25" t="str">
        <f>VLOOKUP(L378,mês!A:B,2,0)</f>
        <v>Abril</v>
      </c>
      <c r="N378" s="25" t="str">
        <f t="shared" si="23"/>
        <v xml:space="preserve">Diretoria </v>
      </c>
    </row>
    <row r="379" spans="1:14" ht="57" customHeight="1" x14ac:dyDescent="0.2">
      <c r="A379" s="25" t="s">
        <v>489</v>
      </c>
      <c r="B379" s="26">
        <v>45042</v>
      </c>
      <c r="C379" s="27">
        <v>16814</v>
      </c>
      <c r="D379" s="27" t="s">
        <v>526</v>
      </c>
      <c r="E379" s="28" t="s">
        <v>170</v>
      </c>
      <c r="F379" s="29" t="s">
        <v>636</v>
      </c>
      <c r="G379" s="27" t="s">
        <v>68</v>
      </c>
      <c r="H379" s="30">
        <v>15.92</v>
      </c>
      <c r="J379" s="30">
        <f t="shared" si="20"/>
        <v>15.92</v>
      </c>
      <c r="K379" s="30">
        <f t="shared" si="21"/>
        <v>0</v>
      </c>
      <c r="L379" s="25">
        <f t="shared" si="22"/>
        <v>4</v>
      </c>
      <c r="M379" s="25" t="str">
        <f>VLOOKUP(L379,mês!A:B,2,0)</f>
        <v>Abril</v>
      </c>
      <c r="N379" s="25" t="str">
        <f t="shared" si="23"/>
        <v xml:space="preserve">Diretoria </v>
      </c>
    </row>
    <row r="380" spans="1:14" ht="57" customHeight="1" x14ac:dyDescent="0.2">
      <c r="A380" s="25" t="s">
        <v>489</v>
      </c>
      <c r="B380" s="26">
        <v>45043</v>
      </c>
      <c r="C380" s="27">
        <v>16836</v>
      </c>
      <c r="D380" s="27" t="s">
        <v>65</v>
      </c>
      <c r="E380" s="28" t="s">
        <v>520</v>
      </c>
      <c r="F380" s="29" t="s">
        <v>637</v>
      </c>
      <c r="G380" s="27" t="s">
        <v>68</v>
      </c>
      <c r="H380" s="30">
        <v>4899.88</v>
      </c>
      <c r="J380" s="30">
        <f t="shared" si="20"/>
        <v>4899.88</v>
      </c>
      <c r="K380" s="30">
        <f t="shared" si="21"/>
        <v>0</v>
      </c>
      <c r="L380" s="25">
        <f t="shared" si="22"/>
        <v>4</v>
      </c>
      <c r="M380" s="25" t="str">
        <f>VLOOKUP(L380,mês!A:B,2,0)</f>
        <v>Abril</v>
      </c>
      <c r="N380" s="25" t="str">
        <f t="shared" si="23"/>
        <v xml:space="preserve">Diretoria </v>
      </c>
    </row>
    <row r="381" spans="1:14" ht="57" customHeight="1" x14ac:dyDescent="0.2">
      <c r="A381" s="25" t="s">
        <v>489</v>
      </c>
      <c r="B381" s="26">
        <v>45044</v>
      </c>
      <c r="C381" s="27">
        <v>16820</v>
      </c>
      <c r="D381" s="27" t="s">
        <v>65</v>
      </c>
      <c r="E381" s="28" t="s">
        <v>170</v>
      </c>
      <c r="F381" s="29" t="s">
        <v>638</v>
      </c>
      <c r="G381" s="27" t="s">
        <v>68</v>
      </c>
      <c r="H381" s="30">
        <v>63.64</v>
      </c>
      <c r="J381" s="30">
        <f t="shared" si="20"/>
        <v>63.64</v>
      </c>
      <c r="K381" s="30">
        <f t="shared" si="21"/>
        <v>0</v>
      </c>
      <c r="L381" s="25">
        <f t="shared" si="22"/>
        <v>4</v>
      </c>
      <c r="M381" s="25" t="str">
        <f>VLOOKUP(L381,mês!A:B,2,0)</f>
        <v>Abril</v>
      </c>
      <c r="N381" s="25" t="str">
        <f t="shared" si="23"/>
        <v xml:space="preserve">Diretoria </v>
      </c>
    </row>
    <row r="382" spans="1:14" ht="57" customHeight="1" x14ac:dyDescent="0.2">
      <c r="A382" s="25" t="s">
        <v>489</v>
      </c>
      <c r="B382" s="26">
        <v>45044</v>
      </c>
      <c r="C382" s="27">
        <v>16838</v>
      </c>
      <c r="D382" s="27" t="s">
        <v>87</v>
      </c>
      <c r="E382" s="28" t="s">
        <v>135</v>
      </c>
      <c r="F382" s="29" t="s">
        <v>639</v>
      </c>
      <c r="G382" s="27" t="s">
        <v>68</v>
      </c>
      <c r="H382" s="30">
        <v>2540</v>
      </c>
      <c r="J382" s="30">
        <f t="shared" si="20"/>
        <v>2540</v>
      </c>
      <c r="K382" s="30">
        <f t="shared" si="21"/>
        <v>0</v>
      </c>
      <c r="L382" s="25">
        <f t="shared" si="22"/>
        <v>4</v>
      </c>
      <c r="M382" s="25" t="str">
        <f>VLOOKUP(L382,mês!A:B,2,0)</f>
        <v>Abril</v>
      </c>
      <c r="N382" s="25" t="str">
        <f t="shared" si="23"/>
        <v xml:space="preserve">Diretoria </v>
      </c>
    </row>
    <row r="383" spans="1:14" ht="57" customHeight="1" x14ac:dyDescent="0.2">
      <c r="A383" s="25" t="s">
        <v>489</v>
      </c>
      <c r="B383" s="26">
        <v>45044</v>
      </c>
      <c r="C383" s="27">
        <v>16839</v>
      </c>
      <c r="D383" s="27" t="s">
        <v>65</v>
      </c>
      <c r="E383" s="28" t="s">
        <v>139</v>
      </c>
      <c r="F383" s="29" t="s">
        <v>640</v>
      </c>
      <c r="G383" s="27" t="s">
        <v>68</v>
      </c>
      <c r="H383" s="30">
        <v>1418.04</v>
      </c>
      <c r="J383" s="30">
        <f t="shared" si="20"/>
        <v>1418.04</v>
      </c>
      <c r="K383" s="30">
        <f t="shared" si="21"/>
        <v>0</v>
      </c>
      <c r="L383" s="25">
        <f t="shared" si="22"/>
        <v>4</v>
      </c>
      <c r="M383" s="25" t="str">
        <f>VLOOKUP(L383,mês!A:B,2,0)</f>
        <v>Abril</v>
      </c>
      <c r="N383" s="25" t="str">
        <f t="shared" si="23"/>
        <v xml:space="preserve">Diretoria </v>
      </c>
    </row>
    <row r="384" spans="1:14" ht="57" customHeight="1" x14ac:dyDescent="0.2">
      <c r="A384" s="25" t="s">
        <v>489</v>
      </c>
      <c r="B384" s="26">
        <v>45048</v>
      </c>
      <c r="C384" s="27">
        <v>16841</v>
      </c>
      <c r="D384" s="27" t="s">
        <v>65</v>
      </c>
      <c r="E384" s="28" t="s">
        <v>160</v>
      </c>
      <c r="F384" s="29" t="s">
        <v>641</v>
      </c>
      <c r="G384" s="27" t="s">
        <v>68</v>
      </c>
      <c r="H384" s="30">
        <v>3670.41</v>
      </c>
      <c r="J384" s="30">
        <f t="shared" si="20"/>
        <v>3670.41</v>
      </c>
      <c r="K384" s="30">
        <f t="shared" si="21"/>
        <v>0</v>
      </c>
      <c r="L384" s="25">
        <f t="shared" si="22"/>
        <v>5</v>
      </c>
      <c r="M384" s="25" t="str">
        <f>VLOOKUP(L384,mês!A:B,2,0)</f>
        <v>Maio</v>
      </c>
      <c r="N384" s="25" t="str">
        <f t="shared" si="23"/>
        <v xml:space="preserve">Diretoria </v>
      </c>
    </row>
    <row r="385" spans="1:14" ht="57" customHeight="1" x14ac:dyDescent="0.2">
      <c r="A385" s="25" t="s">
        <v>489</v>
      </c>
      <c r="B385" s="26">
        <v>45049</v>
      </c>
      <c r="C385" s="27">
        <v>16808</v>
      </c>
      <c r="D385" s="27" t="s">
        <v>614</v>
      </c>
      <c r="E385" s="28" t="s">
        <v>642</v>
      </c>
      <c r="F385" s="29" t="s">
        <v>643</v>
      </c>
      <c r="G385" s="27" t="s">
        <v>68</v>
      </c>
      <c r="H385" s="30">
        <v>272</v>
      </c>
      <c r="J385" s="30">
        <f t="shared" si="20"/>
        <v>272</v>
      </c>
      <c r="K385" s="30">
        <f t="shared" si="21"/>
        <v>0</v>
      </c>
      <c r="L385" s="25">
        <f t="shared" si="22"/>
        <v>5</v>
      </c>
      <c r="M385" s="25" t="str">
        <f>VLOOKUP(L385,mês!A:B,2,0)</f>
        <v>Maio</v>
      </c>
      <c r="N385" s="25" t="str">
        <f t="shared" si="23"/>
        <v xml:space="preserve">Diretoria </v>
      </c>
    </row>
    <row r="386" spans="1:14" ht="57" customHeight="1" x14ac:dyDescent="0.2">
      <c r="A386" s="25" t="s">
        <v>489</v>
      </c>
      <c r="B386" s="26">
        <v>45049</v>
      </c>
      <c r="C386" s="27">
        <v>16846</v>
      </c>
      <c r="D386" s="27" t="s">
        <v>65</v>
      </c>
      <c r="E386" s="28" t="s">
        <v>83</v>
      </c>
      <c r="F386" s="29" t="s">
        <v>644</v>
      </c>
      <c r="G386" s="27" t="s">
        <v>68</v>
      </c>
      <c r="H386" s="30">
        <v>13284</v>
      </c>
      <c r="J386" s="30">
        <f t="shared" si="20"/>
        <v>13284</v>
      </c>
      <c r="K386" s="30">
        <f t="shared" si="21"/>
        <v>0</v>
      </c>
      <c r="L386" s="25">
        <f t="shared" si="22"/>
        <v>5</v>
      </c>
      <c r="M386" s="25" t="str">
        <f>VLOOKUP(L386,mês!A:B,2,0)</f>
        <v>Maio</v>
      </c>
      <c r="N386" s="25" t="str">
        <f t="shared" si="23"/>
        <v xml:space="preserve">Diretoria </v>
      </c>
    </row>
    <row r="387" spans="1:14" ht="57" customHeight="1" x14ac:dyDescent="0.2">
      <c r="A387" s="25" t="s">
        <v>489</v>
      </c>
      <c r="B387" s="26">
        <v>45049</v>
      </c>
      <c r="C387" s="27">
        <v>16848</v>
      </c>
      <c r="D387" s="27" t="s">
        <v>65</v>
      </c>
      <c r="E387" s="28" t="s">
        <v>133</v>
      </c>
      <c r="F387" s="29" t="s">
        <v>645</v>
      </c>
      <c r="G387" s="27" t="s">
        <v>68</v>
      </c>
      <c r="H387" s="30">
        <v>1680</v>
      </c>
      <c r="J387" s="30">
        <f t="shared" ref="J387:J450" si="24">IF(G387="Não",0,H387)</f>
        <v>1680</v>
      </c>
      <c r="K387" s="30">
        <f t="shared" ref="K387:K450" si="25">IF(G387="Não",H387,0)</f>
        <v>0</v>
      </c>
      <c r="L387" s="25">
        <f t="shared" ref="L387:L450" si="26">MONTH(B387)</f>
        <v>5</v>
      </c>
      <c r="M387" s="25" t="str">
        <f>VLOOKUP(L387,mês!A:B,2,0)</f>
        <v>Maio</v>
      </c>
      <c r="N387" s="25" t="str">
        <f t="shared" ref="N387:N450" si="27">LEFT(A387,SEARCH("-",A387)-1)</f>
        <v xml:space="preserve">Diretoria </v>
      </c>
    </row>
    <row r="388" spans="1:14" ht="57" customHeight="1" x14ac:dyDescent="0.2">
      <c r="A388" s="25" t="s">
        <v>489</v>
      </c>
      <c r="B388" s="26">
        <v>45050</v>
      </c>
      <c r="C388" s="27">
        <v>16852</v>
      </c>
      <c r="D388" s="27" t="s">
        <v>65</v>
      </c>
      <c r="E388" s="28" t="s">
        <v>124</v>
      </c>
      <c r="F388" s="29" t="s">
        <v>646</v>
      </c>
      <c r="G388" s="27" t="s">
        <v>68</v>
      </c>
      <c r="H388" s="30">
        <v>4821.22</v>
      </c>
      <c r="J388" s="30">
        <f t="shared" si="24"/>
        <v>4821.22</v>
      </c>
      <c r="K388" s="30">
        <f t="shared" si="25"/>
        <v>0</v>
      </c>
      <c r="L388" s="25">
        <f t="shared" si="26"/>
        <v>5</v>
      </c>
      <c r="M388" s="25" t="str">
        <f>VLOOKUP(L388,mês!A:B,2,0)</f>
        <v>Maio</v>
      </c>
      <c r="N388" s="25" t="str">
        <f t="shared" si="27"/>
        <v xml:space="preserve">Diretoria </v>
      </c>
    </row>
    <row r="389" spans="1:14" ht="57" customHeight="1" x14ac:dyDescent="0.2">
      <c r="A389" s="25" t="s">
        <v>489</v>
      </c>
      <c r="B389" s="26">
        <v>45051</v>
      </c>
      <c r="C389" s="27">
        <v>16862</v>
      </c>
      <c r="D389" s="27" t="s">
        <v>105</v>
      </c>
      <c r="E389" s="28" t="s">
        <v>647</v>
      </c>
      <c r="F389" s="29" t="s">
        <v>648</v>
      </c>
      <c r="G389" s="27" t="s">
        <v>68</v>
      </c>
      <c r="H389" s="30">
        <v>1656.1</v>
      </c>
      <c r="J389" s="30">
        <f t="shared" si="24"/>
        <v>1656.1</v>
      </c>
      <c r="K389" s="30">
        <f t="shared" si="25"/>
        <v>0</v>
      </c>
      <c r="L389" s="25">
        <f t="shared" si="26"/>
        <v>5</v>
      </c>
      <c r="M389" s="25" t="str">
        <f>VLOOKUP(L389,mês!A:B,2,0)</f>
        <v>Maio</v>
      </c>
      <c r="N389" s="25" t="str">
        <f t="shared" si="27"/>
        <v xml:space="preserve">Diretoria </v>
      </c>
    </row>
    <row r="390" spans="1:14" ht="57" customHeight="1" x14ac:dyDescent="0.2">
      <c r="A390" s="25" t="s">
        <v>489</v>
      </c>
      <c r="B390" s="26">
        <v>45055</v>
      </c>
      <c r="C390" s="27">
        <v>16869</v>
      </c>
      <c r="D390" s="27" t="s">
        <v>65</v>
      </c>
      <c r="E390" s="28" t="s">
        <v>91</v>
      </c>
      <c r="F390" s="29" t="s">
        <v>649</v>
      </c>
      <c r="G390" s="27" t="s">
        <v>68</v>
      </c>
      <c r="H390" s="30">
        <v>1260</v>
      </c>
      <c r="J390" s="30">
        <f t="shared" si="24"/>
        <v>1260</v>
      </c>
      <c r="K390" s="30">
        <f t="shared" si="25"/>
        <v>0</v>
      </c>
      <c r="L390" s="25">
        <f t="shared" si="26"/>
        <v>5</v>
      </c>
      <c r="M390" s="25" t="str">
        <f>VLOOKUP(L390,mês!A:B,2,0)</f>
        <v>Maio</v>
      </c>
      <c r="N390" s="25" t="str">
        <f t="shared" si="27"/>
        <v xml:space="preserve">Diretoria </v>
      </c>
    </row>
    <row r="391" spans="1:14" ht="57" customHeight="1" x14ac:dyDescent="0.2">
      <c r="A391" s="25" t="s">
        <v>489</v>
      </c>
      <c r="B391" s="26">
        <v>45056</v>
      </c>
      <c r="C391" s="27">
        <v>16877</v>
      </c>
      <c r="D391" s="27" t="s">
        <v>65</v>
      </c>
      <c r="E391" s="28" t="s">
        <v>160</v>
      </c>
      <c r="F391" s="29" t="s">
        <v>650</v>
      </c>
      <c r="G391" s="27" t="s">
        <v>68</v>
      </c>
      <c r="H391" s="30">
        <v>2248.6999999999998</v>
      </c>
      <c r="J391" s="30">
        <f t="shared" si="24"/>
        <v>2248.6999999999998</v>
      </c>
      <c r="K391" s="30">
        <f t="shared" si="25"/>
        <v>0</v>
      </c>
      <c r="L391" s="25">
        <f t="shared" si="26"/>
        <v>5</v>
      </c>
      <c r="M391" s="25" t="str">
        <f>VLOOKUP(L391,mês!A:B,2,0)</f>
        <v>Maio</v>
      </c>
      <c r="N391" s="25" t="str">
        <f t="shared" si="27"/>
        <v xml:space="preserve">Diretoria </v>
      </c>
    </row>
    <row r="392" spans="1:14" ht="57" customHeight="1" x14ac:dyDescent="0.2">
      <c r="A392" s="25" t="s">
        <v>489</v>
      </c>
      <c r="B392" s="26">
        <v>45057</v>
      </c>
      <c r="C392" s="27">
        <v>16884</v>
      </c>
      <c r="D392" s="27" t="s">
        <v>651</v>
      </c>
      <c r="E392" s="28" t="s">
        <v>174</v>
      </c>
      <c r="F392" s="29" t="s">
        <v>175</v>
      </c>
      <c r="G392" s="27" t="s">
        <v>68</v>
      </c>
      <c r="H392" s="30">
        <v>50581.4</v>
      </c>
      <c r="J392" s="30">
        <f t="shared" si="24"/>
        <v>50581.4</v>
      </c>
      <c r="K392" s="30">
        <f t="shared" si="25"/>
        <v>0</v>
      </c>
      <c r="L392" s="25">
        <f t="shared" si="26"/>
        <v>5</v>
      </c>
      <c r="M392" s="25" t="str">
        <f>VLOOKUP(L392,mês!A:B,2,0)</f>
        <v>Maio</v>
      </c>
      <c r="N392" s="25" t="str">
        <f t="shared" si="27"/>
        <v xml:space="preserve">Diretoria </v>
      </c>
    </row>
    <row r="393" spans="1:14" ht="57" customHeight="1" x14ac:dyDescent="0.2">
      <c r="A393" s="25" t="s">
        <v>489</v>
      </c>
      <c r="B393" s="26">
        <v>45057</v>
      </c>
      <c r="C393" s="27">
        <v>16895</v>
      </c>
      <c r="D393" s="27" t="s">
        <v>65</v>
      </c>
      <c r="E393" s="28" t="s">
        <v>103</v>
      </c>
      <c r="F393" s="29" t="s">
        <v>652</v>
      </c>
      <c r="G393" s="27" t="s">
        <v>68</v>
      </c>
      <c r="H393" s="30">
        <v>1857.14</v>
      </c>
      <c r="J393" s="30">
        <f t="shared" si="24"/>
        <v>1857.14</v>
      </c>
      <c r="K393" s="30">
        <f t="shared" si="25"/>
        <v>0</v>
      </c>
      <c r="L393" s="25">
        <f t="shared" si="26"/>
        <v>5</v>
      </c>
      <c r="M393" s="25" t="str">
        <f>VLOOKUP(L393,mês!A:B,2,0)</f>
        <v>Maio</v>
      </c>
      <c r="N393" s="25" t="str">
        <f t="shared" si="27"/>
        <v xml:space="preserve">Diretoria </v>
      </c>
    </row>
    <row r="394" spans="1:14" ht="57" customHeight="1" x14ac:dyDescent="0.2">
      <c r="A394" s="25" t="s">
        <v>489</v>
      </c>
      <c r="B394" s="26">
        <v>45058</v>
      </c>
      <c r="C394" s="27">
        <v>16902</v>
      </c>
      <c r="D394" s="27" t="s">
        <v>65</v>
      </c>
      <c r="E394" s="28" t="s">
        <v>174</v>
      </c>
      <c r="F394" s="29" t="s">
        <v>175</v>
      </c>
      <c r="G394" s="27" t="s">
        <v>68</v>
      </c>
      <c r="H394" s="30">
        <v>2674.87</v>
      </c>
      <c r="J394" s="30">
        <f t="shared" si="24"/>
        <v>2674.87</v>
      </c>
      <c r="K394" s="30">
        <f t="shared" si="25"/>
        <v>0</v>
      </c>
      <c r="L394" s="25">
        <f t="shared" si="26"/>
        <v>5</v>
      </c>
      <c r="M394" s="25" t="str">
        <f>VLOOKUP(L394,mês!A:B,2,0)</f>
        <v>Maio</v>
      </c>
      <c r="N394" s="25" t="str">
        <f t="shared" si="27"/>
        <v xml:space="preserve">Diretoria </v>
      </c>
    </row>
    <row r="395" spans="1:14" ht="57" customHeight="1" x14ac:dyDescent="0.2">
      <c r="A395" s="25" t="s">
        <v>489</v>
      </c>
      <c r="B395" s="26">
        <v>45058</v>
      </c>
      <c r="C395" s="27">
        <v>16907</v>
      </c>
      <c r="D395" s="27" t="s">
        <v>87</v>
      </c>
      <c r="E395" s="28" t="s">
        <v>174</v>
      </c>
      <c r="F395" s="29" t="s">
        <v>175</v>
      </c>
      <c r="G395" s="27" t="s">
        <v>68</v>
      </c>
      <c r="H395" s="30">
        <v>202.9</v>
      </c>
      <c r="J395" s="30">
        <f t="shared" si="24"/>
        <v>202.9</v>
      </c>
      <c r="K395" s="30">
        <f t="shared" si="25"/>
        <v>0</v>
      </c>
      <c r="L395" s="25">
        <f t="shared" si="26"/>
        <v>5</v>
      </c>
      <c r="M395" s="25" t="str">
        <f>VLOOKUP(L395,mês!A:B,2,0)</f>
        <v>Maio</v>
      </c>
      <c r="N395" s="25" t="str">
        <f t="shared" si="27"/>
        <v xml:space="preserve">Diretoria </v>
      </c>
    </row>
    <row r="396" spans="1:14" ht="57" customHeight="1" x14ac:dyDescent="0.2">
      <c r="A396" s="25" t="s">
        <v>489</v>
      </c>
      <c r="B396" s="26">
        <v>45058</v>
      </c>
      <c r="C396" s="27">
        <v>16908</v>
      </c>
      <c r="D396" s="27" t="s">
        <v>87</v>
      </c>
      <c r="E396" s="28" t="s">
        <v>174</v>
      </c>
      <c r="F396" s="29" t="s">
        <v>175</v>
      </c>
      <c r="G396" s="27" t="s">
        <v>68</v>
      </c>
      <c r="H396" s="30">
        <v>202.9</v>
      </c>
      <c r="J396" s="30">
        <f t="shared" si="24"/>
        <v>202.9</v>
      </c>
      <c r="K396" s="30">
        <f t="shared" si="25"/>
        <v>0</v>
      </c>
      <c r="L396" s="25">
        <f t="shared" si="26"/>
        <v>5</v>
      </c>
      <c r="M396" s="25" t="str">
        <f>VLOOKUP(L396,mês!A:B,2,0)</f>
        <v>Maio</v>
      </c>
      <c r="N396" s="25" t="str">
        <f t="shared" si="27"/>
        <v xml:space="preserve">Diretoria </v>
      </c>
    </row>
    <row r="397" spans="1:14" ht="57" customHeight="1" x14ac:dyDescent="0.2">
      <c r="A397" s="25" t="s">
        <v>489</v>
      </c>
      <c r="B397" s="26">
        <v>45058</v>
      </c>
      <c r="C397" s="27">
        <v>16910</v>
      </c>
      <c r="D397" s="27" t="s">
        <v>653</v>
      </c>
      <c r="E397" s="28" t="s">
        <v>174</v>
      </c>
      <c r="F397" s="29" t="s">
        <v>175</v>
      </c>
      <c r="G397" s="27" t="s">
        <v>68</v>
      </c>
      <c r="H397" s="30">
        <v>8.52</v>
      </c>
      <c r="J397" s="30">
        <f t="shared" si="24"/>
        <v>8.52</v>
      </c>
      <c r="K397" s="30">
        <f t="shared" si="25"/>
        <v>0</v>
      </c>
      <c r="L397" s="25">
        <f t="shared" si="26"/>
        <v>5</v>
      </c>
      <c r="M397" s="25" t="str">
        <f>VLOOKUP(L397,mês!A:B,2,0)</f>
        <v>Maio</v>
      </c>
      <c r="N397" s="25" t="str">
        <f t="shared" si="27"/>
        <v xml:space="preserve">Diretoria </v>
      </c>
    </row>
    <row r="398" spans="1:14" ht="57" customHeight="1" x14ac:dyDescent="0.2">
      <c r="A398" s="25" t="s">
        <v>489</v>
      </c>
      <c r="B398" s="26">
        <v>45058</v>
      </c>
      <c r="C398" s="27">
        <v>16905</v>
      </c>
      <c r="D398" s="27" t="s">
        <v>173</v>
      </c>
      <c r="E398" s="28" t="s">
        <v>174</v>
      </c>
      <c r="F398" s="29" t="s">
        <v>175</v>
      </c>
      <c r="G398" s="27" t="s">
        <v>68</v>
      </c>
      <c r="H398" s="30">
        <v>504.92</v>
      </c>
      <c r="J398" s="30">
        <f t="shared" si="24"/>
        <v>504.92</v>
      </c>
      <c r="K398" s="30">
        <f t="shared" si="25"/>
        <v>0</v>
      </c>
      <c r="L398" s="25">
        <f t="shared" si="26"/>
        <v>5</v>
      </c>
      <c r="M398" s="25" t="str">
        <f>VLOOKUP(L398,mês!A:B,2,0)</f>
        <v>Maio</v>
      </c>
      <c r="N398" s="25" t="str">
        <f t="shared" si="27"/>
        <v xml:space="preserve">Diretoria </v>
      </c>
    </row>
    <row r="399" spans="1:14" ht="57" customHeight="1" x14ac:dyDescent="0.2">
      <c r="A399" s="25" t="s">
        <v>489</v>
      </c>
      <c r="B399" s="26">
        <v>45058</v>
      </c>
      <c r="C399" s="27">
        <v>16906</v>
      </c>
      <c r="D399" s="27" t="s">
        <v>81</v>
      </c>
      <c r="E399" s="28" t="s">
        <v>174</v>
      </c>
      <c r="F399" s="29" t="s">
        <v>175</v>
      </c>
      <c r="G399" s="27" t="s">
        <v>68</v>
      </c>
      <c r="H399" s="30">
        <v>197.32</v>
      </c>
      <c r="J399" s="30">
        <f t="shared" si="24"/>
        <v>197.32</v>
      </c>
      <c r="K399" s="30">
        <f t="shared" si="25"/>
        <v>0</v>
      </c>
      <c r="L399" s="25">
        <f t="shared" si="26"/>
        <v>5</v>
      </c>
      <c r="M399" s="25" t="str">
        <f>VLOOKUP(L399,mês!A:B,2,0)</f>
        <v>Maio</v>
      </c>
      <c r="N399" s="25" t="str">
        <f t="shared" si="27"/>
        <v xml:space="preserve">Diretoria </v>
      </c>
    </row>
    <row r="400" spans="1:14" ht="57" customHeight="1" x14ac:dyDescent="0.2">
      <c r="A400" s="25" t="s">
        <v>489</v>
      </c>
      <c r="B400" s="26">
        <v>45058</v>
      </c>
      <c r="C400" s="27">
        <v>16909</v>
      </c>
      <c r="D400" s="27" t="s">
        <v>76</v>
      </c>
      <c r="E400" s="28" t="s">
        <v>174</v>
      </c>
      <c r="F400" s="29" t="s">
        <v>175</v>
      </c>
      <c r="G400" s="27" t="s">
        <v>68</v>
      </c>
      <c r="H400" s="30">
        <v>204.46</v>
      </c>
      <c r="J400" s="30">
        <f t="shared" si="24"/>
        <v>204.46</v>
      </c>
      <c r="K400" s="30">
        <f t="shared" si="25"/>
        <v>0</v>
      </c>
      <c r="L400" s="25">
        <f t="shared" si="26"/>
        <v>5</v>
      </c>
      <c r="M400" s="25" t="str">
        <f>VLOOKUP(L400,mês!A:B,2,0)</f>
        <v>Maio</v>
      </c>
      <c r="N400" s="25" t="str">
        <f t="shared" si="27"/>
        <v xml:space="preserve">Diretoria </v>
      </c>
    </row>
    <row r="401" spans="1:14" ht="57" customHeight="1" x14ac:dyDescent="0.2">
      <c r="A401" s="25" t="s">
        <v>489</v>
      </c>
      <c r="B401" s="26">
        <v>45058</v>
      </c>
      <c r="C401" s="27">
        <v>16911</v>
      </c>
      <c r="D401" s="27" t="s">
        <v>185</v>
      </c>
      <c r="E401" s="28" t="s">
        <v>174</v>
      </c>
      <c r="F401" s="29" t="s">
        <v>175</v>
      </c>
      <c r="G401" s="27" t="s">
        <v>68</v>
      </c>
      <c r="H401" s="30">
        <v>130.52000000000001</v>
      </c>
      <c r="J401" s="30">
        <f t="shared" si="24"/>
        <v>130.52000000000001</v>
      </c>
      <c r="K401" s="30">
        <f t="shared" si="25"/>
        <v>0</v>
      </c>
      <c r="L401" s="25">
        <f t="shared" si="26"/>
        <v>5</v>
      </c>
      <c r="M401" s="25" t="str">
        <f>VLOOKUP(L401,mês!A:B,2,0)</f>
        <v>Maio</v>
      </c>
      <c r="N401" s="25" t="str">
        <f t="shared" si="27"/>
        <v xml:space="preserve">Diretoria </v>
      </c>
    </row>
    <row r="402" spans="1:14" ht="57" customHeight="1" x14ac:dyDescent="0.2">
      <c r="A402" s="25" t="s">
        <v>489</v>
      </c>
      <c r="B402" s="26">
        <v>45058</v>
      </c>
      <c r="C402" s="27">
        <v>16912</v>
      </c>
      <c r="D402" s="27" t="s">
        <v>213</v>
      </c>
      <c r="E402" s="28" t="s">
        <v>174</v>
      </c>
      <c r="F402" s="29" t="s">
        <v>175</v>
      </c>
      <c r="G402" s="27" t="s">
        <v>68</v>
      </c>
      <c r="H402" s="30">
        <v>290.20999999999998</v>
      </c>
      <c r="J402" s="30">
        <f t="shared" si="24"/>
        <v>290.20999999999998</v>
      </c>
      <c r="K402" s="30">
        <f t="shared" si="25"/>
        <v>0</v>
      </c>
      <c r="L402" s="25">
        <f t="shared" si="26"/>
        <v>5</v>
      </c>
      <c r="M402" s="25" t="str">
        <f>VLOOKUP(L402,mês!A:B,2,0)</f>
        <v>Maio</v>
      </c>
      <c r="N402" s="25" t="str">
        <f t="shared" si="27"/>
        <v xml:space="preserve">Diretoria </v>
      </c>
    </row>
    <row r="403" spans="1:14" ht="57" customHeight="1" x14ac:dyDescent="0.2">
      <c r="A403" s="25" t="s">
        <v>489</v>
      </c>
      <c r="B403" s="26">
        <v>45058</v>
      </c>
      <c r="C403" s="27">
        <v>16914</v>
      </c>
      <c r="D403" s="27" t="s">
        <v>626</v>
      </c>
      <c r="E403" s="28" t="s">
        <v>174</v>
      </c>
      <c r="F403" s="29" t="s">
        <v>175</v>
      </c>
      <c r="G403" s="27" t="s">
        <v>68</v>
      </c>
      <c r="H403" s="30">
        <v>806.04</v>
      </c>
      <c r="J403" s="30">
        <f t="shared" si="24"/>
        <v>806.04</v>
      </c>
      <c r="K403" s="30">
        <f t="shared" si="25"/>
        <v>0</v>
      </c>
      <c r="L403" s="25">
        <f t="shared" si="26"/>
        <v>5</v>
      </c>
      <c r="M403" s="25" t="str">
        <f>VLOOKUP(L403,mês!A:B,2,0)</f>
        <v>Maio</v>
      </c>
      <c r="N403" s="25" t="str">
        <f t="shared" si="27"/>
        <v xml:space="preserve">Diretoria </v>
      </c>
    </row>
    <row r="404" spans="1:14" ht="57" customHeight="1" x14ac:dyDescent="0.2">
      <c r="A404" s="25" t="s">
        <v>489</v>
      </c>
      <c r="B404" s="26">
        <v>45069</v>
      </c>
      <c r="C404" s="27">
        <v>16973</v>
      </c>
      <c r="D404" s="27" t="s">
        <v>65</v>
      </c>
      <c r="E404" s="28" t="s">
        <v>133</v>
      </c>
      <c r="F404" s="29" t="s">
        <v>654</v>
      </c>
      <c r="G404" s="27" t="s">
        <v>68</v>
      </c>
      <c r="H404" s="30">
        <v>1046.8900000000001</v>
      </c>
      <c r="J404" s="30">
        <f t="shared" si="24"/>
        <v>1046.8900000000001</v>
      </c>
      <c r="K404" s="30">
        <f t="shared" si="25"/>
        <v>0</v>
      </c>
      <c r="L404" s="25">
        <f t="shared" si="26"/>
        <v>5</v>
      </c>
      <c r="M404" s="25" t="str">
        <f>VLOOKUP(L404,mês!A:B,2,0)</f>
        <v>Maio</v>
      </c>
      <c r="N404" s="25" t="str">
        <f t="shared" si="27"/>
        <v xml:space="preserve">Diretoria </v>
      </c>
    </row>
    <row r="405" spans="1:14" ht="57" customHeight="1" x14ac:dyDescent="0.2">
      <c r="A405" s="25" t="s">
        <v>489</v>
      </c>
      <c r="B405" s="26">
        <v>45070</v>
      </c>
      <c r="C405" s="27">
        <v>16954</v>
      </c>
      <c r="D405" s="27" t="s">
        <v>65</v>
      </c>
      <c r="E405" s="28" t="s">
        <v>170</v>
      </c>
      <c r="F405" s="29" t="s">
        <v>655</v>
      </c>
      <c r="G405" s="27" t="s">
        <v>68</v>
      </c>
      <c r="H405" s="30">
        <v>31.82</v>
      </c>
      <c r="J405" s="30">
        <f t="shared" si="24"/>
        <v>31.82</v>
      </c>
      <c r="K405" s="30">
        <f t="shared" si="25"/>
        <v>0</v>
      </c>
      <c r="L405" s="25">
        <f t="shared" si="26"/>
        <v>5</v>
      </c>
      <c r="M405" s="25" t="str">
        <f>VLOOKUP(L405,mês!A:B,2,0)</f>
        <v>Maio</v>
      </c>
      <c r="N405" s="25" t="str">
        <f t="shared" si="27"/>
        <v xml:space="preserve">Diretoria </v>
      </c>
    </row>
    <row r="406" spans="1:14" ht="57" customHeight="1" x14ac:dyDescent="0.2">
      <c r="A406" s="25" t="s">
        <v>489</v>
      </c>
      <c r="B406" s="26">
        <v>45076</v>
      </c>
      <c r="C406" s="27">
        <v>16994</v>
      </c>
      <c r="D406" s="27" t="s">
        <v>65</v>
      </c>
      <c r="E406" s="28" t="s">
        <v>83</v>
      </c>
      <c r="F406" s="29" t="s">
        <v>656</v>
      </c>
      <c r="G406" s="27" t="s">
        <v>68</v>
      </c>
      <c r="H406" s="30">
        <v>19008</v>
      </c>
      <c r="J406" s="30">
        <f t="shared" si="24"/>
        <v>19008</v>
      </c>
      <c r="K406" s="30">
        <f t="shared" si="25"/>
        <v>0</v>
      </c>
      <c r="L406" s="25">
        <f t="shared" si="26"/>
        <v>5</v>
      </c>
      <c r="M406" s="25" t="str">
        <f>VLOOKUP(L406,mês!A:B,2,0)</f>
        <v>Maio</v>
      </c>
      <c r="N406" s="25" t="str">
        <f t="shared" si="27"/>
        <v xml:space="preserve">Diretoria </v>
      </c>
    </row>
    <row r="407" spans="1:14" ht="57" customHeight="1" x14ac:dyDescent="0.2">
      <c r="A407" s="25" t="s">
        <v>489</v>
      </c>
      <c r="B407" s="26">
        <v>45077</v>
      </c>
      <c r="C407" s="27">
        <v>16961</v>
      </c>
      <c r="D407" s="27" t="s">
        <v>93</v>
      </c>
      <c r="E407" s="28" t="s">
        <v>170</v>
      </c>
      <c r="F407" s="29" t="s">
        <v>657</v>
      </c>
      <c r="G407" s="27" t="s">
        <v>68</v>
      </c>
      <c r="H407" s="30">
        <v>4.9000000000000004</v>
      </c>
      <c r="J407" s="30">
        <f t="shared" si="24"/>
        <v>4.9000000000000004</v>
      </c>
      <c r="K407" s="30">
        <f t="shared" si="25"/>
        <v>0</v>
      </c>
      <c r="L407" s="25">
        <f t="shared" si="26"/>
        <v>5</v>
      </c>
      <c r="M407" s="25" t="str">
        <f>VLOOKUP(L407,mês!A:B,2,0)</f>
        <v>Maio</v>
      </c>
      <c r="N407" s="25" t="str">
        <f t="shared" si="27"/>
        <v xml:space="preserve">Diretoria </v>
      </c>
    </row>
    <row r="408" spans="1:14" ht="57" customHeight="1" x14ac:dyDescent="0.2">
      <c r="A408" s="25" t="s">
        <v>489</v>
      </c>
      <c r="B408" s="26">
        <v>45077</v>
      </c>
      <c r="C408" s="27">
        <v>16968</v>
      </c>
      <c r="D408" s="27" t="s">
        <v>93</v>
      </c>
      <c r="E408" s="28" t="s">
        <v>170</v>
      </c>
      <c r="F408" s="29" t="s">
        <v>658</v>
      </c>
      <c r="G408" s="27" t="s">
        <v>68</v>
      </c>
      <c r="H408" s="30">
        <v>2.4500000000000002</v>
      </c>
      <c r="J408" s="30">
        <f t="shared" si="24"/>
        <v>2.4500000000000002</v>
      </c>
      <c r="K408" s="30">
        <f t="shared" si="25"/>
        <v>0</v>
      </c>
      <c r="L408" s="25">
        <f t="shared" si="26"/>
        <v>5</v>
      </c>
      <c r="M408" s="25" t="str">
        <f>VLOOKUP(L408,mês!A:B,2,0)</f>
        <v>Maio</v>
      </c>
      <c r="N408" s="25" t="str">
        <f t="shared" si="27"/>
        <v xml:space="preserve">Diretoria </v>
      </c>
    </row>
    <row r="409" spans="1:14" ht="57" customHeight="1" x14ac:dyDescent="0.2">
      <c r="A409" s="25" t="s">
        <v>489</v>
      </c>
      <c r="B409" s="26">
        <v>45077</v>
      </c>
      <c r="C409" s="27">
        <v>16986</v>
      </c>
      <c r="D409" s="27" t="s">
        <v>65</v>
      </c>
      <c r="E409" s="28" t="s">
        <v>170</v>
      </c>
      <c r="F409" s="29" t="s">
        <v>659</v>
      </c>
      <c r="G409" s="27" t="s">
        <v>68</v>
      </c>
      <c r="H409" s="30">
        <v>18.2</v>
      </c>
      <c r="J409" s="30">
        <f t="shared" si="24"/>
        <v>18.2</v>
      </c>
      <c r="K409" s="30">
        <f t="shared" si="25"/>
        <v>0</v>
      </c>
      <c r="L409" s="25">
        <f t="shared" si="26"/>
        <v>5</v>
      </c>
      <c r="M409" s="25" t="str">
        <f>VLOOKUP(L409,mês!A:B,2,0)</f>
        <v>Maio</v>
      </c>
      <c r="N409" s="25" t="str">
        <f t="shared" si="27"/>
        <v xml:space="preserve">Diretoria </v>
      </c>
    </row>
    <row r="410" spans="1:14" ht="57" customHeight="1" x14ac:dyDescent="0.2">
      <c r="A410" s="25" t="s">
        <v>489</v>
      </c>
      <c r="B410" s="26">
        <v>45077</v>
      </c>
      <c r="C410" s="27">
        <v>16987</v>
      </c>
      <c r="D410" s="27" t="s">
        <v>65</v>
      </c>
      <c r="E410" s="28" t="s">
        <v>170</v>
      </c>
      <c r="F410" s="29" t="s">
        <v>660</v>
      </c>
      <c r="G410" s="27" t="s">
        <v>68</v>
      </c>
      <c r="H410" s="30">
        <v>18.2</v>
      </c>
      <c r="J410" s="30">
        <f t="shared" si="24"/>
        <v>18.2</v>
      </c>
      <c r="K410" s="30">
        <f t="shared" si="25"/>
        <v>0</v>
      </c>
      <c r="L410" s="25">
        <f t="shared" si="26"/>
        <v>5</v>
      </c>
      <c r="M410" s="25" t="str">
        <f>VLOOKUP(L410,mês!A:B,2,0)</f>
        <v>Maio</v>
      </c>
      <c r="N410" s="25" t="str">
        <f t="shared" si="27"/>
        <v xml:space="preserve">Diretoria </v>
      </c>
    </row>
    <row r="411" spans="1:14" ht="57" customHeight="1" x14ac:dyDescent="0.2">
      <c r="A411" s="25" t="s">
        <v>489</v>
      </c>
      <c r="B411" s="26">
        <v>45077</v>
      </c>
      <c r="C411" s="27">
        <v>16988</v>
      </c>
      <c r="D411" s="27" t="s">
        <v>65</v>
      </c>
      <c r="E411" s="28" t="s">
        <v>170</v>
      </c>
      <c r="F411" s="29" t="s">
        <v>661</v>
      </c>
      <c r="G411" s="27" t="s">
        <v>68</v>
      </c>
      <c r="H411" s="30">
        <v>18.2</v>
      </c>
      <c r="J411" s="30">
        <f t="shared" si="24"/>
        <v>18.2</v>
      </c>
      <c r="K411" s="30">
        <f t="shared" si="25"/>
        <v>0</v>
      </c>
      <c r="L411" s="25">
        <f t="shared" si="26"/>
        <v>5</v>
      </c>
      <c r="M411" s="25" t="str">
        <f>VLOOKUP(L411,mês!A:B,2,0)</f>
        <v>Maio</v>
      </c>
      <c r="N411" s="25" t="str">
        <f t="shared" si="27"/>
        <v xml:space="preserve">Diretoria </v>
      </c>
    </row>
    <row r="412" spans="1:14" ht="57" customHeight="1" x14ac:dyDescent="0.2">
      <c r="A412" s="25" t="s">
        <v>489</v>
      </c>
      <c r="B412" s="26">
        <v>45077</v>
      </c>
      <c r="C412" s="27">
        <v>16989</v>
      </c>
      <c r="D412" s="27" t="s">
        <v>65</v>
      </c>
      <c r="E412" s="28" t="s">
        <v>170</v>
      </c>
      <c r="F412" s="29" t="s">
        <v>662</v>
      </c>
      <c r="G412" s="27" t="s">
        <v>68</v>
      </c>
      <c r="H412" s="30">
        <v>18.2</v>
      </c>
      <c r="J412" s="30">
        <f t="shared" si="24"/>
        <v>18.2</v>
      </c>
      <c r="K412" s="30">
        <f t="shared" si="25"/>
        <v>0</v>
      </c>
      <c r="L412" s="25">
        <f t="shared" si="26"/>
        <v>5</v>
      </c>
      <c r="M412" s="25" t="str">
        <f>VLOOKUP(L412,mês!A:B,2,0)</f>
        <v>Maio</v>
      </c>
      <c r="N412" s="25" t="str">
        <f t="shared" si="27"/>
        <v xml:space="preserve">Diretoria </v>
      </c>
    </row>
    <row r="413" spans="1:14" ht="57" customHeight="1" x14ac:dyDescent="0.2">
      <c r="A413" s="25" t="s">
        <v>489</v>
      </c>
      <c r="B413" s="26">
        <v>45078</v>
      </c>
      <c r="C413" s="27">
        <v>16999</v>
      </c>
      <c r="D413" s="27" t="s">
        <v>663</v>
      </c>
      <c r="E413" s="28" t="s">
        <v>664</v>
      </c>
      <c r="F413" s="29" t="s">
        <v>665</v>
      </c>
      <c r="G413" s="27" t="s">
        <v>68</v>
      </c>
      <c r="H413" s="30">
        <v>840</v>
      </c>
      <c r="J413" s="30">
        <f t="shared" si="24"/>
        <v>840</v>
      </c>
      <c r="K413" s="30">
        <f t="shared" si="25"/>
        <v>0</v>
      </c>
      <c r="L413" s="25">
        <f t="shared" si="26"/>
        <v>6</v>
      </c>
      <c r="M413" s="25" t="str">
        <f>VLOOKUP(L413,mês!A:B,2,0)</f>
        <v>Junho</v>
      </c>
      <c r="N413" s="25" t="str">
        <f t="shared" si="27"/>
        <v xml:space="preserve">Diretoria </v>
      </c>
    </row>
    <row r="414" spans="1:14" ht="57" customHeight="1" x14ac:dyDescent="0.2">
      <c r="A414" s="25" t="s">
        <v>489</v>
      </c>
      <c r="B414" s="26">
        <v>45078</v>
      </c>
      <c r="C414" s="27">
        <v>17000</v>
      </c>
      <c r="D414" s="27" t="s">
        <v>663</v>
      </c>
      <c r="E414" s="28" t="s">
        <v>664</v>
      </c>
      <c r="F414" s="29" t="s">
        <v>666</v>
      </c>
      <c r="G414" s="27" t="s">
        <v>68</v>
      </c>
      <c r="H414" s="30">
        <v>840</v>
      </c>
      <c r="J414" s="30">
        <f t="shared" si="24"/>
        <v>840</v>
      </c>
      <c r="K414" s="30">
        <f t="shared" si="25"/>
        <v>0</v>
      </c>
      <c r="L414" s="25">
        <f t="shared" si="26"/>
        <v>6</v>
      </c>
      <c r="M414" s="25" t="str">
        <f>VLOOKUP(L414,mês!A:B,2,0)</f>
        <v>Junho</v>
      </c>
      <c r="N414" s="25" t="str">
        <f t="shared" si="27"/>
        <v xml:space="preserve">Diretoria </v>
      </c>
    </row>
    <row r="415" spans="1:14" ht="57" customHeight="1" x14ac:dyDescent="0.2">
      <c r="A415" s="25" t="s">
        <v>489</v>
      </c>
      <c r="B415" s="26">
        <v>45079</v>
      </c>
      <c r="C415" s="27">
        <v>16995</v>
      </c>
      <c r="D415" s="27" t="s">
        <v>173</v>
      </c>
      <c r="E415" s="28" t="s">
        <v>170</v>
      </c>
      <c r="F415" s="29" t="s">
        <v>667</v>
      </c>
      <c r="G415" s="27" t="s">
        <v>68</v>
      </c>
      <c r="H415" s="30">
        <v>12.84</v>
      </c>
      <c r="J415" s="30">
        <f t="shared" si="24"/>
        <v>12.84</v>
      </c>
      <c r="K415" s="30">
        <f t="shared" si="25"/>
        <v>0</v>
      </c>
      <c r="L415" s="25">
        <f t="shared" si="26"/>
        <v>6</v>
      </c>
      <c r="M415" s="25" t="str">
        <f>VLOOKUP(L415,mês!A:B,2,0)</f>
        <v>Junho</v>
      </c>
      <c r="N415" s="25" t="str">
        <f t="shared" si="27"/>
        <v xml:space="preserve">Diretoria </v>
      </c>
    </row>
    <row r="416" spans="1:14" ht="57" customHeight="1" x14ac:dyDescent="0.2">
      <c r="A416" s="25" t="s">
        <v>489</v>
      </c>
      <c r="B416" s="26">
        <v>45083</v>
      </c>
      <c r="C416" s="27">
        <v>17025</v>
      </c>
      <c r="D416" s="27" t="s">
        <v>546</v>
      </c>
      <c r="E416" s="28" t="s">
        <v>589</v>
      </c>
      <c r="F416" s="29" t="s">
        <v>668</v>
      </c>
      <c r="G416" s="27" t="s">
        <v>68</v>
      </c>
      <c r="H416" s="30">
        <v>5501.6</v>
      </c>
      <c r="J416" s="30">
        <f t="shared" si="24"/>
        <v>5501.6</v>
      </c>
      <c r="K416" s="30">
        <f t="shared" si="25"/>
        <v>0</v>
      </c>
      <c r="L416" s="25">
        <f t="shared" si="26"/>
        <v>6</v>
      </c>
      <c r="M416" s="25" t="str">
        <f>VLOOKUP(L416,mês!A:B,2,0)</f>
        <v>Junho</v>
      </c>
      <c r="N416" s="25" t="str">
        <f t="shared" si="27"/>
        <v xml:space="preserve">Diretoria </v>
      </c>
    </row>
    <row r="417" spans="1:14" ht="57" customHeight="1" x14ac:dyDescent="0.2">
      <c r="A417" s="25" t="s">
        <v>489</v>
      </c>
      <c r="B417" s="26">
        <v>45083</v>
      </c>
      <c r="C417" s="27">
        <v>17026</v>
      </c>
      <c r="D417" s="27" t="s">
        <v>546</v>
      </c>
      <c r="E417" s="28" t="s">
        <v>589</v>
      </c>
      <c r="F417" s="29" t="s">
        <v>669</v>
      </c>
      <c r="G417" s="27" t="s">
        <v>68</v>
      </c>
      <c r="H417" s="30">
        <v>10757.76</v>
      </c>
      <c r="J417" s="30">
        <f t="shared" si="24"/>
        <v>10757.76</v>
      </c>
      <c r="K417" s="30">
        <f t="shared" si="25"/>
        <v>0</v>
      </c>
      <c r="L417" s="25">
        <f t="shared" si="26"/>
        <v>6</v>
      </c>
      <c r="M417" s="25" t="str">
        <f>VLOOKUP(L417,mês!A:B,2,0)</f>
        <v>Junho</v>
      </c>
      <c r="N417" s="25" t="str">
        <f t="shared" si="27"/>
        <v xml:space="preserve">Diretoria </v>
      </c>
    </row>
    <row r="418" spans="1:14" ht="57" customHeight="1" x14ac:dyDescent="0.2">
      <c r="A418" s="25" t="s">
        <v>489</v>
      </c>
      <c r="B418" s="26">
        <v>45089</v>
      </c>
      <c r="C418" s="27">
        <v>17034</v>
      </c>
      <c r="D418" s="27" t="s">
        <v>65</v>
      </c>
      <c r="E418" s="28" t="s">
        <v>520</v>
      </c>
      <c r="F418" s="29" t="s">
        <v>670</v>
      </c>
      <c r="G418" s="27" t="s">
        <v>68</v>
      </c>
      <c r="H418" s="30">
        <v>4018.38</v>
      </c>
      <c r="J418" s="30">
        <f t="shared" si="24"/>
        <v>4018.38</v>
      </c>
      <c r="K418" s="30">
        <f t="shared" si="25"/>
        <v>0</v>
      </c>
      <c r="L418" s="25">
        <f t="shared" si="26"/>
        <v>6</v>
      </c>
      <c r="M418" s="25" t="str">
        <f>VLOOKUP(L418,mês!A:B,2,0)</f>
        <v>Junho</v>
      </c>
      <c r="N418" s="25" t="str">
        <f t="shared" si="27"/>
        <v xml:space="preserve">Diretoria </v>
      </c>
    </row>
    <row r="419" spans="1:14" ht="57" customHeight="1" x14ac:dyDescent="0.2">
      <c r="A419" s="25" t="s">
        <v>489</v>
      </c>
      <c r="B419" s="26">
        <v>45091</v>
      </c>
      <c r="C419" s="27">
        <v>17051</v>
      </c>
      <c r="D419" s="27" t="s">
        <v>249</v>
      </c>
      <c r="E419" s="28" t="s">
        <v>671</v>
      </c>
      <c r="F419" s="29" t="s">
        <v>672</v>
      </c>
      <c r="G419" s="27" t="s">
        <v>68</v>
      </c>
      <c r="H419" s="30">
        <v>3320</v>
      </c>
      <c r="J419" s="30">
        <f t="shared" si="24"/>
        <v>3320</v>
      </c>
      <c r="K419" s="30">
        <f t="shared" si="25"/>
        <v>0</v>
      </c>
      <c r="L419" s="25">
        <f t="shared" si="26"/>
        <v>6</v>
      </c>
      <c r="M419" s="25" t="str">
        <f>VLOOKUP(L419,mês!A:B,2,0)</f>
        <v>Junho</v>
      </c>
      <c r="N419" s="25" t="str">
        <f t="shared" si="27"/>
        <v xml:space="preserve">Diretoria </v>
      </c>
    </row>
    <row r="420" spans="1:14" ht="57" customHeight="1" x14ac:dyDescent="0.2">
      <c r="A420" s="25" t="s">
        <v>489</v>
      </c>
      <c r="B420" s="26">
        <v>45092</v>
      </c>
      <c r="C420" s="27">
        <v>17056</v>
      </c>
      <c r="D420" s="27" t="s">
        <v>249</v>
      </c>
      <c r="E420" s="28" t="s">
        <v>673</v>
      </c>
      <c r="F420" s="29" t="s">
        <v>674</v>
      </c>
      <c r="G420" s="27" t="s">
        <v>68</v>
      </c>
      <c r="H420" s="30">
        <v>12499.9</v>
      </c>
      <c r="J420" s="30">
        <f t="shared" si="24"/>
        <v>12499.9</v>
      </c>
      <c r="K420" s="30">
        <f t="shared" si="25"/>
        <v>0</v>
      </c>
      <c r="L420" s="25">
        <f t="shared" si="26"/>
        <v>6</v>
      </c>
      <c r="M420" s="25" t="str">
        <f>VLOOKUP(L420,mês!A:B,2,0)</f>
        <v>Junho</v>
      </c>
      <c r="N420" s="25" t="str">
        <f t="shared" si="27"/>
        <v xml:space="preserve">Diretoria </v>
      </c>
    </row>
    <row r="421" spans="1:14" ht="57" customHeight="1" x14ac:dyDescent="0.2">
      <c r="A421" s="25" t="s">
        <v>489</v>
      </c>
      <c r="B421" s="26">
        <v>45093</v>
      </c>
      <c r="C421" s="27">
        <v>17064</v>
      </c>
      <c r="D421" s="27" t="s">
        <v>213</v>
      </c>
      <c r="E421" s="28" t="s">
        <v>675</v>
      </c>
      <c r="F421" s="29" t="s">
        <v>676</v>
      </c>
      <c r="G421" s="27" t="s">
        <v>68</v>
      </c>
      <c r="H421" s="30">
        <v>10865</v>
      </c>
      <c r="J421" s="30">
        <f t="shared" si="24"/>
        <v>10865</v>
      </c>
      <c r="K421" s="30">
        <f t="shared" si="25"/>
        <v>0</v>
      </c>
      <c r="L421" s="25">
        <f t="shared" si="26"/>
        <v>6</v>
      </c>
      <c r="M421" s="25" t="str">
        <f>VLOOKUP(L421,mês!A:B,2,0)</f>
        <v>Junho</v>
      </c>
      <c r="N421" s="25" t="str">
        <f t="shared" si="27"/>
        <v xml:space="preserve">Diretoria </v>
      </c>
    </row>
    <row r="422" spans="1:14" ht="57" customHeight="1" x14ac:dyDescent="0.2">
      <c r="A422" s="25" t="s">
        <v>489</v>
      </c>
      <c r="B422" s="26">
        <v>45096</v>
      </c>
      <c r="C422" s="27">
        <v>17073</v>
      </c>
      <c r="D422" s="27" t="s">
        <v>663</v>
      </c>
      <c r="E422" s="28" t="s">
        <v>133</v>
      </c>
      <c r="F422" s="29" t="s">
        <v>677</v>
      </c>
      <c r="G422" s="27" t="s">
        <v>68</v>
      </c>
      <c r="H422" s="30">
        <v>840</v>
      </c>
      <c r="J422" s="30">
        <f t="shared" si="24"/>
        <v>840</v>
      </c>
      <c r="K422" s="30">
        <f t="shared" si="25"/>
        <v>0</v>
      </c>
      <c r="L422" s="25">
        <f t="shared" si="26"/>
        <v>6</v>
      </c>
      <c r="M422" s="25" t="str">
        <f>VLOOKUP(L422,mês!A:B,2,0)</f>
        <v>Junho</v>
      </c>
      <c r="N422" s="25" t="str">
        <f t="shared" si="27"/>
        <v xml:space="preserve">Diretoria </v>
      </c>
    </row>
    <row r="423" spans="1:14" ht="57" customHeight="1" x14ac:dyDescent="0.2">
      <c r="A423" s="25" t="s">
        <v>489</v>
      </c>
      <c r="B423" s="26">
        <v>45096</v>
      </c>
      <c r="C423" s="27">
        <v>17072</v>
      </c>
      <c r="D423" s="27" t="s">
        <v>65</v>
      </c>
      <c r="E423" s="28" t="s">
        <v>678</v>
      </c>
      <c r="F423" s="29" t="s">
        <v>679</v>
      </c>
      <c r="G423" s="27" t="s">
        <v>68</v>
      </c>
      <c r="H423" s="30">
        <v>8099.61</v>
      </c>
      <c r="J423" s="30">
        <f t="shared" si="24"/>
        <v>8099.61</v>
      </c>
      <c r="K423" s="30">
        <f t="shared" si="25"/>
        <v>0</v>
      </c>
      <c r="L423" s="25">
        <f t="shared" si="26"/>
        <v>6</v>
      </c>
      <c r="M423" s="25" t="str">
        <f>VLOOKUP(L423,mês!A:B,2,0)</f>
        <v>Junho</v>
      </c>
      <c r="N423" s="25" t="str">
        <f t="shared" si="27"/>
        <v xml:space="preserve">Diretoria </v>
      </c>
    </row>
    <row r="424" spans="1:14" ht="57" customHeight="1" x14ac:dyDescent="0.2">
      <c r="A424" s="25" t="s">
        <v>489</v>
      </c>
      <c r="B424" s="26">
        <v>45096</v>
      </c>
      <c r="C424" s="27">
        <v>17074</v>
      </c>
      <c r="D424" s="27" t="s">
        <v>81</v>
      </c>
      <c r="E424" s="28" t="s">
        <v>133</v>
      </c>
      <c r="F424" s="29" t="s">
        <v>680</v>
      </c>
      <c r="G424" s="27" t="s">
        <v>68</v>
      </c>
      <c r="H424" s="30">
        <v>420</v>
      </c>
      <c r="J424" s="30">
        <f t="shared" si="24"/>
        <v>420</v>
      </c>
      <c r="K424" s="30">
        <f t="shared" si="25"/>
        <v>0</v>
      </c>
      <c r="L424" s="25">
        <f t="shared" si="26"/>
        <v>6</v>
      </c>
      <c r="M424" s="25" t="str">
        <f>VLOOKUP(L424,mês!A:B,2,0)</f>
        <v>Junho</v>
      </c>
      <c r="N424" s="25" t="str">
        <f t="shared" si="27"/>
        <v xml:space="preserve">Diretoria </v>
      </c>
    </row>
    <row r="425" spans="1:14" ht="57" customHeight="1" x14ac:dyDescent="0.2">
      <c r="A425" s="25" t="s">
        <v>489</v>
      </c>
      <c r="B425" s="26">
        <v>45097</v>
      </c>
      <c r="C425" s="27">
        <v>17076</v>
      </c>
      <c r="D425" s="27" t="s">
        <v>546</v>
      </c>
      <c r="E425" s="28" t="s">
        <v>126</v>
      </c>
      <c r="F425" s="29" t="s">
        <v>681</v>
      </c>
      <c r="G425" s="27" t="s">
        <v>68</v>
      </c>
      <c r="H425" s="30">
        <v>1541.7</v>
      </c>
      <c r="J425" s="30">
        <f t="shared" si="24"/>
        <v>1541.7</v>
      </c>
      <c r="K425" s="30">
        <f t="shared" si="25"/>
        <v>0</v>
      </c>
      <c r="L425" s="25">
        <f t="shared" si="26"/>
        <v>6</v>
      </c>
      <c r="M425" s="25" t="str">
        <f>VLOOKUP(L425,mês!A:B,2,0)</f>
        <v>Junho</v>
      </c>
      <c r="N425" s="25" t="str">
        <f t="shared" si="27"/>
        <v xml:space="preserve">Diretoria </v>
      </c>
    </row>
    <row r="426" spans="1:14" ht="57" customHeight="1" x14ac:dyDescent="0.2">
      <c r="A426" s="25" t="s">
        <v>489</v>
      </c>
      <c r="B426" s="26">
        <v>45098</v>
      </c>
      <c r="C426" s="27">
        <v>17060</v>
      </c>
      <c r="D426" s="27" t="s">
        <v>113</v>
      </c>
      <c r="E426" s="28" t="s">
        <v>170</v>
      </c>
      <c r="F426" s="29" t="s">
        <v>682</v>
      </c>
      <c r="G426" s="27" t="s">
        <v>68</v>
      </c>
      <c r="H426" s="30">
        <v>119.09</v>
      </c>
      <c r="J426" s="30">
        <f t="shared" si="24"/>
        <v>119.09</v>
      </c>
      <c r="K426" s="30">
        <f t="shared" si="25"/>
        <v>0</v>
      </c>
      <c r="L426" s="25">
        <f t="shared" si="26"/>
        <v>6</v>
      </c>
      <c r="M426" s="25" t="str">
        <f>VLOOKUP(L426,mês!A:B,2,0)</f>
        <v>Junho</v>
      </c>
      <c r="N426" s="25" t="str">
        <f t="shared" si="27"/>
        <v xml:space="preserve">Diretoria </v>
      </c>
    </row>
    <row r="427" spans="1:14" ht="57" customHeight="1" x14ac:dyDescent="0.2">
      <c r="A427" s="25" t="s">
        <v>489</v>
      </c>
      <c r="B427" s="26">
        <v>45098</v>
      </c>
      <c r="C427" s="27">
        <v>17078</v>
      </c>
      <c r="D427" s="27" t="s">
        <v>210</v>
      </c>
      <c r="E427" s="28" t="s">
        <v>211</v>
      </c>
      <c r="F427" s="29" t="s">
        <v>683</v>
      </c>
      <c r="G427" s="27" t="s">
        <v>68</v>
      </c>
      <c r="H427" s="30">
        <v>216</v>
      </c>
      <c r="J427" s="30">
        <f t="shared" si="24"/>
        <v>216</v>
      </c>
      <c r="K427" s="30">
        <f t="shared" si="25"/>
        <v>0</v>
      </c>
      <c r="L427" s="25">
        <f t="shared" si="26"/>
        <v>6</v>
      </c>
      <c r="M427" s="25" t="str">
        <f>VLOOKUP(L427,mês!A:B,2,0)</f>
        <v>Junho</v>
      </c>
      <c r="N427" s="25" t="str">
        <f t="shared" si="27"/>
        <v xml:space="preserve">Diretoria </v>
      </c>
    </row>
    <row r="428" spans="1:14" ht="57" customHeight="1" x14ac:dyDescent="0.2">
      <c r="A428" s="25" t="s">
        <v>489</v>
      </c>
      <c r="B428" s="26">
        <v>45099</v>
      </c>
      <c r="C428" s="27">
        <v>17084</v>
      </c>
      <c r="D428" s="27" t="s">
        <v>65</v>
      </c>
      <c r="E428" s="28" t="s">
        <v>139</v>
      </c>
      <c r="F428" s="29" t="s">
        <v>684</v>
      </c>
      <c r="G428" s="27" t="s">
        <v>68</v>
      </c>
      <c r="H428" s="30">
        <v>1238.9100000000001</v>
      </c>
      <c r="J428" s="30">
        <f t="shared" si="24"/>
        <v>1238.9100000000001</v>
      </c>
      <c r="K428" s="30">
        <f t="shared" si="25"/>
        <v>0</v>
      </c>
      <c r="L428" s="25">
        <f t="shared" si="26"/>
        <v>6</v>
      </c>
      <c r="M428" s="25" t="str">
        <f>VLOOKUP(L428,mês!A:B,2,0)</f>
        <v>Junho</v>
      </c>
      <c r="N428" s="25" t="str">
        <f t="shared" si="27"/>
        <v xml:space="preserve">Diretoria </v>
      </c>
    </row>
    <row r="429" spans="1:14" ht="57" customHeight="1" x14ac:dyDescent="0.2">
      <c r="A429" s="25" t="s">
        <v>489</v>
      </c>
      <c r="B429" s="26">
        <v>45100</v>
      </c>
      <c r="C429" s="27">
        <v>17093</v>
      </c>
      <c r="D429" s="27" t="s">
        <v>663</v>
      </c>
      <c r="E429" s="28" t="s">
        <v>133</v>
      </c>
      <c r="F429" s="29" t="s">
        <v>685</v>
      </c>
      <c r="G429" s="27" t="s">
        <v>68</v>
      </c>
      <c r="H429" s="30">
        <v>840</v>
      </c>
      <c r="J429" s="30">
        <f t="shared" si="24"/>
        <v>840</v>
      </c>
      <c r="K429" s="30">
        <f t="shared" si="25"/>
        <v>0</v>
      </c>
      <c r="L429" s="25">
        <f t="shared" si="26"/>
        <v>6</v>
      </c>
      <c r="M429" s="25" t="str">
        <f>VLOOKUP(L429,mês!A:B,2,0)</f>
        <v>Junho</v>
      </c>
      <c r="N429" s="25" t="str">
        <f t="shared" si="27"/>
        <v xml:space="preserve">Diretoria </v>
      </c>
    </row>
    <row r="430" spans="1:14" ht="57" customHeight="1" x14ac:dyDescent="0.2">
      <c r="A430" s="25" t="s">
        <v>489</v>
      </c>
      <c r="B430" s="26">
        <v>45100</v>
      </c>
      <c r="C430" s="27">
        <v>17094</v>
      </c>
      <c r="D430" s="27" t="s">
        <v>81</v>
      </c>
      <c r="E430" s="28" t="s">
        <v>133</v>
      </c>
      <c r="F430" s="29" t="s">
        <v>686</v>
      </c>
      <c r="G430" s="27" t="s">
        <v>68</v>
      </c>
      <c r="H430" s="30">
        <v>1155</v>
      </c>
      <c r="J430" s="30">
        <f t="shared" si="24"/>
        <v>1155</v>
      </c>
      <c r="K430" s="30">
        <f t="shared" si="25"/>
        <v>0</v>
      </c>
      <c r="L430" s="25">
        <f t="shared" si="26"/>
        <v>6</v>
      </c>
      <c r="M430" s="25" t="str">
        <f>VLOOKUP(L430,mês!A:B,2,0)</f>
        <v>Junho</v>
      </c>
      <c r="N430" s="25" t="str">
        <f t="shared" si="27"/>
        <v xml:space="preserve">Diretoria </v>
      </c>
    </row>
    <row r="431" spans="1:14" ht="57" customHeight="1" x14ac:dyDescent="0.2">
      <c r="A431" s="25" t="s">
        <v>489</v>
      </c>
      <c r="B431" s="26">
        <v>45103</v>
      </c>
      <c r="C431" s="27">
        <v>17099</v>
      </c>
      <c r="D431" s="27" t="s">
        <v>546</v>
      </c>
      <c r="E431" s="28" t="s">
        <v>589</v>
      </c>
      <c r="F431" s="29" t="s">
        <v>687</v>
      </c>
      <c r="G431" s="27" t="s">
        <v>68</v>
      </c>
      <c r="H431" s="30">
        <v>8379.75</v>
      </c>
      <c r="J431" s="30">
        <f t="shared" si="24"/>
        <v>8379.75</v>
      </c>
      <c r="K431" s="30">
        <f t="shared" si="25"/>
        <v>0</v>
      </c>
      <c r="L431" s="25">
        <f t="shared" si="26"/>
        <v>6</v>
      </c>
      <c r="M431" s="25" t="str">
        <f>VLOOKUP(L431,mês!A:B,2,0)</f>
        <v>Junho</v>
      </c>
      <c r="N431" s="25" t="str">
        <f t="shared" si="27"/>
        <v xml:space="preserve">Diretoria </v>
      </c>
    </row>
    <row r="432" spans="1:14" ht="57" customHeight="1" x14ac:dyDescent="0.2">
      <c r="A432" s="25" t="s">
        <v>489</v>
      </c>
      <c r="B432" s="26">
        <v>45104</v>
      </c>
      <c r="C432" s="27">
        <v>17102</v>
      </c>
      <c r="D432" s="27" t="s">
        <v>65</v>
      </c>
      <c r="E432" s="28" t="s">
        <v>688</v>
      </c>
      <c r="F432" s="29" t="s">
        <v>689</v>
      </c>
      <c r="G432" s="27" t="s">
        <v>68</v>
      </c>
      <c r="H432" s="30">
        <v>4680</v>
      </c>
      <c r="J432" s="30">
        <f t="shared" si="24"/>
        <v>4680</v>
      </c>
      <c r="K432" s="30">
        <f t="shared" si="25"/>
        <v>0</v>
      </c>
      <c r="L432" s="25">
        <f t="shared" si="26"/>
        <v>6</v>
      </c>
      <c r="M432" s="25" t="str">
        <f>VLOOKUP(L432,mês!A:B,2,0)</f>
        <v>Junho</v>
      </c>
      <c r="N432" s="25" t="str">
        <f t="shared" si="27"/>
        <v xml:space="preserve">Diretoria </v>
      </c>
    </row>
    <row r="433" spans="1:14" ht="57" customHeight="1" x14ac:dyDescent="0.2">
      <c r="A433" s="25" t="s">
        <v>489</v>
      </c>
      <c r="B433" s="26">
        <v>45106</v>
      </c>
      <c r="C433" s="27">
        <v>17106</v>
      </c>
      <c r="D433" s="27" t="s">
        <v>196</v>
      </c>
      <c r="E433" s="28" t="s">
        <v>186</v>
      </c>
      <c r="F433" s="29" t="s">
        <v>115</v>
      </c>
      <c r="G433" s="27" t="s">
        <v>68</v>
      </c>
      <c r="H433" s="30">
        <v>233.5</v>
      </c>
      <c r="J433" s="30">
        <f t="shared" si="24"/>
        <v>233.5</v>
      </c>
      <c r="K433" s="30">
        <f t="shared" si="25"/>
        <v>0</v>
      </c>
      <c r="L433" s="25">
        <f t="shared" si="26"/>
        <v>6</v>
      </c>
      <c r="M433" s="25" t="str">
        <f>VLOOKUP(L433,mês!A:B,2,0)</f>
        <v>Junho</v>
      </c>
      <c r="N433" s="25" t="str">
        <f t="shared" si="27"/>
        <v xml:space="preserve">Diretoria </v>
      </c>
    </row>
    <row r="434" spans="1:14" ht="57" customHeight="1" x14ac:dyDescent="0.2">
      <c r="A434" s="25" t="s">
        <v>489</v>
      </c>
      <c r="B434" s="26">
        <v>45106</v>
      </c>
      <c r="C434" s="27">
        <v>17107</v>
      </c>
      <c r="D434" s="27" t="s">
        <v>167</v>
      </c>
      <c r="E434" s="28" t="s">
        <v>186</v>
      </c>
      <c r="F434" s="29" t="s">
        <v>115</v>
      </c>
      <c r="G434" s="27" t="s">
        <v>68</v>
      </c>
      <c r="H434" s="30">
        <v>23</v>
      </c>
      <c r="J434" s="30">
        <f t="shared" si="24"/>
        <v>23</v>
      </c>
      <c r="K434" s="30">
        <f t="shared" si="25"/>
        <v>0</v>
      </c>
      <c r="L434" s="25">
        <f t="shared" si="26"/>
        <v>6</v>
      </c>
      <c r="M434" s="25" t="str">
        <f>VLOOKUP(L434,mês!A:B,2,0)</f>
        <v>Junho</v>
      </c>
      <c r="N434" s="25" t="str">
        <f t="shared" si="27"/>
        <v xml:space="preserve">Diretoria </v>
      </c>
    </row>
    <row r="435" spans="1:14" ht="57" customHeight="1" x14ac:dyDescent="0.2">
      <c r="A435" s="25" t="s">
        <v>489</v>
      </c>
      <c r="B435" s="26">
        <v>45106</v>
      </c>
      <c r="C435" s="27">
        <v>17110</v>
      </c>
      <c r="D435" s="27" t="s">
        <v>653</v>
      </c>
      <c r="E435" s="28" t="s">
        <v>690</v>
      </c>
      <c r="F435" s="29" t="s">
        <v>691</v>
      </c>
      <c r="G435" s="27" t="s">
        <v>68</v>
      </c>
      <c r="H435" s="30">
        <v>167.26</v>
      </c>
      <c r="J435" s="30">
        <f t="shared" si="24"/>
        <v>167.26</v>
      </c>
      <c r="K435" s="30">
        <f t="shared" si="25"/>
        <v>0</v>
      </c>
      <c r="L435" s="25">
        <f t="shared" si="26"/>
        <v>6</v>
      </c>
      <c r="M435" s="25" t="str">
        <f>VLOOKUP(L435,mês!A:B,2,0)</f>
        <v>Junho</v>
      </c>
      <c r="N435" s="25" t="str">
        <f t="shared" si="27"/>
        <v xml:space="preserve">Diretoria </v>
      </c>
    </row>
    <row r="436" spans="1:14" ht="57" customHeight="1" x14ac:dyDescent="0.2">
      <c r="A436" s="25" t="s">
        <v>489</v>
      </c>
      <c r="B436" s="26">
        <v>45107</v>
      </c>
      <c r="C436" s="27">
        <v>17112</v>
      </c>
      <c r="D436" s="27" t="s">
        <v>81</v>
      </c>
      <c r="E436" s="28" t="s">
        <v>147</v>
      </c>
      <c r="F436" s="29" t="s">
        <v>692</v>
      </c>
      <c r="G436" s="27" t="s">
        <v>68</v>
      </c>
      <c r="H436" s="30">
        <v>255.94</v>
      </c>
      <c r="J436" s="30">
        <f t="shared" si="24"/>
        <v>255.94</v>
      </c>
      <c r="K436" s="30">
        <f t="shared" si="25"/>
        <v>0</v>
      </c>
      <c r="L436" s="25">
        <f t="shared" si="26"/>
        <v>6</v>
      </c>
      <c r="M436" s="25" t="str">
        <f>VLOOKUP(L436,mês!A:B,2,0)</f>
        <v>Junho</v>
      </c>
      <c r="N436" s="25" t="str">
        <f t="shared" si="27"/>
        <v xml:space="preserve">Diretoria </v>
      </c>
    </row>
    <row r="437" spans="1:14" ht="57" customHeight="1" x14ac:dyDescent="0.2">
      <c r="A437" s="25" t="s">
        <v>489</v>
      </c>
      <c r="B437" s="26">
        <v>45107</v>
      </c>
      <c r="C437" s="27">
        <v>17113</v>
      </c>
      <c r="D437" s="27" t="s">
        <v>65</v>
      </c>
      <c r="E437" s="28" t="s">
        <v>693</v>
      </c>
      <c r="F437" s="29" t="s">
        <v>694</v>
      </c>
      <c r="G437" s="27" t="s">
        <v>68</v>
      </c>
      <c r="H437" s="30">
        <v>295</v>
      </c>
      <c r="J437" s="30">
        <f t="shared" si="24"/>
        <v>295</v>
      </c>
      <c r="K437" s="30">
        <f t="shared" si="25"/>
        <v>0</v>
      </c>
      <c r="L437" s="25">
        <f t="shared" si="26"/>
        <v>6</v>
      </c>
      <c r="M437" s="25" t="str">
        <f>VLOOKUP(L437,mês!A:B,2,0)</f>
        <v>Junho</v>
      </c>
      <c r="N437" s="25" t="str">
        <f t="shared" si="27"/>
        <v xml:space="preserve">Diretoria </v>
      </c>
    </row>
    <row r="438" spans="1:14" ht="57" customHeight="1" x14ac:dyDescent="0.2">
      <c r="A438" s="25" t="s">
        <v>489</v>
      </c>
      <c r="B438" s="26">
        <v>45107</v>
      </c>
      <c r="C438" s="27">
        <v>17124</v>
      </c>
      <c r="D438" s="27" t="s">
        <v>65</v>
      </c>
      <c r="E438" s="28" t="s">
        <v>139</v>
      </c>
      <c r="F438" s="29" t="s">
        <v>695</v>
      </c>
      <c r="G438" s="27" t="s">
        <v>68</v>
      </c>
      <c r="H438" s="30">
        <v>751.29</v>
      </c>
      <c r="J438" s="30">
        <f t="shared" si="24"/>
        <v>751.29</v>
      </c>
      <c r="K438" s="30">
        <f t="shared" si="25"/>
        <v>0</v>
      </c>
      <c r="L438" s="25">
        <f t="shared" si="26"/>
        <v>6</v>
      </c>
      <c r="M438" s="25" t="str">
        <f>VLOOKUP(L438,mês!A:B,2,0)</f>
        <v>Junho</v>
      </c>
      <c r="N438" s="25" t="str">
        <f t="shared" si="27"/>
        <v xml:space="preserve">Diretoria </v>
      </c>
    </row>
    <row r="439" spans="1:14" ht="57" customHeight="1" x14ac:dyDescent="0.2">
      <c r="A439" s="25" t="s">
        <v>489</v>
      </c>
      <c r="B439" s="26">
        <v>45107</v>
      </c>
      <c r="C439" s="27">
        <v>17121</v>
      </c>
      <c r="D439" s="27" t="s">
        <v>65</v>
      </c>
      <c r="E439" s="28" t="s">
        <v>520</v>
      </c>
      <c r="F439" s="29" t="s">
        <v>696</v>
      </c>
      <c r="G439" s="27" t="s">
        <v>68</v>
      </c>
      <c r="H439" s="30">
        <v>1247.71</v>
      </c>
      <c r="J439" s="30">
        <f t="shared" si="24"/>
        <v>1247.71</v>
      </c>
      <c r="K439" s="30">
        <f t="shared" si="25"/>
        <v>0</v>
      </c>
      <c r="L439" s="25">
        <f t="shared" si="26"/>
        <v>6</v>
      </c>
      <c r="M439" s="25" t="str">
        <f>VLOOKUP(L439,mês!A:B,2,0)</f>
        <v>Junho</v>
      </c>
      <c r="N439" s="25" t="str">
        <f t="shared" si="27"/>
        <v xml:space="preserve">Diretoria </v>
      </c>
    </row>
    <row r="440" spans="1:14" ht="57" customHeight="1" x14ac:dyDescent="0.2">
      <c r="A440" s="25" t="s">
        <v>489</v>
      </c>
      <c r="B440" s="26">
        <v>45107</v>
      </c>
      <c r="C440" s="27">
        <v>17123</v>
      </c>
      <c r="D440" s="27" t="s">
        <v>65</v>
      </c>
      <c r="E440" s="28" t="s">
        <v>83</v>
      </c>
      <c r="F440" s="29" t="s">
        <v>697</v>
      </c>
      <c r="G440" s="27" t="s">
        <v>68</v>
      </c>
      <c r="H440" s="30">
        <v>7279.2</v>
      </c>
      <c r="J440" s="30">
        <f t="shared" si="24"/>
        <v>7279.2</v>
      </c>
      <c r="K440" s="30">
        <f t="shared" si="25"/>
        <v>0</v>
      </c>
      <c r="L440" s="25">
        <f t="shared" si="26"/>
        <v>6</v>
      </c>
      <c r="M440" s="25" t="str">
        <f>VLOOKUP(L440,mês!A:B,2,0)</f>
        <v>Junho</v>
      </c>
      <c r="N440" s="25" t="str">
        <f t="shared" si="27"/>
        <v xml:space="preserve">Diretoria </v>
      </c>
    </row>
    <row r="441" spans="1:14" ht="57" customHeight="1" x14ac:dyDescent="0.2">
      <c r="A441" s="25" t="s">
        <v>489</v>
      </c>
      <c r="B441" s="26">
        <v>45111</v>
      </c>
      <c r="C441" s="27">
        <v>17136</v>
      </c>
      <c r="D441" s="27" t="s">
        <v>65</v>
      </c>
      <c r="E441" s="28" t="s">
        <v>83</v>
      </c>
      <c r="F441" s="29" t="s">
        <v>698</v>
      </c>
      <c r="G441" s="27" t="s">
        <v>68</v>
      </c>
      <c r="H441" s="30">
        <v>1296</v>
      </c>
      <c r="J441" s="30">
        <f t="shared" si="24"/>
        <v>1296</v>
      </c>
      <c r="K441" s="30">
        <f t="shared" si="25"/>
        <v>0</v>
      </c>
      <c r="L441" s="25">
        <f t="shared" si="26"/>
        <v>7</v>
      </c>
      <c r="M441" s="25" t="str">
        <f>VLOOKUP(L441,mês!A:B,2,0)</f>
        <v>Julho</v>
      </c>
      <c r="N441" s="25" t="str">
        <f t="shared" si="27"/>
        <v xml:space="preserve">Diretoria </v>
      </c>
    </row>
    <row r="442" spans="1:14" ht="57" customHeight="1" x14ac:dyDescent="0.2">
      <c r="A442" s="25" t="s">
        <v>489</v>
      </c>
      <c r="B442" s="26">
        <v>45112</v>
      </c>
      <c r="C442" s="27">
        <v>17138</v>
      </c>
      <c r="D442" s="27" t="s">
        <v>87</v>
      </c>
      <c r="E442" s="28" t="s">
        <v>279</v>
      </c>
      <c r="F442" s="29" t="s">
        <v>699</v>
      </c>
      <c r="G442" s="27" t="s">
        <v>68</v>
      </c>
      <c r="H442" s="30">
        <v>60046.16</v>
      </c>
      <c r="J442" s="30">
        <f t="shared" si="24"/>
        <v>60046.16</v>
      </c>
      <c r="K442" s="30">
        <f t="shared" si="25"/>
        <v>0</v>
      </c>
      <c r="L442" s="25">
        <f t="shared" si="26"/>
        <v>7</v>
      </c>
      <c r="M442" s="25" t="str">
        <f>VLOOKUP(L442,mês!A:B,2,0)</f>
        <v>Julho</v>
      </c>
      <c r="N442" s="25" t="str">
        <f t="shared" si="27"/>
        <v xml:space="preserve">Diretoria </v>
      </c>
    </row>
    <row r="443" spans="1:14" ht="57" customHeight="1" x14ac:dyDescent="0.2">
      <c r="A443" s="25" t="s">
        <v>489</v>
      </c>
      <c r="B443" s="26">
        <v>45113</v>
      </c>
      <c r="C443" s="27">
        <v>17143</v>
      </c>
      <c r="D443" s="27" t="s">
        <v>167</v>
      </c>
      <c r="E443" s="28" t="s">
        <v>168</v>
      </c>
      <c r="F443" s="29" t="s">
        <v>700</v>
      </c>
      <c r="G443" s="27" t="s">
        <v>68</v>
      </c>
      <c r="H443" s="30">
        <v>184.37</v>
      </c>
      <c r="J443" s="30">
        <f t="shared" si="24"/>
        <v>184.37</v>
      </c>
      <c r="K443" s="30">
        <f t="shared" si="25"/>
        <v>0</v>
      </c>
      <c r="L443" s="25">
        <f t="shared" si="26"/>
        <v>7</v>
      </c>
      <c r="M443" s="25" t="str">
        <f>VLOOKUP(L443,mês!A:B,2,0)</f>
        <v>Julho</v>
      </c>
      <c r="N443" s="25" t="str">
        <f t="shared" si="27"/>
        <v xml:space="preserve">Diretoria </v>
      </c>
    </row>
    <row r="444" spans="1:14" ht="57" customHeight="1" x14ac:dyDescent="0.2">
      <c r="A444" s="25" t="s">
        <v>489</v>
      </c>
      <c r="B444" s="26">
        <v>45113</v>
      </c>
      <c r="C444" s="27">
        <v>17146</v>
      </c>
      <c r="D444" s="27" t="s">
        <v>65</v>
      </c>
      <c r="E444" s="28" t="s">
        <v>365</v>
      </c>
      <c r="F444" s="29" t="s">
        <v>701</v>
      </c>
      <c r="G444" s="27" t="s">
        <v>68</v>
      </c>
      <c r="H444" s="30">
        <v>0</v>
      </c>
      <c r="J444" s="30">
        <f t="shared" si="24"/>
        <v>0</v>
      </c>
      <c r="K444" s="30">
        <f t="shared" si="25"/>
        <v>0</v>
      </c>
      <c r="L444" s="25">
        <f t="shared" si="26"/>
        <v>7</v>
      </c>
      <c r="M444" s="25" t="str">
        <f>VLOOKUP(L444,mês!A:B,2,0)</f>
        <v>Julho</v>
      </c>
      <c r="N444" s="25" t="str">
        <f t="shared" si="27"/>
        <v xml:space="preserve">Diretoria </v>
      </c>
    </row>
    <row r="445" spans="1:14" ht="57" customHeight="1" x14ac:dyDescent="0.2">
      <c r="A445" s="25" t="s">
        <v>489</v>
      </c>
      <c r="B445" s="26">
        <v>45117</v>
      </c>
      <c r="C445" s="27">
        <v>17156</v>
      </c>
      <c r="D445" s="27" t="s">
        <v>65</v>
      </c>
      <c r="E445" s="28" t="s">
        <v>154</v>
      </c>
      <c r="F445" s="29" t="s">
        <v>702</v>
      </c>
      <c r="G445" s="27" t="s">
        <v>68</v>
      </c>
      <c r="H445" s="30">
        <v>196.8</v>
      </c>
      <c r="J445" s="30">
        <f t="shared" si="24"/>
        <v>196.8</v>
      </c>
      <c r="K445" s="30">
        <f t="shared" si="25"/>
        <v>0</v>
      </c>
      <c r="L445" s="25">
        <f t="shared" si="26"/>
        <v>7</v>
      </c>
      <c r="M445" s="25" t="str">
        <f>VLOOKUP(L445,mês!A:B,2,0)</f>
        <v>Julho</v>
      </c>
      <c r="N445" s="25" t="str">
        <f t="shared" si="27"/>
        <v xml:space="preserve">Diretoria </v>
      </c>
    </row>
    <row r="446" spans="1:14" ht="57" customHeight="1" x14ac:dyDescent="0.2">
      <c r="A446" s="25" t="s">
        <v>489</v>
      </c>
      <c r="B446" s="26">
        <v>45119</v>
      </c>
      <c r="C446" s="27">
        <v>17162</v>
      </c>
      <c r="D446" s="27" t="s">
        <v>65</v>
      </c>
      <c r="E446" s="28" t="s">
        <v>139</v>
      </c>
      <c r="F446" s="29" t="s">
        <v>703</v>
      </c>
      <c r="G446" s="27" t="s">
        <v>68</v>
      </c>
      <c r="H446" s="30">
        <v>1843.3</v>
      </c>
      <c r="J446" s="30">
        <f t="shared" si="24"/>
        <v>1843.3</v>
      </c>
      <c r="K446" s="30">
        <f t="shared" si="25"/>
        <v>0</v>
      </c>
      <c r="L446" s="25">
        <f t="shared" si="26"/>
        <v>7</v>
      </c>
      <c r="M446" s="25" t="str">
        <f>VLOOKUP(L446,mês!A:B,2,0)</f>
        <v>Julho</v>
      </c>
      <c r="N446" s="25" t="str">
        <f t="shared" si="27"/>
        <v xml:space="preserve">Diretoria </v>
      </c>
    </row>
    <row r="447" spans="1:14" ht="57" customHeight="1" x14ac:dyDescent="0.2">
      <c r="A447" s="25" t="s">
        <v>489</v>
      </c>
      <c r="B447" s="26">
        <v>45120</v>
      </c>
      <c r="C447" s="27">
        <v>17168</v>
      </c>
      <c r="D447" s="27" t="s">
        <v>167</v>
      </c>
      <c r="E447" s="28" t="s">
        <v>168</v>
      </c>
      <c r="F447" s="29" t="s">
        <v>704</v>
      </c>
      <c r="G447" s="27" t="s">
        <v>68</v>
      </c>
      <c r="H447" s="30">
        <v>124</v>
      </c>
      <c r="J447" s="30">
        <f t="shared" si="24"/>
        <v>124</v>
      </c>
      <c r="K447" s="30">
        <f t="shared" si="25"/>
        <v>0</v>
      </c>
      <c r="L447" s="25">
        <f t="shared" si="26"/>
        <v>7</v>
      </c>
      <c r="M447" s="25" t="str">
        <f>VLOOKUP(L447,mês!A:B,2,0)</f>
        <v>Julho</v>
      </c>
      <c r="N447" s="25" t="str">
        <f t="shared" si="27"/>
        <v xml:space="preserve">Diretoria </v>
      </c>
    </row>
    <row r="448" spans="1:14" ht="57" customHeight="1" x14ac:dyDescent="0.2">
      <c r="A448" s="25" t="s">
        <v>489</v>
      </c>
      <c r="B448" s="26">
        <v>45120</v>
      </c>
      <c r="C448" s="27">
        <v>17173</v>
      </c>
      <c r="D448" s="27" t="s">
        <v>81</v>
      </c>
      <c r="E448" s="28" t="s">
        <v>83</v>
      </c>
      <c r="F448" s="29" t="s">
        <v>705</v>
      </c>
      <c r="G448" s="27" t="s">
        <v>68</v>
      </c>
      <c r="H448" s="30">
        <v>19008</v>
      </c>
      <c r="J448" s="30">
        <f t="shared" si="24"/>
        <v>19008</v>
      </c>
      <c r="K448" s="30">
        <f t="shared" si="25"/>
        <v>0</v>
      </c>
      <c r="L448" s="25">
        <f t="shared" si="26"/>
        <v>7</v>
      </c>
      <c r="M448" s="25" t="str">
        <f>VLOOKUP(L448,mês!A:B,2,0)</f>
        <v>Julho</v>
      </c>
      <c r="N448" s="25" t="str">
        <f t="shared" si="27"/>
        <v xml:space="preserve">Diretoria </v>
      </c>
    </row>
    <row r="449" spans="1:14" ht="57" customHeight="1" x14ac:dyDescent="0.2">
      <c r="A449" s="25" t="s">
        <v>489</v>
      </c>
      <c r="B449" s="26">
        <v>45120</v>
      </c>
      <c r="C449" s="27">
        <v>17170</v>
      </c>
      <c r="D449" s="27" t="s">
        <v>65</v>
      </c>
      <c r="E449" s="28" t="s">
        <v>520</v>
      </c>
      <c r="F449" s="29" t="s">
        <v>706</v>
      </c>
      <c r="G449" s="27" t="s">
        <v>68</v>
      </c>
      <c r="H449" s="30">
        <v>2903.81</v>
      </c>
      <c r="J449" s="30">
        <f t="shared" si="24"/>
        <v>2903.81</v>
      </c>
      <c r="K449" s="30">
        <f t="shared" si="25"/>
        <v>0</v>
      </c>
      <c r="L449" s="25">
        <f t="shared" si="26"/>
        <v>7</v>
      </c>
      <c r="M449" s="25" t="str">
        <f>VLOOKUP(L449,mês!A:B,2,0)</f>
        <v>Julho</v>
      </c>
      <c r="N449" s="25" t="str">
        <f t="shared" si="27"/>
        <v xml:space="preserve">Diretoria </v>
      </c>
    </row>
    <row r="450" spans="1:14" ht="57" customHeight="1" x14ac:dyDescent="0.2">
      <c r="A450" s="25" t="s">
        <v>489</v>
      </c>
      <c r="B450" s="26">
        <v>45121</v>
      </c>
      <c r="C450" s="27">
        <v>17175</v>
      </c>
      <c r="D450" s="27" t="s">
        <v>65</v>
      </c>
      <c r="E450" s="28" t="s">
        <v>160</v>
      </c>
      <c r="F450" s="29" t="s">
        <v>707</v>
      </c>
      <c r="G450" s="27" t="s">
        <v>68</v>
      </c>
      <c r="H450" s="30">
        <v>5448.16</v>
      </c>
      <c r="J450" s="30">
        <f t="shared" si="24"/>
        <v>5448.16</v>
      </c>
      <c r="K450" s="30">
        <f t="shared" si="25"/>
        <v>0</v>
      </c>
      <c r="L450" s="25">
        <f t="shared" si="26"/>
        <v>7</v>
      </c>
      <c r="M450" s="25" t="str">
        <f>VLOOKUP(L450,mês!A:B,2,0)</f>
        <v>Julho</v>
      </c>
      <c r="N450" s="25" t="str">
        <f t="shared" si="27"/>
        <v xml:space="preserve">Diretoria </v>
      </c>
    </row>
    <row r="451" spans="1:14" ht="57" customHeight="1" x14ac:dyDescent="0.2">
      <c r="A451" s="25" t="s">
        <v>489</v>
      </c>
      <c r="B451" s="26">
        <v>45124</v>
      </c>
      <c r="C451" s="27">
        <v>17178</v>
      </c>
      <c r="D451" s="27" t="s">
        <v>546</v>
      </c>
      <c r="E451" s="28" t="s">
        <v>589</v>
      </c>
      <c r="F451" s="29" t="s">
        <v>708</v>
      </c>
      <c r="G451" s="27" t="s">
        <v>68</v>
      </c>
      <c r="H451" s="30">
        <v>17132.29</v>
      </c>
      <c r="J451" s="30">
        <f t="shared" ref="J451:J514" si="28">IF(G451="Não",0,H451)</f>
        <v>17132.29</v>
      </c>
      <c r="K451" s="30">
        <f t="shared" ref="K451:K514" si="29">IF(G451="Não",H451,0)</f>
        <v>0</v>
      </c>
      <c r="L451" s="25">
        <f t="shared" ref="L451:L514" si="30">MONTH(B451)</f>
        <v>7</v>
      </c>
      <c r="M451" s="25" t="str">
        <f>VLOOKUP(L451,mês!A:B,2,0)</f>
        <v>Julho</v>
      </c>
      <c r="N451" s="25" t="str">
        <f t="shared" ref="N451:N514" si="31">LEFT(A451,SEARCH("-",A451)-1)</f>
        <v xml:space="preserve">Diretoria </v>
      </c>
    </row>
    <row r="452" spans="1:14" ht="57" customHeight="1" x14ac:dyDescent="0.2">
      <c r="A452" s="25" t="s">
        <v>489</v>
      </c>
      <c r="B452" s="26">
        <v>45125</v>
      </c>
      <c r="C452" s="27">
        <v>17179</v>
      </c>
      <c r="D452" s="27" t="s">
        <v>65</v>
      </c>
      <c r="E452" s="28" t="s">
        <v>139</v>
      </c>
      <c r="F452" s="29" t="s">
        <v>709</v>
      </c>
      <c r="G452" s="27" t="s">
        <v>68</v>
      </c>
      <c r="H452" s="30">
        <v>653.35</v>
      </c>
      <c r="J452" s="30">
        <f t="shared" si="28"/>
        <v>653.35</v>
      </c>
      <c r="K452" s="30">
        <f t="shared" si="29"/>
        <v>0</v>
      </c>
      <c r="L452" s="25">
        <f t="shared" si="30"/>
        <v>7</v>
      </c>
      <c r="M452" s="25" t="str">
        <f>VLOOKUP(L452,mês!A:B,2,0)</f>
        <v>Julho</v>
      </c>
      <c r="N452" s="25" t="str">
        <f t="shared" si="31"/>
        <v xml:space="preserve">Diretoria </v>
      </c>
    </row>
    <row r="453" spans="1:14" ht="57" customHeight="1" x14ac:dyDescent="0.2">
      <c r="A453" s="25" t="s">
        <v>489</v>
      </c>
      <c r="B453" s="26">
        <v>45125</v>
      </c>
      <c r="C453" s="27">
        <v>17180</v>
      </c>
      <c r="D453" s="27" t="s">
        <v>65</v>
      </c>
      <c r="E453" s="28" t="s">
        <v>710</v>
      </c>
      <c r="F453" s="29" t="s">
        <v>711</v>
      </c>
      <c r="G453" s="27" t="s">
        <v>68</v>
      </c>
      <c r="H453" s="30">
        <v>40</v>
      </c>
      <c r="J453" s="30">
        <f t="shared" si="28"/>
        <v>40</v>
      </c>
      <c r="K453" s="30">
        <f t="shared" si="29"/>
        <v>0</v>
      </c>
      <c r="L453" s="25">
        <f t="shared" si="30"/>
        <v>7</v>
      </c>
      <c r="M453" s="25" t="str">
        <f>VLOOKUP(L453,mês!A:B,2,0)</f>
        <v>Julho</v>
      </c>
      <c r="N453" s="25" t="str">
        <f t="shared" si="31"/>
        <v xml:space="preserve">Diretoria </v>
      </c>
    </row>
    <row r="454" spans="1:14" ht="57" customHeight="1" x14ac:dyDescent="0.2">
      <c r="A454" s="25" t="s">
        <v>489</v>
      </c>
      <c r="B454" s="26">
        <v>45125</v>
      </c>
      <c r="C454" s="27">
        <v>17181</v>
      </c>
      <c r="D454" s="27" t="s">
        <v>65</v>
      </c>
      <c r="E454" s="28" t="s">
        <v>154</v>
      </c>
      <c r="F454" s="29" t="s">
        <v>712</v>
      </c>
      <c r="G454" s="27" t="s">
        <v>68</v>
      </c>
      <c r="H454" s="30">
        <v>435.3</v>
      </c>
      <c r="J454" s="30">
        <f t="shared" si="28"/>
        <v>435.3</v>
      </c>
      <c r="K454" s="30">
        <f t="shared" si="29"/>
        <v>0</v>
      </c>
      <c r="L454" s="25">
        <f t="shared" si="30"/>
        <v>7</v>
      </c>
      <c r="M454" s="25" t="str">
        <f>VLOOKUP(L454,mês!A:B,2,0)</f>
        <v>Julho</v>
      </c>
      <c r="N454" s="25" t="str">
        <f t="shared" si="31"/>
        <v xml:space="preserve">Diretoria </v>
      </c>
    </row>
    <row r="455" spans="1:14" ht="57" customHeight="1" x14ac:dyDescent="0.2">
      <c r="A455" s="25" t="s">
        <v>489</v>
      </c>
      <c r="B455" s="26">
        <v>45126</v>
      </c>
      <c r="C455" s="27">
        <v>17183</v>
      </c>
      <c r="D455" s="27" t="s">
        <v>87</v>
      </c>
      <c r="E455" s="28" t="s">
        <v>713</v>
      </c>
      <c r="F455" s="29" t="s">
        <v>714</v>
      </c>
      <c r="G455" s="27" t="s">
        <v>68</v>
      </c>
      <c r="H455" s="30">
        <v>1800</v>
      </c>
      <c r="J455" s="30">
        <f t="shared" si="28"/>
        <v>1800</v>
      </c>
      <c r="K455" s="30">
        <f t="shared" si="29"/>
        <v>0</v>
      </c>
      <c r="L455" s="25">
        <f t="shared" si="30"/>
        <v>7</v>
      </c>
      <c r="M455" s="25" t="str">
        <f>VLOOKUP(L455,mês!A:B,2,0)</f>
        <v>Julho</v>
      </c>
      <c r="N455" s="25" t="str">
        <f t="shared" si="31"/>
        <v xml:space="preserve">Diretoria </v>
      </c>
    </row>
    <row r="456" spans="1:14" ht="57" customHeight="1" x14ac:dyDescent="0.2">
      <c r="A456" s="25" t="s">
        <v>489</v>
      </c>
      <c r="B456" s="26">
        <v>45126</v>
      </c>
      <c r="C456" s="27">
        <v>17184</v>
      </c>
      <c r="D456" s="27" t="s">
        <v>87</v>
      </c>
      <c r="E456" s="28" t="s">
        <v>715</v>
      </c>
      <c r="F456" s="29" t="s">
        <v>716</v>
      </c>
      <c r="G456" s="27" t="s">
        <v>68</v>
      </c>
      <c r="H456" s="30">
        <v>424.8</v>
      </c>
      <c r="J456" s="30">
        <f t="shared" si="28"/>
        <v>424.8</v>
      </c>
      <c r="K456" s="30">
        <f t="shared" si="29"/>
        <v>0</v>
      </c>
      <c r="L456" s="25">
        <f t="shared" si="30"/>
        <v>7</v>
      </c>
      <c r="M456" s="25" t="str">
        <f>VLOOKUP(L456,mês!A:B,2,0)</f>
        <v>Julho</v>
      </c>
      <c r="N456" s="25" t="str">
        <f t="shared" si="31"/>
        <v xml:space="preserve">Diretoria </v>
      </c>
    </row>
    <row r="457" spans="1:14" ht="57" customHeight="1" x14ac:dyDescent="0.2">
      <c r="A457" s="25" t="s">
        <v>489</v>
      </c>
      <c r="B457" s="26">
        <v>45128</v>
      </c>
      <c r="C457" s="27">
        <v>17193</v>
      </c>
      <c r="D457" s="27" t="s">
        <v>65</v>
      </c>
      <c r="E457" s="28" t="s">
        <v>717</v>
      </c>
      <c r="F457" s="29" t="s">
        <v>718</v>
      </c>
      <c r="G457" s="27" t="s">
        <v>68</v>
      </c>
      <c r="H457" s="30">
        <v>4418</v>
      </c>
      <c r="J457" s="30">
        <f t="shared" si="28"/>
        <v>4418</v>
      </c>
      <c r="K457" s="30">
        <f t="shared" si="29"/>
        <v>0</v>
      </c>
      <c r="L457" s="25">
        <f t="shared" si="30"/>
        <v>7</v>
      </c>
      <c r="M457" s="25" t="str">
        <f>VLOOKUP(L457,mês!A:B,2,0)</f>
        <v>Julho</v>
      </c>
      <c r="N457" s="25" t="str">
        <f t="shared" si="31"/>
        <v xml:space="preserve">Diretoria </v>
      </c>
    </row>
    <row r="458" spans="1:14" ht="57" customHeight="1" x14ac:dyDescent="0.2">
      <c r="A458" s="25" t="s">
        <v>489</v>
      </c>
      <c r="B458" s="26">
        <v>45128</v>
      </c>
      <c r="C458" s="27">
        <v>17194</v>
      </c>
      <c r="D458" s="27" t="s">
        <v>65</v>
      </c>
      <c r="E458" s="28" t="s">
        <v>719</v>
      </c>
      <c r="F458" s="29" t="s">
        <v>720</v>
      </c>
      <c r="G458" s="27" t="s">
        <v>68</v>
      </c>
      <c r="H458" s="30">
        <v>3100.23</v>
      </c>
      <c r="J458" s="30">
        <f t="shared" si="28"/>
        <v>3100.23</v>
      </c>
      <c r="K458" s="30">
        <f t="shared" si="29"/>
        <v>0</v>
      </c>
      <c r="L458" s="25">
        <f t="shared" si="30"/>
        <v>7</v>
      </c>
      <c r="M458" s="25" t="str">
        <f>VLOOKUP(L458,mês!A:B,2,0)</f>
        <v>Julho</v>
      </c>
      <c r="N458" s="25" t="str">
        <f t="shared" si="31"/>
        <v xml:space="preserve">Diretoria </v>
      </c>
    </row>
    <row r="459" spans="1:14" ht="57" customHeight="1" x14ac:dyDescent="0.2">
      <c r="A459" s="25" t="s">
        <v>489</v>
      </c>
      <c r="B459" s="26">
        <v>45128</v>
      </c>
      <c r="C459" s="27">
        <v>17187</v>
      </c>
      <c r="D459" s="27" t="s">
        <v>651</v>
      </c>
      <c r="E459" s="28" t="s">
        <v>721</v>
      </c>
      <c r="F459" s="29" t="s">
        <v>722</v>
      </c>
      <c r="G459" s="27" t="s">
        <v>68</v>
      </c>
      <c r="H459" s="30">
        <v>588</v>
      </c>
      <c r="J459" s="30">
        <f t="shared" si="28"/>
        <v>588</v>
      </c>
      <c r="K459" s="30">
        <f t="shared" si="29"/>
        <v>0</v>
      </c>
      <c r="L459" s="25">
        <f t="shared" si="30"/>
        <v>7</v>
      </c>
      <c r="M459" s="25" t="str">
        <f>VLOOKUP(L459,mês!A:B,2,0)</f>
        <v>Julho</v>
      </c>
      <c r="N459" s="25" t="str">
        <f t="shared" si="31"/>
        <v xml:space="preserve">Diretoria </v>
      </c>
    </row>
    <row r="460" spans="1:14" ht="57" customHeight="1" x14ac:dyDescent="0.2">
      <c r="A460" s="25" t="s">
        <v>489</v>
      </c>
      <c r="B460" s="26">
        <v>45132</v>
      </c>
      <c r="C460" s="27">
        <v>17197</v>
      </c>
      <c r="D460" s="27" t="s">
        <v>65</v>
      </c>
      <c r="E460" s="28" t="s">
        <v>83</v>
      </c>
      <c r="F460" s="29" t="s">
        <v>723</v>
      </c>
      <c r="G460" s="27" t="s">
        <v>68</v>
      </c>
      <c r="H460" s="30">
        <v>19008</v>
      </c>
      <c r="J460" s="30">
        <f t="shared" si="28"/>
        <v>19008</v>
      </c>
      <c r="K460" s="30">
        <f t="shared" si="29"/>
        <v>0</v>
      </c>
      <c r="L460" s="25">
        <f t="shared" si="30"/>
        <v>7</v>
      </c>
      <c r="M460" s="25" t="str">
        <f>VLOOKUP(L460,mês!A:B,2,0)</f>
        <v>Julho</v>
      </c>
      <c r="N460" s="25" t="str">
        <f t="shared" si="31"/>
        <v xml:space="preserve">Diretoria </v>
      </c>
    </row>
    <row r="461" spans="1:14" ht="57" customHeight="1" x14ac:dyDescent="0.2">
      <c r="A461" s="25" t="s">
        <v>489</v>
      </c>
      <c r="B461" s="26">
        <v>45133</v>
      </c>
      <c r="C461" s="27">
        <v>17148</v>
      </c>
      <c r="D461" s="27" t="s">
        <v>113</v>
      </c>
      <c r="E461" s="28" t="s">
        <v>170</v>
      </c>
      <c r="F461" s="29" t="s">
        <v>724</v>
      </c>
      <c r="G461" s="27" t="s">
        <v>68</v>
      </c>
      <c r="H461" s="30">
        <v>334.55</v>
      </c>
      <c r="J461" s="30">
        <f t="shared" si="28"/>
        <v>334.55</v>
      </c>
      <c r="K461" s="30">
        <f t="shared" si="29"/>
        <v>0</v>
      </c>
      <c r="L461" s="25">
        <f t="shared" si="30"/>
        <v>7</v>
      </c>
      <c r="M461" s="25" t="str">
        <f>VLOOKUP(L461,mês!A:B,2,0)</f>
        <v>Julho</v>
      </c>
      <c r="N461" s="25" t="str">
        <f t="shared" si="31"/>
        <v xml:space="preserve">Diretoria </v>
      </c>
    </row>
    <row r="462" spans="1:14" ht="57" customHeight="1" x14ac:dyDescent="0.2">
      <c r="A462" s="25" t="s">
        <v>489</v>
      </c>
      <c r="B462" s="26">
        <v>45133</v>
      </c>
      <c r="C462" s="27">
        <v>17204</v>
      </c>
      <c r="D462" s="27" t="s">
        <v>65</v>
      </c>
      <c r="E462" s="28" t="s">
        <v>499</v>
      </c>
      <c r="F462" s="29" t="s">
        <v>725</v>
      </c>
      <c r="G462" s="27" t="s">
        <v>68</v>
      </c>
      <c r="H462" s="30">
        <v>8390.7199999999993</v>
      </c>
      <c r="J462" s="30">
        <f t="shared" si="28"/>
        <v>8390.7199999999993</v>
      </c>
      <c r="K462" s="30">
        <f t="shared" si="29"/>
        <v>0</v>
      </c>
      <c r="L462" s="25">
        <f t="shared" si="30"/>
        <v>7</v>
      </c>
      <c r="M462" s="25" t="str">
        <f>VLOOKUP(L462,mês!A:B,2,0)</f>
        <v>Julho</v>
      </c>
      <c r="N462" s="25" t="str">
        <f t="shared" si="31"/>
        <v xml:space="preserve">Diretoria </v>
      </c>
    </row>
    <row r="463" spans="1:14" ht="57" customHeight="1" x14ac:dyDescent="0.2">
      <c r="A463" s="25" t="s">
        <v>489</v>
      </c>
      <c r="B463" s="26">
        <v>45133</v>
      </c>
      <c r="C463" s="27">
        <v>17205</v>
      </c>
      <c r="D463" s="27" t="s">
        <v>65</v>
      </c>
      <c r="E463" s="28" t="s">
        <v>499</v>
      </c>
      <c r="F463" s="29" t="s">
        <v>726</v>
      </c>
      <c r="G463" s="27" t="s">
        <v>68</v>
      </c>
      <c r="H463" s="30">
        <v>5880.86</v>
      </c>
      <c r="J463" s="30">
        <f t="shared" si="28"/>
        <v>5880.86</v>
      </c>
      <c r="K463" s="30">
        <f t="shared" si="29"/>
        <v>0</v>
      </c>
      <c r="L463" s="25">
        <f t="shared" si="30"/>
        <v>7</v>
      </c>
      <c r="M463" s="25" t="str">
        <f>VLOOKUP(L463,mês!A:B,2,0)</f>
        <v>Julho</v>
      </c>
      <c r="N463" s="25" t="str">
        <f t="shared" si="31"/>
        <v xml:space="preserve">Diretoria </v>
      </c>
    </row>
    <row r="464" spans="1:14" ht="57" customHeight="1" x14ac:dyDescent="0.2">
      <c r="A464" s="25" t="s">
        <v>489</v>
      </c>
      <c r="B464" s="26">
        <v>45133</v>
      </c>
      <c r="C464" s="27">
        <v>17203</v>
      </c>
      <c r="D464" s="27" t="s">
        <v>105</v>
      </c>
      <c r="E464" s="28" t="s">
        <v>727</v>
      </c>
      <c r="F464" s="29" t="s">
        <v>728</v>
      </c>
      <c r="G464" s="27" t="s">
        <v>68</v>
      </c>
      <c r="H464" s="30">
        <v>71230.399999999994</v>
      </c>
      <c r="J464" s="30">
        <f t="shared" si="28"/>
        <v>71230.399999999994</v>
      </c>
      <c r="K464" s="30">
        <f t="shared" si="29"/>
        <v>0</v>
      </c>
      <c r="L464" s="25">
        <f t="shared" si="30"/>
        <v>7</v>
      </c>
      <c r="M464" s="25" t="str">
        <f>VLOOKUP(L464,mês!A:B,2,0)</f>
        <v>Julho</v>
      </c>
      <c r="N464" s="25" t="str">
        <f t="shared" si="31"/>
        <v xml:space="preserve">Diretoria </v>
      </c>
    </row>
    <row r="465" spans="1:14" ht="57" customHeight="1" x14ac:dyDescent="0.2">
      <c r="A465" s="25" t="s">
        <v>489</v>
      </c>
      <c r="B465" s="26">
        <v>45134</v>
      </c>
      <c r="C465" s="27">
        <v>17212</v>
      </c>
      <c r="D465" s="27" t="s">
        <v>105</v>
      </c>
      <c r="E465" s="28" t="s">
        <v>729</v>
      </c>
      <c r="F465" s="29" t="s">
        <v>730</v>
      </c>
      <c r="G465" s="27" t="s">
        <v>68</v>
      </c>
      <c r="H465" s="30">
        <v>11304.1</v>
      </c>
      <c r="J465" s="30">
        <f t="shared" si="28"/>
        <v>11304.1</v>
      </c>
      <c r="K465" s="30">
        <f t="shared" si="29"/>
        <v>0</v>
      </c>
      <c r="L465" s="25">
        <f t="shared" si="30"/>
        <v>7</v>
      </c>
      <c r="M465" s="25" t="str">
        <f>VLOOKUP(L465,mês!A:B,2,0)</f>
        <v>Julho</v>
      </c>
      <c r="N465" s="25" t="str">
        <f t="shared" si="31"/>
        <v xml:space="preserve">Diretoria </v>
      </c>
    </row>
    <row r="466" spans="1:14" ht="57" customHeight="1" x14ac:dyDescent="0.2">
      <c r="A466" s="25" t="s">
        <v>489</v>
      </c>
      <c r="B466" s="26">
        <v>45135</v>
      </c>
      <c r="C466" s="27">
        <v>17219</v>
      </c>
      <c r="D466" s="27" t="s">
        <v>213</v>
      </c>
      <c r="E466" s="28" t="s">
        <v>731</v>
      </c>
      <c r="F466" s="29" t="s">
        <v>732</v>
      </c>
      <c r="G466" s="27" t="s">
        <v>68</v>
      </c>
      <c r="H466" s="30">
        <v>420</v>
      </c>
      <c r="J466" s="30">
        <f t="shared" si="28"/>
        <v>420</v>
      </c>
      <c r="K466" s="30">
        <f t="shared" si="29"/>
        <v>0</v>
      </c>
      <c r="L466" s="25">
        <f t="shared" si="30"/>
        <v>7</v>
      </c>
      <c r="M466" s="25" t="str">
        <f>VLOOKUP(L466,mês!A:B,2,0)</f>
        <v>Julho</v>
      </c>
      <c r="N466" s="25" t="str">
        <f t="shared" si="31"/>
        <v xml:space="preserve">Diretoria </v>
      </c>
    </row>
    <row r="467" spans="1:14" ht="57" customHeight="1" x14ac:dyDescent="0.2">
      <c r="A467" s="25" t="s">
        <v>489</v>
      </c>
      <c r="B467" s="26">
        <v>45135</v>
      </c>
      <c r="C467" s="27">
        <v>17221</v>
      </c>
      <c r="D467" s="27" t="s">
        <v>65</v>
      </c>
      <c r="E467" s="28" t="s">
        <v>133</v>
      </c>
      <c r="F467" s="29" t="s">
        <v>733</v>
      </c>
      <c r="G467" s="27" t="s">
        <v>68</v>
      </c>
      <c r="H467" s="30">
        <v>2300</v>
      </c>
      <c r="J467" s="30">
        <f t="shared" si="28"/>
        <v>2300</v>
      </c>
      <c r="K467" s="30">
        <f t="shared" si="29"/>
        <v>0</v>
      </c>
      <c r="L467" s="25">
        <f t="shared" si="30"/>
        <v>7</v>
      </c>
      <c r="M467" s="25" t="str">
        <f>VLOOKUP(L467,mês!A:B,2,0)</f>
        <v>Julho</v>
      </c>
      <c r="N467" s="25" t="str">
        <f t="shared" si="31"/>
        <v xml:space="preserve">Diretoria </v>
      </c>
    </row>
    <row r="468" spans="1:14" ht="57" customHeight="1" x14ac:dyDescent="0.2">
      <c r="A468" s="25" t="s">
        <v>489</v>
      </c>
      <c r="B468" s="26">
        <v>45135</v>
      </c>
      <c r="C468" s="27">
        <v>17222</v>
      </c>
      <c r="D468" s="27" t="s">
        <v>65</v>
      </c>
      <c r="E468" s="28" t="s">
        <v>133</v>
      </c>
      <c r="F468" s="29" t="s">
        <v>734</v>
      </c>
      <c r="G468" s="27" t="s">
        <v>68</v>
      </c>
      <c r="H468" s="30">
        <v>2300</v>
      </c>
      <c r="J468" s="30">
        <f t="shared" si="28"/>
        <v>2300</v>
      </c>
      <c r="K468" s="30">
        <f t="shared" si="29"/>
        <v>0</v>
      </c>
      <c r="L468" s="25">
        <f t="shared" si="30"/>
        <v>7</v>
      </c>
      <c r="M468" s="25" t="str">
        <f>VLOOKUP(L468,mês!A:B,2,0)</f>
        <v>Julho</v>
      </c>
      <c r="N468" s="25" t="str">
        <f t="shared" si="31"/>
        <v xml:space="preserve">Diretoria </v>
      </c>
    </row>
    <row r="469" spans="1:14" ht="57" customHeight="1" x14ac:dyDescent="0.2">
      <c r="A469" s="25" t="s">
        <v>489</v>
      </c>
      <c r="B469" s="26">
        <v>45135</v>
      </c>
      <c r="C469" s="27">
        <v>17223</v>
      </c>
      <c r="D469" s="27" t="s">
        <v>65</v>
      </c>
      <c r="E469" s="28" t="s">
        <v>133</v>
      </c>
      <c r="F469" s="29" t="s">
        <v>735</v>
      </c>
      <c r="G469" s="27" t="s">
        <v>68</v>
      </c>
      <c r="H469" s="30">
        <v>2300</v>
      </c>
      <c r="J469" s="30">
        <f t="shared" si="28"/>
        <v>2300</v>
      </c>
      <c r="K469" s="30">
        <f t="shared" si="29"/>
        <v>0</v>
      </c>
      <c r="L469" s="25">
        <f t="shared" si="30"/>
        <v>7</v>
      </c>
      <c r="M469" s="25" t="str">
        <f>VLOOKUP(L469,mês!A:B,2,0)</f>
        <v>Julho</v>
      </c>
      <c r="N469" s="25" t="str">
        <f t="shared" si="31"/>
        <v xml:space="preserve">Diretoria </v>
      </c>
    </row>
    <row r="470" spans="1:14" ht="57" customHeight="1" x14ac:dyDescent="0.2">
      <c r="A470" s="25" t="s">
        <v>489</v>
      </c>
      <c r="B470" s="26">
        <v>45138</v>
      </c>
      <c r="C470" s="27">
        <v>17227</v>
      </c>
      <c r="D470" s="27" t="s">
        <v>505</v>
      </c>
      <c r="E470" s="28" t="s">
        <v>302</v>
      </c>
      <c r="F470" s="29" t="s">
        <v>736</v>
      </c>
      <c r="G470" s="27" t="s">
        <v>68</v>
      </c>
      <c r="H470" s="30">
        <v>160</v>
      </c>
      <c r="J470" s="30">
        <f t="shared" si="28"/>
        <v>160</v>
      </c>
      <c r="K470" s="30">
        <f t="shared" si="29"/>
        <v>0</v>
      </c>
      <c r="L470" s="25">
        <f t="shared" si="30"/>
        <v>7</v>
      </c>
      <c r="M470" s="25" t="str">
        <f>VLOOKUP(L470,mês!A:B,2,0)</f>
        <v>Julho</v>
      </c>
      <c r="N470" s="25" t="str">
        <f t="shared" si="31"/>
        <v xml:space="preserve">Diretoria </v>
      </c>
    </row>
    <row r="471" spans="1:14" ht="57" customHeight="1" x14ac:dyDescent="0.2">
      <c r="A471" s="25" t="s">
        <v>489</v>
      </c>
      <c r="B471" s="26">
        <v>45139</v>
      </c>
      <c r="C471" s="27">
        <v>17233</v>
      </c>
      <c r="D471" s="27" t="s">
        <v>663</v>
      </c>
      <c r="E471" s="28" t="s">
        <v>79</v>
      </c>
      <c r="F471" s="29" t="s">
        <v>737</v>
      </c>
      <c r="G471" s="27" t="s">
        <v>68</v>
      </c>
      <c r="H471" s="30">
        <v>1680</v>
      </c>
      <c r="J471" s="30">
        <f t="shared" si="28"/>
        <v>1680</v>
      </c>
      <c r="K471" s="30">
        <f t="shared" si="29"/>
        <v>0</v>
      </c>
      <c r="L471" s="25">
        <f t="shared" si="30"/>
        <v>8</v>
      </c>
      <c r="M471" s="25" t="str">
        <f>VLOOKUP(L471,mês!A:B,2,0)</f>
        <v>Agosto</v>
      </c>
      <c r="N471" s="25" t="str">
        <f t="shared" si="31"/>
        <v xml:space="preserve">Diretoria </v>
      </c>
    </row>
    <row r="472" spans="1:14" ht="57" customHeight="1" x14ac:dyDescent="0.2">
      <c r="A472" s="25" t="s">
        <v>489</v>
      </c>
      <c r="B472" s="26">
        <v>45140</v>
      </c>
      <c r="C472" s="27">
        <v>17243</v>
      </c>
      <c r="D472" s="27" t="s">
        <v>65</v>
      </c>
      <c r="E472" s="28" t="s">
        <v>499</v>
      </c>
      <c r="F472" s="29" t="s">
        <v>738</v>
      </c>
      <c r="G472" s="27" t="s">
        <v>68</v>
      </c>
      <c r="H472" s="30">
        <v>4457.8599999999997</v>
      </c>
      <c r="J472" s="30">
        <f t="shared" si="28"/>
        <v>4457.8599999999997</v>
      </c>
      <c r="K472" s="30">
        <f t="shared" si="29"/>
        <v>0</v>
      </c>
      <c r="L472" s="25">
        <f t="shared" si="30"/>
        <v>8</v>
      </c>
      <c r="M472" s="25" t="str">
        <f>VLOOKUP(L472,mês!A:B,2,0)</f>
        <v>Agosto</v>
      </c>
      <c r="N472" s="25" t="str">
        <f t="shared" si="31"/>
        <v xml:space="preserve">Diretoria </v>
      </c>
    </row>
    <row r="473" spans="1:14" ht="57" customHeight="1" x14ac:dyDescent="0.2">
      <c r="A473" s="25" t="s">
        <v>489</v>
      </c>
      <c r="B473" s="26">
        <v>45140</v>
      </c>
      <c r="C473" s="27">
        <v>17244</v>
      </c>
      <c r="D473" s="27" t="s">
        <v>65</v>
      </c>
      <c r="E473" s="28" t="s">
        <v>499</v>
      </c>
      <c r="F473" s="29" t="s">
        <v>739</v>
      </c>
      <c r="G473" s="27" t="s">
        <v>68</v>
      </c>
      <c r="H473" s="30">
        <v>4457.8599999999997</v>
      </c>
      <c r="J473" s="30">
        <f t="shared" si="28"/>
        <v>4457.8599999999997</v>
      </c>
      <c r="K473" s="30">
        <f t="shared" si="29"/>
        <v>0</v>
      </c>
      <c r="L473" s="25">
        <f t="shared" si="30"/>
        <v>8</v>
      </c>
      <c r="M473" s="25" t="str">
        <f>VLOOKUP(L473,mês!A:B,2,0)</f>
        <v>Agosto</v>
      </c>
      <c r="N473" s="25" t="str">
        <f t="shared" si="31"/>
        <v xml:space="preserve">Diretoria </v>
      </c>
    </row>
    <row r="474" spans="1:14" ht="57" customHeight="1" x14ac:dyDescent="0.2">
      <c r="A474" s="25" t="s">
        <v>489</v>
      </c>
      <c r="B474" s="26">
        <v>45140</v>
      </c>
      <c r="C474" s="27">
        <v>17245</v>
      </c>
      <c r="D474" s="27" t="s">
        <v>65</v>
      </c>
      <c r="E474" s="28" t="s">
        <v>499</v>
      </c>
      <c r="F474" s="29" t="s">
        <v>740</v>
      </c>
      <c r="G474" s="27" t="s">
        <v>68</v>
      </c>
      <c r="H474" s="30">
        <v>4457.8599999999997</v>
      </c>
      <c r="J474" s="30">
        <f t="shared" si="28"/>
        <v>4457.8599999999997</v>
      </c>
      <c r="K474" s="30">
        <f t="shared" si="29"/>
        <v>0</v>
      </c>
      <c r="L474" s="25">
        <f t="shared" si="30"/>
        <v>8</v>
      </c>
      <c r="M474" s="25" t="str">
        <f>VLOOKUP(L474,mês!A:B,2,0)</f>
        <v>Agosto</v>
      </c>
      <c r="N474" s="25" t="str">
        <f t="shared" si="31"/>
        <v xml:space="preserve">Diretoria </v>
      </c>
    </row>
    <row r="475" spans="1:14" ht="57" customHeight="1" x14ac:dyDescent="0.2">
      <c r="A475" s="25" t="s">
        <v>489</v>
      </c>
      <c r="B475" s="26">
        <v>45140</v>
      </c>
      <c r="C475" s="27">
        <v>17246</v>
      </c>
      <c r="D475" s="27" t="s">
        <v>65</v>
      </c>
      <c r="E475" s="28" t="s">
        <v>499</v>
      </c>
      <c r="F475" s="29" t="s">
        <v>741</v>
      </c>
      <c r="G475" s="27" t="s">
        <v>68</v>
      </c>
      <c r="H475" s="30">
        <v>1052.92</v>
      </c>
      <c r="J475" s="30">
        <f t="shared" si="28"/>
        <v>1052.92</v>
      </c>
      <c r="K475" s="30">
        <f t="shared" si="29"/>
        <v>0</v>
      </c>
      <c r="L475" s="25">
        <f t="shared" si="30"/>
        <v>8</v>
      </c>
      <c r="M475" s="25" t="str">
        <f>VLOOKUP(L475,mês!A:B,2,0)</f>
        <v>Agosto</v>
      </c>
      <c r="N475" s="25" t="str">
        <f t="shared" si="31"/>
        <v xml:space="preserve">Diretoria </v>
      </c>
    </row>
    <row r="476" spans="1:14" ht="57" customHeight="1" x14ac:dyDescent="0.2">
      <c r="A476" s="25" t="s">
        <v>489</v>
      </c>
      <c r="B476" s="26">
        <v>45140</v>
      </c>
      <c r="C476" s="27">
        <v>17247</v>
      </c>
      <c r="D476" s="27" t="s">
        <v>65</v>
      </c>
      <c r="E476" s="28" t="s">
        <v>499</v>
      </c>
      <c r="F476" s="29" t="s">
        <v>742</v>
      </c>
      <c r="G476" s="27" t="s">
        <v>68</v>
      </c>
      <c r="H476" s="30">
        <v>2963.68</v>
      </c>
      <c r="J476" s="30">
        <f t="shared" si="28"/>
        <v>2963.68</v>
      </c>
      <c r="K476" s="30">
        <f t="shared" si="29"/>
        <v>0</v>
      </c>
      <c r="L476" s="25">
        <f t="shared" si="30"/>
        <v>8</v>
      </c>
      <c r="M476" s="25" t="str">
        <f>VLOOKUP(L476,mês!A:B,2,0)</f>
        <v>Agosto</v>
      </c>
      <c r="N476" s="25" t="str">
        <f t="shared" si="31"/>
        <v xml:space="preserve">Diretoria </v>
      </c>
    </row>
    <row r="477" spans="1:14" ht="57" customHeight="1" x14ac:dyDescent="0.2">
      <c r="A477" s="25" t="s">
        <v>489</v>
      </c>
      <c r="B477" s="26">
        <v>45141</v>
      </c>
      <c r="C477" s="27">
        <v>17250</v>
      </c>
      <c r="D477" s="27" t="s">
        <v>65</v>
      </c>
      <c r="E477" s="28" t="s">
        <v>144</v>
      </c>
      <c r="F477" s="29" t="s">
        <v>145</v>
      </c>
      <c r="G477" s="27" t="s">
        <v>68</v>
      </c>
      <c r="H477" s="30">
        <v>560</v>
      </c>
      <c r="J477" s="30">
        <f t="shared" si="28"/>
        <v>560</v>
      </c>
      <c r="K477" s="30">
        <f t="shared" si="29"/>
        <v>0</v>
      </c>
      <c r="L477" s="25">
        <f t="shared" si="30"/>
        <v>8</v>
      </c>
      <c r="M477" s="25" t="str">
        <f>VLOOKUP(L477,mês!A:B,2,0)</f>
        <v>Agosto</v>
      </c>
      <c r="N477" s="25" t="str">
        <f t="shared" si="31"/>
        <v xml:space="preserve">Diretoria </v>
      </c>
    </row>
    <row r="478" spans="1:14" ht="57" customHeight="1" x14ac:dyDescent="0.2">
      <c r="A478" s="25" t="s">
        <v>489</v>
      </c>
      <c r="B478" s="26">
        <v>45141</v>
      </c>
      <c r="C478" s="27">
        <v>17251</v>
      </c>
      <c r="D478" s="27" t="s">
        <v>65</v>
      </c>
      <c r="E478" s="28" t="s">
        <v>83</v>
      </c>
      <c r="F478" s="29" t="s">
        <v>743</v>
      </c>
      <c r="G478" s="27" t="s">
        <v>68</v>
      </c>
      <c r="H478" s="30">
        <v>9504</v>
      </c>
      <c r="J478" s="30">
        <f t="shared" si="28"/>
        <v>9504</v>
      </c>
      <c r="K478" s="30">
        <f t="shared" si="29"/>
        <v>0</v>
      </c>
      <c r="L478" s="25">
        <f t="shared" si="30"/>
        <v>8</v>
      </c>
      <c r="M478" s="25" t="str">
        <f>VLOOKUP(L478,mês!A:B,2,0)</f>
        <v>Agosto</v>
      </c>
      <c r="N478" s="25" t="str">
        <f t="shared" si="31"/>
        <v xml:space="preserve">Diretoria </v>
      </c>
    </row>
    <row r="479" spans="1:14" ht="57" customHeight="1" x14ac:dyDescent="0.2">
      <c r="A479" s="25" t="s">
        <v>489</v>
      </c>
      <c r="B479" s="26">
        <v>45142</v>
      </c>
      <c r="C479" s="27">
        <v>17256</v>
      </c>
      <c r="D479" s="27" t="s">
        <v>65</v>
      </c>
      <c r="E479" s="28" t="s">
        <v>744</v>
      </c>
      <c r="F479" s="29" t="s">
        <v>745</v>
      </c>
      <c r="G479" s="27" t="s">
        <v>68</v>
      </c>
      <c r="H479" s="30">
        <v>13538.3</v>
      </c>
      <c r="J479" s="30">
        <f t="shared" si="28"/>
        <v>13538.3</v>
      </c>
      <c r="K479" s="30">
        <f t="shared" si="29"/>
        <v>0</v>
      </c>
      <c r="L479" s="25">
        <f t="shared" si="30"/>
        <v>8</v>
      </c>
      <c r="M479" s="25" t="str">
        <f>VLOOKUP(L479,mês!A:B,2,0)</f>
        <v>Agosto</v>
      </c>
      <c r="N479" s="25" t="str">
        <f t="shared" si="31"/>
        <v xml:space="preserve">Diretoria </v>
      </c>
    </row>
    <row r="480" spans="1:14" ht="57" customHeight="1" x14ac:dyDescent="0.2">
      <c r="A480" s="25" t="s">
        <v>489</v>
      </c>
      <c r="B480" s="26">
        <v>45142</v>
      </c>
      <c r="C480" s="27">
        <v>17257</v>
      </c>
      <c r="D480" s="27" t="s">
        <v>65</v>
      </c>
      <c r="E480" s="28" t="s">
        <v>160</v>
      </c>
      <c r="F480" s="29" t="s">
        <v>746</v>
      </c>
      <c r="G480" s="27" t="s">
        <v>68</v>
      </c>
      <c r="H480" s="30">
        <v>3695.93</v>
      </c>
      <c r="J480" s="30">
        <f t="shared" si="28"/>
        <v>3695.93</v>
      </c>
      <c r="K480" s="30">
        <f t="shared" si="29"/>
        <v>0</v>
      </c>
      <c r="L480" s="25">
        <f t="shared" si="30"/>
        <v>8</v>
      </c>
      <c r="M480" s="25" t="str">
        <f>VLOOKUP(L480,mês!A:B,2,0)</f>
        <v>Agosto</v>
      </c>
      <c r="N480" s="25" t="str">
        <f t="shared" si="31"/>
        <v xml:space="preserve">Diretoria </v>
      </c>
    </row>
    <row r="481" spans="1:14" ht="57" customHeight="1" x14ac:dyDescent="0.2">
      <c r="A481" s="25" t="s">
        <v>489</v>
      </c>
      <c r="B481" s="26">
        <v>45145</v>
      </c>
      <c r="C481" s="27">
        <v>17258</v>
      </c>
      <c r="D481" s="27" t="s">
        <v>81</v>
      </c>
      <c r="E481" s="28" t="s">
        <v>141</v>
      </c>
      <c r="F481" s="29" t="s">
        <v>747</v>
      </c>
      <c r="G481" s="27" t="s">
        <v>68</v>
      </c>
      <c r="H481" s="30">
        <v>63.82</v>
      </c>
      <c r="J481" s="30">
        <f t="shared" si="28"/>
        <v>63.82</v>
      </c>
      <c r="K481" s="30">
        <f t="shared" si="29"/>
        <v>0</v>
      </c>
      <c r="L481" s="25">
        <f t="shared" si="30"/>
        <v>8</v>
      </c>
      <c r="M481" s="25" t="str">
        <f>VLOOKUP(L481,mês!A:B,2,0)</f>
        <v>Agosto</v>
      </c>
      <c r="N481" s="25" t="str">
        <f t="shared" si="31"/>
        <v xml:space="preserve">Diretoria </v>
      </c>
    </row>
    <row r="482" spans="1:14" ht="57" customHeight="1" x14ac:dyDescent="0.2">
      <c r="A482" s="25" t="s">
        <v>489</v>
      </c>
      <c r="B482" s="26">
        <v>45146</v>
      </c>
      <c r="C482" s="27">
        <v>17261</v>
      </c>
      <c r="D482" s="27" t="s">
        <v>65</v>
      </c>
      <c r="E482" s="28" t="s">
        <v>114</v>
      </c>
      <c r="F482" s="29" t="s">
        <v>748</v>
      </c>
      <c r="G482" s="27" t="s">
        <v>68</v>
      </c>
      <c r="H482" s="30">
        <v>350</v>
      </c>
      <c r="J482" s="30">
        <f t="shared" si="28"/>
        <v>350</v>
      </c>
      <c r="K482" s="30">
        <f t="shared" si="29"/>
        <v>0</v>
      </c>
      <c r="L482" s="25">
        <f t="shared" si="30"/>
        <v>8</v>
      </c>
      <c r="M482" s="25" t="str">
        <f>VLOOKUP(L482,mês!A:B,2,0)</f>
        <v>Agosto</v>
      </c>
      <c r="N482" s="25" t="str">
        <f t="shared" si="31"/>
        <v xml:space="preserve">Diretoria </v>
      </c>
    </row>
    <row r="483" spans="1:14" ht="57" customHeight="1" x14ac:dyDescent="0.2">
      <c r="A483" s="25" t="s">
        <v>489</v>
      </c>
      <c r="B483" s="26">
        <v>45146</v>
      </c>
      <c r="C483" s="27">
        <v>17262</v>
      </c>
      <c r="D483" s="27" t="s">
        <v>65</v>
      </c>
      <c r="E483" s="28" t="s">
        <v>116</v>
      </c>
      <c r="F483" s="29" t="s">
        <v>749</v>
      </c>
      <c r="G483" s="27" t="s">
        <v>68</v>
      </c>
      <c r="H483" s="30">
        <v>12178</v>
      </c>
      <c r="J483" s="30">
        <f t="shared" si="28"/>
        <v>12178</v>
      </c>
      <c r="K483" s="30">
        <f t="shared" si="29"/>
        <v>0</v>
      </c>
      <c r="L483" s="25">
        <f t="shared" si="30"/>
        <v>8</v>
      </c>
      <c r="M483" s="25" t="str">
        <f>VLOOKUP(L483,mês!A:B,2,0)</f>
        <v>Agosto</v>
      </c>
      <c r="N483" s="25" t="str">
        <f t="shared" si="31"/>
        <v xml:space="preserve">Diretoria </v>
      </c>
    </row>
    <row r="484" spans="1:14" ht="57" customHeight="1" x14ac:dyDescent="0.2">
      <c r="A484" s="25" t="s">
        <v>489</v>
      </c>
      <c r="B484" s="26">
        <v>45148</v>
      </c>
      <c r="C484" s="27">
        <v>17276</v>
      </c>
      <c r="D484" s="27" t="s">
        <v>663</v>
      </c>
      <c r="E484" s="28" t="s">
        <v>133</v>
      </c>
      <c r="F484" s="29" t="s">
        <v>750</v>
      </c>
      <c r="G484" s="27" t="s">
        <v>68</v>
      </c>
      <c r="H484" s="30">
        <v>840</v>
      </c>
      <c r="J484" s="30">
        <f t="shared" si="28"/>
        <v>840</v>
      </c>
      <c r="K484" s="30">
        <f t="shared" si="29"/>
        <v>0</v>
      </c>
      <c r="L484" s="25">
        <f t="shared" si="30"/>
        <v>8</v>
      </c>
      <c r="M484" s="25" t="str">
        <f>VLOOKUP(L484,mês!A:B,2,0)</f>
        <v>Agosto</v>
      </c>
      <c r="N484" s="25" t="str">
        <f t="shared" si="31"/>
        <v xml:space="preserve">Diretoria </v>
      </c>
    </row>
    <row r="485" spans="1:14" ht="57" customHeight="1" x14ac:dyDescent="0.2">
      <c r="A485" s="25" t="s">
        <v>489</v>
      </c>
      <c r="B485" s="26">
        <v>45148</v>
      </c>
      <c r="C485" s="27">
        <v>17275</v>
      </c>
      <c r="D485" s="27" t="s">
        <v>185</v>
      </c>
      <c r="E485" s="28" t="s">
        <v>133</v>
      </c>
      <c r="F485" s="29" t="s">
        <v>751</v>
      </c>
      <c r="G485" s="27" t="s">
        <v>68</v>
      </c>
      <c r="H485" s="30">
        <v>1680</v>
      </c>
      <c r="J485" s="30">
        <f t="shared" si="28"/>
        <v>1680</v>
      </c>
      <c r="K485" s="30">
        <f t="shared" si="29"/>
        <v>0</v>
      </c>
      <c r="L485" s="25">
        <f t="shared" si="30"/>
        <v>8</v>
      </c>
      <c r="M485" s="25" t="str">
        <f>VLOOKUP(L485,mês!A:B,2,0)</f>
        <v>Agosto</v>
      </c>
      <c r="N485" s="25" t="str">
        <f t="shared" si="31"/>
        <v xml:space="preserve">Diretoria </v>
      </c>
    </row>
    <row r="486" spans="1:14" ht="57" customHeight="1" x14ac:dyDescent="0.2">
      <c r="A486" s="25" t="s">
        <v>489</v>
      </c>
      <c r="B486" s="26">
        <v>45148</v>
      </c>
      <c r="C486" s="27">
        <v>17277</v>
      </c>
      <c r="D486" s="27" t="s">
        <v>81</v>
      </c>
      <c r="E486" s="28" t="s">
        <v>133</v>
      </c>
      <c r="F486" s="29" t="s">
        <v>752</v>
      </c>
      <c r="G486" s="27" t="s">
        <v>68</v>
      </c>
      <c r="H486" s="30">
        <v>1155</v>
      </c>
      <c r="J486" s="30">
        <f t="shared" si="28"/>
        <v>1155</v>
      </c>
      <c r="K486" s="30">
        <f t="shared" si="29"/>
        <v>0</v>
      </c>
      <c r="L486" s="25">
        <f t="shared" si="30"/>
        <v>8</v>
      </c>
      <c r="M486" s="25" t="str">
        <f>VLOOKUP(L486,mês!A:B,2,0)</f>
        <v>Agosto</v>
      </c>
      <c r="N486" s="25" t="str">
        <f t="shared" si="31"/>
        <v xml:space="preserve">Diretoria </v>
      </c>
    </row>
    <row r="487" spans="1:14" ht="57" customHeight="1" x14ac:dyDescent="0.2">
      <c r="A487" s="25" t="s">
        <v>489</v>
      </c>
      <c r="B487" s="26">
        <v>45148</v>
      </c>
      <c r="C487" s="27">
        <v>17278</v>
      </c>
      <c r="D487" s="27" t="s">
        <v>663</v>
      </c>
      <c r="E487" s="28" t="s">
        <v>133</v>
      </c>
      <c r="F487" s="29" t="s">
        <v>753</v>
      </c>
      <c r="G487" s="27" t="s">
        <v>68</v>
      </c>
      <c r="H487" s="30">
        <v>840</v>
      </c>
      <c r="J487" s="30">
        <f t="shared" si="28"/>
        <v>840</v>
      </c>
      <c r="K487" s="30">
        <f t="shared" si="29"/>
        <v>0</v>
      </c>
      <c r="L487" s="25">
        <f t="shared" si="30"/>
        <v>8</v>
      </c>
      <c r="M487" s="25" t="str">
        <f>VLOOKUP(L487,mês!A:B,2,0)</f>
        <v>Agosto</v>
      </c>
      <c r="N487" s="25" t="str">
        <f t="shared" si="31"/>
        <v xml:space="preserve">Diretoria </v>
      </c>
    </row>
    <row r="488" spans="1:14" ht="57" customHeight="1" x14ac:dyDescent="0.2">
      <c r="A488" s="25" t="s">
        <v>489</v>
      </c>
      <c r="B488" s="26">
        <v>45148</v>
      </c>
      <c r="C488" s="27">
        <v>17280</v>
      </c>
      <c r="D488" s="27" t="s">
        <v>65</v>
      </c>
      <c r="E488" s="28" t="s">
        <v>312</v>
      </c>
      <c r="F488" s="29" t="s">
        <v>754</v>
      </c>
      <c r="G488" s="27" t="s">
        <v>68</v>
      </c>
      <c r="H488" s="30">
        <v>4865</v>
      </c>
      <c r="J488" s="30">
        <f t="shared" si="28"/>
        <v>4865</v>
      </c>
      <c r="K488" s="30">
        <f t="shared" si="29"/>
        <v>0</v>
      </c>
      <c r="L488" s="25">
        <f t="shared" si="30"/>
        <v>8</v>
      </c>
      <c r="M488" s="25" t="str">
        <f>VLOOKUP(L488,mês!A:B,2,0)</f>
        <v>Agosto</v>
      </c>
      <c r="N488" s="25" t="str">
        <f t="shared" si="31"/>
        <v xml:space="preserve">Diretoria </v>
      </c>
    </row>
    <row r="489" spans="1:14" ht="57" customHeight="1" x14ac:dyDescent="0.2">
      <c r="A489" s="25" t="s">
        <v>489</v>
      </c>
      <c r="B489" s="26">
        <v>45148</v>
      </c>
      <c r="C489" s="27">
        <v>17283</v>
      </c>
      <c r="D489" s="27" t="s">
        <v>105</v>
      </c>
      <c r="E489" s="28" t="s">
        <v>755</v>
      </c>
      <c r="F489" s="29" t="s">
        <v>756</v>
      </c>
      <c r="G489" s="27" t="s">
        <v>68</v>
      </c>
      <c r="H489" s="30">
        <v>16565.8</v>
      </c>
      <c r="J489" s="30">
        <f t="shared" si="28"/>
        <v>16565.8</v>
      </c>
      <c r="K489" s="30">
        <f t="shared" si="29"/>
        <v>0</v>
      </c>
      <c r="L489" s="25">
        <f t="shared" si="30"/>
        <v>8</v>
      </c>
      <c r="M489" s="25" t="str">
        <f>VLOOKUP(L489,mês!A:B,2,0)</f>
        <v>Agosto</v>
      </c>
      <c r="N489" s="25" t="str">
        <f t="shared" si="31"/>
        <v xml:space="preserve">Diretoria </v>
      </c>
    </row>
    <row r="490" spans="1:14" ht="57" customHeight="1" x14ac:dyDescent="0.2">
      <c r="A490" s="25" t="s">
        <v>489</v>
      </c>
      <c r="B490" s="26">
        <v>45149</v>
      </c>
      <c r="C490" s="27">
        <v>17265</v>
      </c>
      <c r="D490" s="27" t="s">
        <v>65</v>
      </c>
      <c r="E490" s="28" t="s">
        <v>170</v>
      </c>
      <c r="F490" s="29" t="s">
        <v>757</v>
      </c>
      <c r="G490" s="27" t="s">
        <v>68</v>
      </c>
      <c r="H490" s="30">
        <v>88.07</v>
      </c>
      <c r="J490" s="30">
        <f t="shared" si="28"/>
        <v>88.07</v>
      </c>
      <c r="K490" s="30">
        <f t="shared" si="29"/>
        <v>0</v>
      </c>
      <c r="L490" s="25">
        <f t="shared" si="30"/>
        <v>8</v>
      </c>
      <c r="M490" s="25" t="str">
        <f>VLOOKUP(L490,mês!A:B,2,0)</f>
        <v>Agosto</v>
      </c>
      <c r="N490" s="25" t="str">
        <f t="shared" si="31"/>
        <v xml:space="preserve">Diretoria </v>
      </c>
    </row>
    <row r="491" spans="1:14" ht="57" customHeight="1" x14ac:dyDescent="0.2">
      <c r="A491" s="25" t="s">
        <v>489</v>
      </c>
      <c r="B491" s="26">
        <v>45149</v>
      </c>
      <c r="C491" s="27">
        <v>17289</v>
      </c>
      <c r="D491" s="27" t="s">
        <v>167</v>
      </c>
      <c r="E491" s="28" t="s">
        <v>758</v>
      </c>
      <c r="F491" s="29" t="s">
        <v>759</v>
      </c>
      <c r="G491" s="27" t="s">
        <v>68</v>
      </c>
      <c r="H491" s="30">
        <v>217</v>
      </c>
      <c r="J491" s="30">
        <f t="shared" si="28"/>
        <v>217</v>
      </c>
      <c r="K491" s="30">
        <f t="shared" si="29"/>
        <v>0</v>
      </c>
      <c r="L491" s="25">
        <f t="shared" si="30"/>
        <v>8</v>
      </c>
      <c r="M491" s="25" t="str">
        <f>VLOOKUP(L491,mês!A:B,2,0)</f>
        <v>Agosto</v>
      </c>
      <c r="N491" s="25" t="str">
        <f t="shared" si="31"/>
        <v xml:space="preserve">Diretoria </v>
      </c>
    </row>
    <row r="492" spans="1:14" ht="57" customHeight="1" x14ac:dyDescent="0.2">
      <c r="A492" s="25" t="s">
        <v>489</v>
      </c>
      <c r="B492" s="26">
        <v>45149</v>
      </c>
      <c r="C492" s="27">
        <v>17291</v>
      </c>
      <c r="D492" s="27" t="s">
        <v>81</v>
      </c>
      <c r="E492" s="28" t="s">
        <v>133</v>
      </c>
      <c r="F492" s="29" t="s">
        <v>760</v>
      </c>
      <c r="G492" s="27" t="s">
        <v>68</v>
      </c>
      <c r="H492" s="30">
        <v>420</v>
      </c>
      <c r="J492" s="30">
        <f t="shared" si="28"/>
        <v>420</v>
      </c>
      <c r="K492" s="30">
        <f t="shared" si="29"/>
        <v>0</v>
      </c>
      <c r="L492" s="25">
        <f t="shared" si="30"/>
        <v>8</v>
      </c>
      <c r="M492" s="25" t="str">
        <f>VLOOKUP(L492,mês!A:B,2,0)</f>
        <v>Agosto</v>
      </c>
      <c r="N492" s="25" t="str">
        <f t="shared" si="31"/>
        <v xml:space="preserve">Diretoria </v>
      </c>
    </row>
    <row r="493" spans="1:14" ht="57" customHeight="1" x14ac:dyDescent="0.2">
      <c r="A493" s="25" t="s">
        <v>489</v>
      </c>
      <c r="B493" s="26">
        <v>45152</v>
      </c>
      <c r="C493" s="27">
        <v>17292</v>
      </c>
      <c r="D493" s="27" t="s">
        <v>526</v>
      </c>
      <c r="E493" s="28" t="s">
        <v>186</v>
      </c>
      <c r="F493" s="29" t="s">
        <v>761</v>
      </c>
      <c r="G493" s="27" t="s">
        <v>68</v>
      </c>
      <c r="H493" s="30">
        <v>30</v>
      </c>
      <c r="J493" s="30">
        <f t="shared" si="28"/>
        <v>30</v>
      </c>
      <c r="K493" s="30">
        <f t="shared" si="29"/>
        <v>0</v>
      </c>
      <c r="L493" s="25">
        <f t="shared" si="30"/>
        <v>8</v>
      </c>
      <c r="M493" s="25" t="str">
        <f>VLOOKUP(L493,mês!A:B,2,0)</f>
        <v>Agosto</v>
      </c>
      <c r="N493" s="25" t="str">
        <f t="shared" si="31"/>
        <v xml:space="preserve">Diretoria </v>
      </c>
    </row>
    <row r="494" spans="1:14" ht="57" customHeight="1" x14ac:dyDescent="0.2">
      <c r="A494" s="25" t="s">
        <v>489</v>
      </c>
      <c r="B494" s="26">
        <v>45152</v>
      </c>
      <c r="C494" s="27">
        <v>17295</v>
      </c>
      <c r="D494" s="27" t="s">
        <v>65</v>
      </c>
      <c r="E494" s="28" t="s">
        <v>762</v>
      </c>
      <c r="F494" s="29" t="s">
        <v>763</v>
      </c>
      <c r="G494" s="27" t="s">
        <v>68</v>
      </c>
      <c r="H494" s="30">
        <v>0</v>
      </c>
      <c r="J494" s="30">
        <f t="shared" si="28"/>
        <v>0</v>
      </c>
      <c r="K494" s="30">
        <f t="shared" si="29"/>
        <v>0</v>
      </c>
      <c r="L494" s="25">
        <f t="shared" si="30"/>
        <v>8</v>
      </c>
      <c r="M494" s="25" t="str">
        <f>VLOOKUP(L494,mês!A:B,2,0)</f>
        <v>Agosto</v>
      </c>
      <c r="N494" s="25" t="str">
        <f t="shared" si="31"/>
        <v xml:space="preserve">Diretoria </v>
      </c>
    </row>
    <row r="495" spans="1:14" ht="57" customHeight="1" x14ac:dyDescent="0.2">
      <c r="A495" s="25" t="s">
        <v>489</v>
      </c>
      <c r="B495" s="26">
        <v>45152</v>
      </c>
      <c r="C495" s="27">
        <v>17296</v>
      </c>
      <c r="D495" s="27" t="s">
        <v>73</v>
      </c>
      <c r="E495" s="28" t="s">
        <v>83</v>
      </c>
      <c r="F495" s="29" t="s">
        <v>764</v>
      </c>
      <c r="G495" s="27" t="s">
        <v>68</v>
      </c>
      <c r="H495" s="30">
        <v>19008</v>
      </c>
      <c r="J495" s="30">
        <f t="shared" si="28"/>
        <v>19008</v>
      </c>
      <c r="K495" s="30">
        <f t="shared" si="29"/>
        <v>0</v>
      </c>
      <c r="L495" s="25">
        <f t="shared" si="30"/>
        <v>8</v>
      </c>
      <c r="M495" s="25" t="str">
        <f>VLOOKUP(L495,mês!A:B,2,0)</f>
        <v>Agosto</v>
      </c>
      <c r="N495" s="25" t="str">
        <f t="shared" si="31"/>
        <v xml:space="preserve">Diretoria </v>
      </c>
    </row>
    <row r="496" spans="1:14" ht="57" customHeight="1" x14ac:dyDescent="0.2">
      <c r="A496" s="25" t="s">
        <v>489</v>
      </c>
      <c r="B496" s="26">
        <v>45152</v>
      </c>
      <c r="C496" s="27">
        <v>17297</v>
      </c>
      <c r="D496" s="27" t="s">
        <v>614</v>
      </c>
      <c r="E496" s="28" t="s">
        <v>765</v>
      </c>
      <c r="F496" s="29" t="s">
        <v>766</v>
      </c>
      <c r="G496" s="27" t="s">
        <v>68</v>
      </c>
      <c r="H496" s="30">
        <v>6864</v>
      </c>
      <c r="J496" s="30">
        <f t="shared" si="28"/>
        <v>6864</v>
      </c>
      <c r="K496" s="30">
        <f t="shared" si="29"/>
        <v>0</v>
      </c>
      <c r="L496" s="25">
        <f t="shared" si="30"/>
        <v>8</v>
      </c>
      <c r="M496" s="25" t="str">
        <f>VLOOKUP(L496,mês!A:B,2,0)</f>
        <v>Agosto</v>
      </c>
      <c r="N496" s="25" t="str">
        <f t="shared" si="31"/>
        <v xml:space="preserve">Diretoria </v>
      </c>
    </row>
    <row r="497" spans="1:14" ht="57" customHeight="1" x14ac:dyDescent="0.2">
      <c r="A497" s="25" t="s">
        <v>489</v>
      </c>
      <c r="B497" s="26">
        <v>45153</v>
      </c>
      <c r="C497" s="27">
        <v>17298</v>
      </c>
      <c r="D497" s="27" t="s">
        <v>196</v>
      </c>
      <c r="E497" s="28" t="s">
        <v>767</v>
      </c>
      <c r="F497" s="29" t="s">
        <v>768</v>
      </c>
      <c r="G497" s="27" t="s">
        <v>68</v>
      </c>
      <c r="H497" s="30">
        <v>1900</v>
      </c>
      <c r="J497" s="30">
        <f t="shared" si="28"/>
        <v>1900</v>
      </c>
      <c r="K497" s="30">
        <f t="shared" si="29"/>
        <v>0</v>
      </c>
      <c r="L497" s="25">
        <f t="shared" si="30"/>
        <v>8</v>
      </c>
      <c r="M497" s="25" t="str">
        <f>VLOOKUP(L497,mês!A:B,2,0)</f>
        <v>Agosto</v>
      </c>
      <c r="N497" s="25" t="str">
        <f t="shared" si="31"/>
        <v xml:space="preserve">Diretoria </v>
      </c>
    </row>
    <row r="498" spans="1:14" ht="57" customHeight="1" x14ac:dyDescent="0.2">
      <c r="A498" s="25" t="s">
        <v>489</v>
      </c>
      <c r="B498" s="26">
        <v>45153</v>
      </c>
      <c r="C498" s="27">
        <v>17300</v>
      </c>
      <c r="D498" s="27" t="s">
        <v>65</v>
      </c>
      <c r="E498" s="28" t="s">
        <v>583</v>
      </c>
      <c r="F498" s="29" t="s">
        <v>769</v>
      </c>
      <c r="G498" s="27" t="s">
        <v>68</v>
      </c>
      <c r="H498" s="30">
        <v>998</v>
      </c>
      <c r="J498" s="30">
        <f t="shared" si="28"/>
        <v>998</v>
      </c>
      <c r="K498" s="30">
        <f t="shared" si="29"/>
        <v>0</v>
      </c>
      <c r="L498" s="25">
        <f t="shared" si="30"/>
        <v>8</v>
      </c>
      <c r="M498" s="25" t="str">
        <f>VLOOKUP(L498,mês!A:B,2,0)</f>
        <v>Agosto</v>
      </c>
      <c r="N498" s="25" t="str">
        <f t="shared" si="31"/>
        <v xml:space="preserve">Diretoria </v>
      </c>
    </row>
    <row r="499" spans="1:14" ht="57" customHeight="1" x14ac:dyDescent="0.2">
      <c r="A499" s="25" t="s">
        <v>489</v>
      </c>
      <c r="B499" s="26">
        <v>45154</v>
      </c>
      <c r="C499" s="27">
        <v>17302</v>
      </c>
      <c r="D499" s="27" t="s">
        <v>526</v>
      </c>
      <c r="E499" s="28" t="s">
        <v>765</v>
      </c>
      <c r="F499" s="29" t="s">
        <v>770</v>
      </c>
      <c r="G499" s="27" t="s">
        <v>68</v>
      </c>
      <c r="H499" s="30">
        <v>19008</v>
      </c>
      <c r="J499" s="30">
        <f t="shared" si="28"/>
        <v>19008</v>
      </c>
      <c r="K499" s="30">
        <f t="shared" si="29"/>
        <v>0</v>
      </c>
      <c r="L499" s="25">
        <f t="shared" si="30"/>
        <v>8</v>
      </c>
      <c r="M499" s="25" t="str">
        <f>VLOOKUP(L499,mês!A:B,2,0)</f>
        <v>Agosto</v>
      </c>
      <c r="N499" s="25" t="str">
        <f t="shared" si="31"/>
        <v xml:space="preserve">Diretoria </v>
      </c>
    </row>
    <row r="500" spans="1:14" ht="57" customHeight="1" x14ac:dyDescent="0.2">
      <c r="A500" s="25" t="s">
        <v>489</v>
      </c>
      <c r="B500" s="26">
        <v>45154</v>
      </c>
      <c r="C500" s="27">
        <v>17307</v>
      </c>
      <c r="D500" s="27" t="s">
        <v>65</v>
      </c>
      <c r="E500" s="28" t="s">
        <v>516</v>
      </c>
      <c r="F500" s="29" t="s">
        <v>771</v>
      </c>
      <c r="G500" s="27" t="s">
        <v>68</v>
      </c>
      <c r="H500" s="30">
        <v>80.97</v>
      </c>
      <c r="J500" s="30">
        <f t="shared" si="28"/>
        <v>80.97</v>
      </c>
      <c r="K500" s="30">
        <f t="shared" si="29"/>
        <v>0</v>
      </c>
      <c r="L500" s="25">
        <f t="shared" si="30"/>
        <v>8</v>
      </c>
      <c r="M500" s="25" t="str">
        <f>VLOOKUP(L500,mês!A:B,2,0)</f>
        <v>Agosto</v>
      </c>
      <c r="N500" s="25" t="str">
        <f t="shared" si="31"/>
        <v xml:space="preserve">Diretoria </v>
      </c>
    </row>
    <row r="501" spans="1:14" ht="57" customHeight="1" x14ac:dyDescent="0.2">
      <c r="A501" s="25" t="s">
        <v>489</v>
      </c>
      <c r="B501" s="26">
        <v>45155</v>
      </c>
      <c r="C501" s="27">
        <v>17311</v>
      </c>
      <c r="D501" s="27" t="s">
        <v>65</v>
      </c>
      <c r="E501" s="28" t="s">
        <v>772</v>
      </c>
      <c r="F501" s="29" t="s">
        <v>773</v>
      </c>
      <c r="G501" s="27" t="s">
        <v>68</v>
      </c>
      <c r="H501" s="30">
        <v>35.75</v>
      </c>
      <c r="J501" s="30">
        <f t="shared" si="28"/>
        <v>35.75</v>
      </c>
      <c r="K501" s="30">
        <f t="shared" si="29"/>
        <v>0</v>
      </c>
      <c r="L501" s="25">
        <f t="shared" si="30"/>
        <v>8</v>
      </c>
      <c r="M501" s="25" t="str">
        <f>VLOOKUP(L501,mês!A:B,2,0)</f>
        <v>Agosto</v>
      </c>
      <c r="N501" s="25" t="str">
        <f t="shared" si="31"/>
        <v xml:space="preserve">Diretoria </v>
      </c>
    </row>
    <row r="502" spans="1:14" ht="57" customHeight="1" x14ac:dyDescent="0.2">
      <c r="A502" s="25" t="s">
        <v>489</v>
      </c>
      <c r="B502" s="26">
        <v>45155</v>
      </c>
      <c r="C502" s="27">
        <v>17309</v>
      </c>
      <c r="D502" s="27" t="s">
        <v>105</v>
      </c>
      <c r="E502" s="28" t="s">
        <v>774</v>
      </c>
      <c r="F502" s="29" t="s">
        <v>775</v>
      </c>
      <c r="G502" s="27" t="s">
        <v>68</v>
      </c>
      <c r="H502" s="30">
        <v>1560</v>
      </c>
      <c r="J502" s="30">
        <f t="shared" si="28"/>
        <v>1560</v>
      </c>
      <c r="K502" s="30">
        <f t="shared" si="29"/>
        <v>0</v>
      </c>
      <c r="L502" s="25">
        <f t="shared" si="30"/>
        <v>8</v>
      </c>
      <c r="M502" s="25" t="str">
        <f>VLOOKUP(L502,mês!A:B,2,0)</f>
        <v>Agosto</v>
      </c>
      <c r="N502" s="25" t="str">
        <f t="shared" si="31"/>
        <v xml:space="preserve">Diretoria </v>
      </c>
    </row>
    <row r="503" spans="1:14" ht="57" customHeight="1" x14ac:dyDescent="0.2">
      <c r="A503" s="25" t="s">
        <v>489</v>
      </c>
      <c r="B503" s="26">
        <v>45156</v>
      </c>
      <c r="C503" s="27">
        <v>17319</v>
      </c>
      <c r="D503" s="27" t="s">
        <v>173</v>
      </c>
      <c r="E503" s="28" t="s">
        <v>279</v>
      </c>
      <c r="F503" s="29" t="s">
        <v>776</v>
      </c>
      <c r="G503" s="27" t="s">
        <v>68</v>
      </c>
      <c r="H503" s="30">
        <v>125.1</v>
      </c>
      <c r="J503" s="30">
        <f t="shared" si="28"/>
        <v>125.1</v>
      </c>
      <c r="K503" s="30">
        <f t="shared" si="29"/>
        <v>0</v>
      </c>
      <c r="L503" s="25">
        <f t="shared" si="30"/>
        <v>8</v>
      </c>
      <c r="M503" s="25" t="str">
        <f>VLOOKUP(L503,mês!A:B,2,0)</f>
        <v>Agosto</v>
      </c>
      <c r="N503" s="25" t="str">
        <f t="shared" si="31"/>
        <v xml:space="preserve">Diretoria </v>
      </c>
    </row>
    <row r="504" spans="1:14" ht="57" customHeight="1" x14ac:dyDescent="0.2">
      <c r="A504" s="25" t="s">
        <v>489</v>
      </c>
      <c r="B504" s="26">
        <v>45159</v>
      </c>
      <c r="C504" s="27">
        <v>17308</v>
      </c>
      <c r="D504" s="27" t="s">
        <v>65</v>
      </c>
      <c r="E504" s="28" t="s">
        <v>170</v>
      </c>
      <c r="F504" s="29" t="s">
        <v>777</v>
      </c>
      <c r="G504" s="27" t="s">
        <v>68</v>
      </c>
      <c r="H504" s="30">
        <v>72.150000000000006</v>
      </c>
      <c r="J504" s="30">
        <f t="shared" si="28"/>
        <v>72.150000000000006</v>
      </c>
      <c r="K504" s="30">
        <f t="shared" si="29"/>
        <v>0</v>
      </c>
      <c r="L504" s="25">
        <f t="shared" si="30"/>
        <v>8</v>
      </c>
      <c r="M504" s="25" t="str">
        <f>VLOOKUP(L504,mês!A:B,2,0)</f>
        <v>Agosto</v>
      </c>
      <c r="N504" s="25" t="str">
        <f t="shared" si="31"/>
        <v xml:space="preserve">Diretoria </v>
      </c>
    </row>
    <row r="505" spans="1:14" ht="57" customHeight="1" x14ac:dyDescent="0.2">
      <c r="A505" s="25" t="s">
        <v>489</v>
      </c>
      <c r="B505" s="26">
        <v>45159</v>
      </c>
      <c r="C505" s="27">
        <v>17327</v>
      </c>
      <c r="D505" s="27" t="s">
        <v>505</v>
      </c>
      <c r="E505" s="28" t="s">
        <v>186</v>
      </c>
      <c r="F505" s="29" t="s">
        <v>778</v>
      </c>
      <c r="G505" s="27" t="s">
        <v>68</v>
      </c>
      <c r="H505" s="30">
        <v>35</v>
      </c>
      <c r="J505" s="30">
        <f t="shared" si="28"/>
        <v>35</v>
      </c>
      <c r="K505" s="30">
        <f t="shared" si="29"/>
        <v>0</v>
      </c>
      <c r="L505" s="25">
        <f t="shared" si="30"/>
        <v>8</v>
      </c>
      <c r="M505" s="25" t="str">
        <f>VLOOKUP(L505,mês!A:B,2,0)</f>
        <v>Agosto</v>
      </c>
      <c r="N505" s="25" t="str">
        <f t="shared" si="31"/>
        <v xml:space="preserve">Diretoria </v>
      </c>
    </row>
    <row r="506" spans="1:14" ht="57" customHeight="1" x14ac:dyDescent="0.2">
      <c r="A506" s="25" t="s">
        <v>489</v>
      </c>
      <c r="B506" s="26">
        <v>45162</v>
      </c>
      <c r="C506" s="27">
        <v>17337</v>
      </c>
      <c r="D506" s="27" t="s">
        <v>65</v>
      </c>
      <c r="E506" s="28" t="s">
        <v>139</v>
      </c>
      <c r="F506" s="29" t="s">
        <v>779</v>
      </c>
      <c r="G506" s="27" t="s">
        <v>68</v>
      </c>
      <c r="H506" s="30">
        <v>969.06</v>
      </c>
      <c r="J506" s="30">
        <f t="shared" si="28"/>
        <v>969.06</v>
      </c>
      <c r="K506" s="30">
        <f t="shared" si="29"/>
        <v>0</v>
      </c>
      <c r="L506" s="25">
        <f t="shared" si="30"/>
        <v>8</v>
      </c>
      <c r="M506" s="25" t="str">
        <f>VLOOKUP(L506,mês!A:B,2,0)</f>
        <v>Agosto</v>
      </c>
      <c r="N506" s="25" t="str">
        <f t="shared" si="31"/>
        <v xml:space="preserve">Diretoria </v>
      </c>
    </row>
    <row r="507" spans="1:14" ht="57" customHeight="1" x14ac:dyDescent="0.2">
      <c r="A507" s="25" t="s">
        <v>489</v>
      </c>
      <c r="B507" s="26">
        <v>45163</v>
      </c>
      <c r="C507" s="27">
        <v>17342</v>
      </c>
      <c r="D507" s="27" t="s">
        <v>626</v>
      </c>
      <c r="E507" s="28" t="s">
        <v>279</v>
      </c>
      <c r="F507" s="29" t="s">
        <v>780</v>
      </c>
      <c r="G507" s="27" t="s">
        <v>68</v>
      </c>
      <c r="H507" s="30">
        <v>7739.71</v>
      </c>
      <c r="J507" s="30">
        <f t="shared" si="28"/>
        <v>7739.71</v>
      </c>
      <c r="K507" s="30">
        <f t="shared" si="29"/>
        <v>0</v>
      </c>
      <c r="L507" s="25">
        <f t="shared" si="30"/>
        <v>8</v>
      </c>
      <c r="M507" s="25" t="str">
        <f>VLOOKUP(L507,mês!A:B,2,0)</f>
        <v>Agosto</v>
      </c>
      <c r="N507" s="25" t="str">
        <f t="shared" si="31"/>
        <v xml:space="preserve">Diretoria </v>
      </c>
    </row>
    <row r="508" spans="1:14" ht="57" customHeight="1" x14ac:dyDescent="0.2">
      <c r="A508" s="25" t="s">
        <v>489</v>
      </c>
      <c r="B508" s="26">
        <v>45163</v>
      </c>
      <c r="C508" s="27">
        <v>17343</v>
      </c>
      <c r="D508" s="27" t="s">
        <v>614</v>
      </c>
      <c r="E508" s="28" t="s">
        <v>781</v>
      </c>
      <c r="F508" s="29" t="s">
        <v>782</v>
      </c>
      <c r="G508" s="27" t="s">
        <v>68</v>
      </c>
      <c r="H508" s="30">
        <v>2000</v>
      </c>
      <c r="J508" s="30">
        <f t="shared" si="28"/>
        <v>2000</v>
      </c>
      <c r="K508" s="30">
        <f t="shared" si="29"/>
        <v>0</v>
      </c>
      <c r="L508" s="25">
        <f t="shared" si="30"/>
        <v>8</v>
      </c>
      <c r="M508" s="25" t="str">
        <f>VLOOKUP(L508,mês!A:B,2,0)</f>
        <v>Agosto</v>
      </c>
      <c r="N508" s="25" t="str">
        <f t="shared" si="31"/>
        <v xml:space="preserve">Diretoria </v>
      </c>
    </row>
    <row r="509" spans="1:14" ht="57" customHeight="1" x14ac:dyDescent="0.2">
      <c r="A509" s="25" t="s">
        <v>489</v>
      </c>
      <c r="B509" s="26">
        <v>45163</v>
      </c>
      <c r="C509" s="27">
        <v>17344</v>
      </c>
      <c r="D509" s="27" t="s">
        <v>65</v>
      </c>
      <c r="E509" s="28" t="s">
        <v>783</v>
      </c>
      <c r="F509" s="29" t="s">
        <v>784</v>
      </c>
      <c r="G509" s="27" t="s">
        <v>68</v>
      </c>
      <c r="H509" s="30">
        <v>1163.5999999999999</v>
      </c>
      <c r="J509" s="30">
        <f t="shared" si="28"/>
        <v>1163.5999999999999</v>
      </c>
      <c r="K509" s="30">
        <f t="shared" si="29"/>
        <v>0</v>
      </c>
      <c r="L509" s="25">
        <f t="shared" si="30"/>
        <v>8</v>
      </c>
      <c r="M509" s="25" t="str">
        <f>VLOOKUP(L509,mês!A:B,2,0)</f>
        <v>Agosto</v>
      </c>
      <c r="N509" s="25" t="str">
        <f t="shared" si="31"/>
        <v xml:space="preserve">Diretoria </v>
      </c>
    </row>
    <row r="510" spans="1:14" ht="57" customHeight="1" x14ac:dyDescent="0.2">
      <c r="A510" s="25" t="s">
        <v>489</v>
      </c>
      <c r="B510" s="26">
        <v>45167</v>
      </c>
      <c r="C510" s="27">
        <v>17326</v>
      </c>
      <c r="D510" s="27" t="s">
        <v>362</v>
      </c>
      <c r="E510" s="28" t="s">
        <v>186</v>
      </c>
      <c r="F510" s="29" t="s">
        <v>785</v>
      </c>
      <c r="G510" s="27" t="s">
        <v>68</v>
      </c>
      <c r="H510" s="30">
        <v>40</v>
      </c>
      <c r="J510" s="30">
        <f t="shared" si="28"/>
        <v>40</v>
      </c>
      <c r="K510" s="30">
        <f t="shared" si="29"/>
        <v>0</v>
      </c>
      <c r="L510" s="25">
        <f t="shared" si="30"/>
        <v>8</v>
      </c>
      <c r="M510" s="25" t="str">
        <f>VLOOKUP(L510,mês!A:B,2,0)</f>
        <v>Agosto</v>
      </c>
      <c r="N510" s="25" t="str">
        <f t="shared" si="31"/>
        <v xml:space="preserve">Diretoria </v>
      </c>
    </row>
    <row r="511" spans="1:14" ht="57" customHeight="1" x14ac:dyDescent="0.2">
      <c r="A511" s="25" t="s">
        <v>489</v>
      </c>
      <c r="B511" s="26">
        <v>45167</v>
      </c>
      <c r="C511" s="27">
        <v>17353</v>
      </c>
      <c r="D511" s="27" t="s">
        <v>210</v>
      </c>
      <c r="E511" s="28" t="s">
        <v>211</v>
      </c>
      <c r="F511" s="29" t="s">
        <v>786</v>
      </c>
      <c r="G511" s="27" t="s">
        <v>68</v>
      </c>
      <c r="H511" s="30">
        <v>200</v>
      </c>
      <c r="J511" s="30">
        <f t="shared" si="28"/>
        <v>200</v>
      </c>
      <c r="K511" s="30">
        <f t="shared" si="29"/>
        <v>0</v>
      </c>
      <c r="L511" s="25">
        <f t="shared" si="30"/>
        <v>8</v>
      </c>
      <c r="M511" s="25" t="str">
        <f>VLOOKUP(L511,mês!A:B,2,0)</f>
        <v>Agosto</v>
      </c>
      <c r="N511" s="25" t="str">
        <f t="shared" si="31"/>
        <v xml:space="preserve">Diretoria </v>
      </c>
    </row>
    <row r="512" spans="1:14" ht="57" customHeight="1" x14ac:dyDescent="0.2">
      <c r="A512" s="25" t="s">
        <v>489</v>
      </c>
      <c r="B512" s="26">
        <v>45168</v>
      </c>
      <c r="C512" s="27">
        <v>17357</v>
      </c>
      <c r="D512" s="27" t="s">
        <v>65</v>
      </c>
      <c r="E512" s="28" t="s">
        <v>197</v>
      </c>
      <c r="F512" s="29" t="s">
        <v>787</v>
      </c>
      <c r="G512" s="27" t="s">
        <v>68</v>
      </c>
      <c r="H512" s="30">
        <v>500</v>
      </c>
      <c r="J512" s="30">
        <f t="shared" si="28"/>
        <v>500</v>
      </c>
      <c r="K512" s="30">
        <f t="shared" si="29"/>
        <v>0</v>
      </c>
      <c r="L512" s="25">
        <f t="shared" si="30"/>
        <v>8</v>
      </c>
      <c r="M512" s="25" t="str">
        <f>VLOOKUP(L512,mês!A:B,2,0)</f>
        <v>Agosto</v>
      </c>
      <c r="N512" s="25" t="str">
        <f t="shared" si="31"/>
        <v xml:space="preserve">Diretoria </v>
      </c>
    </row>
    <row r="513" spans="1:14" ht="57" customHeight="1" x14ac:dyDescent="0.2">
      <c r="A513" s="25" t="s">
        <v>489</v>
      </c>
      <c r="B513" s="26">
        <v>45169</v>
      </c>
      <c r="C513" s="27">
        <v>17361</v>
      </c>
      <c r="D513" s="27" t="s">
        <v>81</v>
      </c>
      <c r="E513" s="28" t="s">
        <v>788</v>
      </c>
      <c r="F513" s="29" t="s">
        <v>789</v>
      </c>
      <c r="G513" s="27" t="s">
        <v>68</v>
      </c>
      <c r="H513" s="30">
        <v>167.26</v>
      </c>
      <c r="J513" s="30">
        <f t="shared" si="28"/>
        <v>167.26</v>
      </c>
      <c r="K513" s="30">
        <f t="shared" si="29"/>
        <v>0</v>
      </c>
      <c r="L513" s="25">
        <f t="shared" si="30"/>
        <v>8</v>
      </c>
      <c r="M513" s="25" t="str">
        <f>VLOOKUP(L513,mês!A:B,2,0)</f>
        <v>Agosto</v>
      </c>
      <c r="N513" s="25" t="str">
        <f t="shared" si="31"/>
        <v xml:space="preserve">Diretoria </v>
      </c>
    </row>
    <row r="514" spans="1:14" ht="57" customHeight="1" x14ac:dyDescent="0.2">
      <c r="A514" s="25" t="s">
        <v>489</v>
      </c>
      <c r="B514" s="26">
        <v>45170</v>
      </c>
      <c r="C514" s="27">
        <v>17371</v>
      </c>
      <c r="D514" s="27" t="s">
        <v>505</v>
      </c>
      <c r="E514" s="28" t="s">
        <v>790</v>
      </c>
      <c r="F514" s="29" t="s">
        <v>791</v>
      </c>
      <c r="G514" s="27" t="s">
        <v>68</v>
      </c>
      <c r="H514" s="30">
        <v>13217.5</v>
      </c>
      <c r="J514" s="30">
        <f t="shared" si="28"/>
        <v>13217.5</v>
      </c>
      <c r="K514" s="30">
        <f t="shared" si="29"/>
        <v>0</v>
      </c>
      <c r="L514" s="25">
        <f t="shared" si="30"/>
        <v>9</v>
      </c>
      <c r="M514" s="25" t="str">
        <f>VLOOKUP(L514,mês!A:B,2,0)</f>
        <v>Setembro</v>
      </c>
      <c r="N514" s="25" t="str">
        <f t="shared" si="31"/>
        <v xml:space="preserve">Diretoria </v>
      </c>
    </row>
    <row r="515" spans="1:14" ht="57" customHeight="1" x14ac:dyDescent="0.2">
      <c r="A515" s="25" t="s">
        <v>489</v>
      </c>
      <c r="B515" s="26">
        <v>45170</v>
      </c>
      <c r="C515" s="27">
        <v>17364</v>
      </c>
      <c r="D515" s="27" t="s">
        <v>65</v>
      </c>
      <c r="E515" s="28" t="s">
        <v>792</v>
      </c>
      <c r="F515" s="29" t="s">
        <v>793</v>
      </c>
      <c r="G515" s="27" t="s">
        <v>68</v>
      </c>
      <c r="H515" s="30">
        <v>7100</v>
      </c>
      <c r="J515" s="30">
        <f t="shared" ref="J515:J578" si="32">IF(G515="Não",0,H515)</f>
        <v>7100</v>
      </c>
      <c r="K515" s="30">
        <f t="shared" ref="K515:K578" si="33">IF(G515="Não",H515,0)</f>
        <v>0</v>
      </c>
      <c r="L515" s="25">
        <f t="shared" ref="L515:L578" si="34">MONTH(B515)</f>
        <v>9</v>
      </c>
      <c r="M515" s="25" t="str">
        <f>VLOOKUP(L515,mês!A:B,2,0)</f>
        <v>Setembro</v>
      </c>
      <c r="N515" s="25" t="str">
        <f t="shared" ref="N515:N578" si="35">LEFT(A515,SEARCH("-",A515)-1)</f>
        <v xml:space="preserve">Diretoria </v>
      </c>
    </row>
    <row r="516" spans="1:14" ht="57" customHeight="1" x14ac:dyDescent="0.2">
      <c r="A516" s="25" t="s">
        <v>489</v>
      </c>
      <c r="B516" s="26">
        <v>45170</v>
      </c>
      <c r="C516" s="27">
        <v>17372</v>
      </c>
      <c r="D516" s="27" t="s">
        <v>65</v>
      </c>
      <c r="E516" s="28" t="s">
        <v>794</v>
      </c>
      <c r="F516" s="29" t="s">
        <v>795</v>
      </c>
      <c r="G516" s="27" t="s">
        <v>68</v>
      </c>
      <c r="H516" s="30">
        <v>770.85</v>
      </c>
      <c r="J516" s="30">
        <f t="shared" si="32"/>
        <v>770.85</v>
      </c>
      <c r="K516" s="30">
        <f t="shared" si="33"/>
        <v>0</v>
      </c>
      <c r="L516" s="25">
        <f t="shared" si="34"/>
        <v>9</v>
      </c>
      <c r="M516" s="25" t="str">
        <f>VLOOKUP(L516,mês!A:B,2,0)</f>
        <v>Setembro</v>
      </c>
      <c r="N516" s="25" t="str">
        <f t="shared" si="35"/>
        <v xml:space="preserve">Diretoria </v>
      </c>
    </row>
    <row r="517" spans="1:14" ht="57" customHeight="1" x14ac:dyDescent="0.2">
      <c r="A517" s="25" t="s">
        <v>489</v>
      </c>
      <c r="B517" s="26">
        <v>45174</v>
      </c>
      <c r="C517" s="27">
        <v>17373</v>
      </c>
      <c r="D517" s="27" t="s">
        <v>81</v>
      </c>
      <c r="E517" s="28" t="s">
        <v>147</v>
      </c>
      <c r="F517" s="29" t="s">
        <v>796</v>
      </c>
      <c r="G517" s="27" t="s">
        <v>68</v>
      </c>
      <c r="H517" s="30">
        <v>98.28</v>
      </c>
      <c r="J517" s="30">
        <f t="shared" si="32"/>
        <v>98.28</v>
      </c>
      <c r="K517" s="30">
        <f t="shared" si="33"/>
        <v>0</v>
      </c>
      <c r="L517" s="25">
        <f t="shared" si="34"/>
        <v>9</v>
      </c>
      <c r="M517" s="25" t="str">
        <f>VLOOKUP(L517,mês!A:B,2,0)</f>
        <v>Setembro</v>
      </c>
      <c r="N517" s="25" t="str">
        <f t="shared" si="35"/>
        <v xml:space="preserve">Diretoria </v>
      </c>
    </row>
    <row r="518" spans="1:14" ht="57" customHeight="1" x14ac:dyDescent="0.2">
      <c r="A518" s="25" t="s">
        <v>489</v>
      </c>
      <c r="B518" s="26">
        <v>45180</v>
      </c>
      <c r="C518" s="27">
        <v>17369</v>
      </c>
      <c r="D518" s="27" t="s">
        <v>526</v>
      </c>
      <c r="E518" s="28" t="s">
        <v>170</v>
      </c>
      <c r="F518" s="29" t="s">
        <v>797</v>
      </c>
      <c r="G518" s="27" t="s">
        <v>68</v>
      </c>
      <c r="H518" s="30">
        <v>150</v>
      </c>
      <c r="J518" s="30">
        <f t="shared" si="32"/>
        <v>150</v>
      </c>
      <c r="K518" s="30">
        <f t="shared" si="33"/>
        <v>0</v>
      </c>
      <c r="L518" s="25">
        <f t="shared" si="34"/>
        <v>9</v>
      </c>
      <c r="M518" s="25" t="str">
        <f>VLOOKUP(L518,mês!A:B,2,0)</f>
        <v>Setembro</v>
      </c>
      <c r="N518" s="25" t="str">
        <f t="shared" si="35"/>
        <v xml:space="preserve">Diretoria </v>
      </c>
    </row>
    <row r="519" spans="1:14" ht="57" customHeight="1" x14ac:dyDescent="0.2">
      <c r="A519" s="25" t="s">
        <v>489</v>
      </c>
      <c r="B519" s="26">
        <v>45182</v>
      </c>
      <c r="C519" s="27">
        <v>17383</v>
      </c>
      <c r="D519" s="27" t="s">
        <v>65</v>
      </c>
      <c r="E519" s="28" t="s">
        <v>133</v>
      </c>
      <c r="F519" s="29" t="s">
        <v>798</v>
      </c>
      <c r="G519" s="27" t="s">
        <v>68</v>
      </c>
      <c r="H519" s="30">
        <v>840</v>
      </c>
      <c r="J519" s="30">
        <f t="shared" si="32"/>
        <v>840</v>
      </c>
      <c r="K519" s="30">
        <f t="shared" si="33"/>
        <v>0</v>
      </c>
      <c r="L519" s="25">
        <f t="shared" si="34"/>
        <v>9</v>
      </c>
      <c r="M519" s="25" t="str">
        <f>VLOOKUP(L519,mês!A:B,2,0)</f>
        <v>Setembro</v>
      </c>
      <c r="N519" s="25" t="str">
        <f t="shared" si="35"/>
        <v xml:space="preserve">Diretoria </v>
      </c>
    </row>
    <row r="520" spans="1:14" ht="57" customHeight="1" x14ac:dyDescent="0.2">
      <c r="A520" s="25" t="s">
        <v>489</v>
      </c>
      <c r="B520" s="26">
        <v>45182</v>
      </c>
      <c r="C520" s="27">
        <v>17384</v>
      </c>
      <c r="D520" s="27" t="s">
        <v>65</v>
      </c>
      <c r="E520" s="28" t="s">
        <v>133</v>
      </c>
      <c r="F520" s="29" t="s">
        <v>799</v>
      </c>
      <c r="G520" s="27" t="s">
        <v>68</v>
      </c>
      <c r="H520" s="30">
        <v>840</v>
      </c>
      <c r="J520" s="30">
        <f t="shared" si="32"/>
        <v>840</v>
      </c>
      <c r="K520" s="30">
        <f t="shared" si="33"/>
        <v>0</v>
      </c>
      <c r="L520" s="25">
        <f t="shared" si="34"/>
        <v>9</v>
      </c>
      <c r="M520" s="25" t="str">
        <f>VLOOKUP(L520,mês!A:B,2,0)</f>
        <v>Setembro</v>
      </c>
      <c r="N520" s="25" t="str">
        <f t="shared" si="35"/>
        <v xml:space="preserve">Diretoria </v>
      </c>
    </row>
    <row r="521" spans="1:14" ht="57" customHeight="1" x14ac:dyDescent="0.2">
      <c r="A521" s="25" t="s">
        <v>489</v>
      </c>
      <c r="B521" s="26">
        <v>45182</v>
      </c>
      <c r="C521" s="27">
        <v>17385</v>
      </c>
      <c r="D521" s="27" t="s">
        <v>65</v>
      </c>
      <c r="E521" s="28" t="s">
        <v>133</v>
      </c>
      <c r="F521" s="29" t="s">
        <v>800</v>
      </c>
      <c r="G521" s="27" t="s">
        <v>68</v>
      </c>
      <c r="H521" s="30">
        <v>840</v>
      </c>
      <c r="J521" s="30">
        <f t="shared" si="32"/>
        <v>840</v>
      </c>
      <c r="K521" s="30">
        <f t="shared" si="33"/>
        <v>0</v>
      </c>
      <c r="L521" s="25">
        <f t="shared" si="34"/>
        <v>9</v>
      </c>
      <c r="M521" s="25" t="str">
        <f>VLOOKUP(L521,mês!A:B,2,0)</f>
        <v>Setembro</v>
      </c>
      <c r="N521" s="25" t="str">
        <f t="shared" si="35"/>
        <v xml:space="preserve">Diretoria </v>
      </c>
    </row>
    <row r="522" spans="1:14" ht="57" customHeight="1" x14ac:dyDescent="0.2">
      <c r="A522" s="25" t="s">
        <v>489</v>
      </c>
      <c r="B522" s="26">
        <v>45182</v>
      </c>
      <c r="C522" s="27">
        <v>17386</v>
      </c>
      <c r="D522" s="27" t="s">
        <v>105</v>
      </c>
      <c r="E522" s="28" t="s">
        <v>647</v>
      </c>
      <c r="F522" s="29" t="s">
        <v>801</v>
      </c>
      <c r="G522" s="27" t="s">
        <v>68</v>
      </c>
      <c r="H522" s="30">
        <v>636.79999999999995</v>
      </c>
      <c r="J522" s="30">
        <f t="shared" si="32"/>
        <v>636.79999999999995</v>
      </c>
      <c r="K522" s="30">
        <f t="shared" si="33"/>
        <v>0</v>
      </c>
      <c r="L522" s="25">
        <f t="shared" si="34"/>
        <v>9</v>
      </c>
      <c r="M522" s="25" t="str">
        <f>VLOOKUP(L522,mês!A:B,2,0)</f>
        <v>Setembro</v>
      </c>
      <c r="N522" s="25" t="str">
        <f t="shared" si="35"/>
        <v xml:space="preserve">Diretoria </v>
      </c>
    </row>
    <row r="523" spans="1:14" ht="57" customHeight="1" x14ac:dyDescent="0.2">
      <c r="A523" s="25" t="s">
        <v>489</v>
      </c>
      <c r="B523" s="26">
        <v>45183</v>
      </c>
      <c r="C523" s="27">
        <v>17382</v>
      </c>
      <c r="D523" s="27" t="s">
        <v>167</v>
      </c>
      <c r="E523" s="28" t="s">
        <v>599</v>
      </c>
      <c r="F523" s="29" t="s">
        <v>802</v>
      </c>
      <c r="G523" s="27" t="s">
        <v>68</v>
      </c>
      <c r="H523" s="30">
        <v>59.8</v>
      </c>
      <c r="J523" s="30">
        <f t="shared" si="32"/>
        <v>59.8</v>
      </c>
      <c r="K523" s="30">
        <f t="shared" si="33"/>
        <v>0</v>
      </c>
      <c r="L523" s="25">
        <f t="shared" si="34"/>
        <v>9</v>
      </c>
      <c r="M523" s="25" t="str">
        <f>VLOOKUP(L523,mês!A:B,2,0)</f>
        <v>Setembro</v>
      </c>
      <c r="N523" s="25" t="str">
        <f t="shared" si="35"/>
        <v xml:space="preserve">Diretoria </v>
      </c>
    </row>
    <row r="524" spans="1:14" ht="57" customHeight="1" x14ac:dyDescent="0.2">
      <c r="A524" s="25" t="s">
        <v>489</v>
      </c>
      <c r="B524" s="26">
        <v>45183</v>
      </c>
      <c r="C524" s="27">
        <v>17387</v>
      </c>
      <c r="D524" s="27" t="s">
        <v>65</v>
      </c>
      <c r="E524" s="28" t="s">
        <v>523</v>
      </c>
      <c r="F524" s="29" t="s">
        <v>803</v>
      </c>
      <c r="G524" s="27" t="s">
        <v>68</v>
      </c>
      <c r="H524" s="30">
        <v>116</v>
      </c>
      <c r="J524" s="30">
        <f t="shared" si="32"/>
        <v>116</v>
      </c>
      <c r="K524" s="30">
        <f t="shared" si="33"/>
        <v>0</v>
      </c>
      <c r="L524" s="25">
        <f t="shared" si="34"/>
        <v>9</v>
      </c>
      <c r="M524" s="25" t="str">
        <f>VLOOKUP(L524,mês!A:B,2,0)</f>
        <v>Setembro</v>
      </c>
      <c r="N524" s="25" t="str">
        <f t="shared" si="35"/>
        <v xml:space="preserve">Diretoria </v>
      </c>
    </row>
    <row r="525" spans="1:14" ht="57" customHeight="1" x14ac:dyDescent="0.2">
      <c r="A525" s="25" t="s">
        <v>489</v>
      </c>
      <c r="B525" s="26">
        <v>45184</v>
      </c>
      <c r="C525" s="27">
        <v>17393</v>
      </c>
      <c r="D525" s="27" t="s">
        <v>65</v>
      </c>
      <c r="E525" s="28" t="s">
        <v>170</v>
      </c>
      <c r="F525" s="29" t="s">
        <v>804</v>
      </c>
      <c r="G525" s="27" t="s">
        <v>68</v>
      </c>
      <c r="H525" s="30">
        <v>72.150000000000006</v>
      </c>
      <c r="J525" s="30">
        <f t="shared" si="32"/>
        <v>72.150000000000006</v>
      </c>
      <c r="K525" s="30">
        <f t="shared" si="33"/>
        <v>0</v>
      </c>
      <c r="L525" s="25">
        <f t="shared" si="34"/>
        <v>9</v>
      </c>
      <c r="M525" s="25" t="str">
        <f>VLOOKUP(L525,mês!A:B,2,0)</f>
        <v>Setembro</v>
      </c>
      <c r="N525" s="25" t="str">
        <f t="shared" si="35"/>
        <v xml:space="preserve">Diretoria </v>
      </c>
    </row>
    <row r="526" spans="1:14" ht="57" customHeight="1" x14ac:dyDescent="0.2">
      <c r="A526" s="25" t="s">
        <v>489</v>
      </c>
      <c r="B526" s="26">
        <v>45184</v>
      </c>
      <c r="C526" s="27">
        <v>17395</v>
      </c>
      <c r="D526" s="27" t="s">
        <v>81</v>
      </c>
      <c r="E526" s="28" t="s">
        <v>133</v>
      </c>
      <c r="F526" s="29" t="s">
        <v>805</v>
      </c>
      <c r="G526" s="27" t="s">
        <v>68</v>
      </c>
      <c r="H526" s="30">
        <v>420</v>
      </c>
      <c r="J526" s="30">
        <f t="shared" si="32"/>
        <v>420</v>
      </c>
      <c r="K526" s="30">
        <f t="shared" si="33"/>
        <v>0</v>
      </c>
      <c r="L526" s="25">
        <f t="shared" si="34"/>
        <v>9</v>
      </c>
      <c r="M526" s="25" t="str">
        <f>VLOOKUP(L526,mês!A:B,2,0)</f>
        <v>Setembro</v>
      </c>
      <c r="N526" s="25" t="str">
        <f t="shared" si="35"/>
        <v xml:space="preserve">Diretoria </v>
      </c>
    </row>
    <row r="527" spans="1:14" ht="57" customHeight="1" x14ac:dyDescent="0.2">
      <c r="A527" s="25" t="s">
        <v>489</v>
      </c>
      <c r="B527" s="26">
        <v>45184</v>
      </c>
      <c r="C527" s="27">
        <v>17396</v>
      </c>
      <c r="D527" s="27" t="s">
        <v>81</v>
      </c>
      <c r="E527" s="28" t="s">
        <v>133</v>
      </c>
      <c r="F527" s="29" t="s">
        <v>806</v>
      </c>
      <c r="G527" s="27" t="s">
        <v>68</v>
      </c>
      <c r="H527" s="30">
        <v>1260</v>
      </c>
      <c r="J527" s="30">
        <f t="shared" si="32"/>
        <v>1260</v>
      </c>
      <c r="K527" s="30">
        <f t="shared" si="33"/>
        <v>0</v>
      </c>
      <c r="L527" s="25">
        <f t="shared" si="34"/>
        <v>9</v>
      </c>
      <c r="M527" s="25" t="str">
        <f>VLOOKUP(L527,mês!A:B,2,0)</f>
        <v>Setembro</v>
      </c>
      <c r="N527" s="25" t="str">
        <f t="shared" si="35"/>
        <v xml:space="preserve">Diretoria </v>
      </c>
    </row>
    <row r="528" spans="1:14" ht="57" customHeight="1" x14ac:dyDescent="0.2">
      <c r="A528" s="25" t="s">
        <v>489</v>
      </c>
      <c r="B528" s="26">
        <v>45187</v>
      </c>
      <c r="C528" s="27">
        <v>17360</v>
      </c>
      <c r="D528" s="27" t="s">
        <v>213</v>
      </c>
      <c r="E528" s="28" t="s">
        <v>170</v>
      </c>
      <c r="F528" s="29" t="s">
        <v>807</v>
      </c>
      <c r="G528" s="27" t="s">
        <v>68</v>
      </c>
      <c r="H528" s="30">
        <v>16.86</v>
      </c>
      <c r="J528" s="30">
        <f t="shared" si="32"/>
        <v>16.86</v>
      </c>
      <c r="K528" s="30">
        <f t="shared" si="33"/>
        <v>0</v>
      </c>
      <c r="L528" s="25">
        <f t="shared" si="34"/>
        <v>9</v>
      </c>
      <c r="M528" s="25" t="str">
        <f>VLOOKUP(L528,mês!A:B,2,0)</f>
        <v>Setembro</v>
      </c>
      <c r="N528" s="25" t="str">
        <f t="shared" si="35"/>
        <v xml:space="preserve">Diretoria </v>
      </c>
    </row>
    <row r="529" spans="1:14" ht="57" customHeight="1" x14ac:dyDescent="0.2">
      <c r="A529" s="25" t="s">
        <v>489</v>
      </c>
      <c r="B529" s="26">
        <v>45187</v>
      </c>
      <c r="C529" s="27">
        <v>17401</v>
      </c>
      <c r="D529" s="27" t="s">
        <v>505</v>
      </c>
      <c r="E529" s="28" t="s">
        <v>116</v>
      </c>
      <c r="F529" s="29" t="s">
        <v>808</v>
      </c>
      <c r="G529" s="27" t="s">
        <v>68</v>
      </c>
      <c r="H529" s="30">
        <v>125.1</v>
      </c>
      <c r="J529" s="30">
        <f t="shared" si="32"/>
        <v>125.1</v>
      </c>
      <c r="K529" s="30">
        <f t="shared" si="33"/>
        <v>0</v>
      </c>
      <c r="L529" s="25">
        <f t="shared" si="34"/>
        <v>9</v>
      </c>
      <c r="M529" s="25" t="str">
        <f>VLOOKUP(L529,mês!A:B,2,0)</f>
        <v>Setembro</v>
      </c>
      <c r="N529" s="25" t="str">
        <f t="shared" si="35"/>
        <v xml:space="preserve">Diretoria </v>
      </c>
    </row>
    <row r="530" spans="1:14" ht="57" customHeight="1" x14ac:dyDescent="0.2">
      <c r="A530" s="25" t="s">
        <v>489</v>
      </c>
      <c r="B530" s="26">
        <v>45188</v>
      </c>
      <c r="C530" s="27">
        <v>17402</v>
      </c>
      <c r="D530" s="27" t="s">
        <v>65</v>
      </c>
      <c r="E530" s="28" t="s">
        <v>135</v>
      </c>
      <c r="F530" s="29" t="s">
        <v>809</v>
      </c>
      <c r="G530" s="27" t="s">
        <v>68</v>
      </c>
      <c r="H530" s="30">
        <v>340</v>
      </c>
      <c r="J530" s="30">
        <f t="shared" si="32"/>
        <v>340</v>
      </c>
      <c r="K530" s="30">
        <f t="shared" si="33"/>
        <v>0</v>
      </c>
      <c r="L530" s="25">
        <f t="shared" si="34"/>
        <v>9</v>
      </c>
      <c r="M530" s="25" t="str">
        <f>VLOOKUP(L530,mês!A:B,2,0)</f>
        <v>Setembro</v>
      </c>
      <c r="N530" s="25" t="str">
        <f t="shared" si="35"/>
        <v xml:space="preserve">Diretoria </v>
      </c>
    </row>
    <row r="531" spans="1:14" ht="57" customHeight="1" x14ac:dyDescent="0.2">
      <c r="A531" s="25" t="s">
        <v>489</v>
      </c>
      <c r="B531" s="26">
        <v>45194</v>
      </c>
      <c r="C531" s="27">
        <v>17410</v>
      </c>
      <c r="D531" s="27" t="s">
        <v>810</v>
      </c>
      <c r="E531" s="28" t="s">
        <v>811</v>
      </c>
      <c r="F531" s="29" t="s">
        <v>812</v>
      </c>
      <c r="G531" s="27" t="s">
        <v>68</v>
      </c>
      <c r="H531" s="30">
        <v>1610</v>
      </c>
      <c r="J531" s="30">
        <f t="shared" si="32"/>
        <v>1610</v>
      </c>
      <c r="K531" s="30">
        <f t="shared" si="33"/>
        <v>0</v>
      </c>
      <c r="L531" s="25">
        <f t="shared" si="34"/>
        <v>9</v>
      </c>
      <c r="M531" s="25" t="str">
        <f>VLOOKUP(L531,mês!A:B,2,0)</f>
        <v>Setembro</v>
      </c>
      <c r="N531" s="25" t="str">
        <f t="shared" si="35"/>
        <v xml:space="preserve">Diretoria </v>
      </c>
    </row>
    <row r="532" spans="1:14" ht="57" customHeight="1" x14ac:dyDescent="0.2">
      <c r="A532" s="25" t="s">
        <v>489</v>
      </c>
      <c r="B532" s="26">
        <v>45194</v>
      </c>
      <c r="C532" s="27">
        <v>17411</v>
      </c>
      <c r="D532" s="27" t="s">
        <v>810</v>
      </c>
      <c r="E532" s="28" t="s">
        <v>813</v>
      </c>
      <c r="F532" s="29" t="s">
        <v>814</v>
      </c>
      <c r="G532" s="27" t="s">
        <v>68</v>
      </c>
      <c r="H532" s="30">
        <v>415.8</v>
      </c>
      <c r="J532" s="30">
        <f t="shared" si="32"/>
        <v>415.8</v>
      </c>
      <c r="K532" s="30">
        <f t="shared" si="33"/>
        <v>0</v>
      </c>
      <c r="L532" s="25">
        <f t="shared" si="34"/>
        <v>9</v>
      </c>
      <c r="M532" s="25" t="str">
        <f>VLOOKUP(L532,mês!A:B,2,0)</f>
        <v>Setembro</v>
      </c>
      <c r="N532" s="25" t="str">
        <f t="shared" si="35"/>
        <v xml:space="preserve">Diretoria </v>
      </c>
    </row>
    <row r="533" spans="1:14" ht="57" customHeight="1" x14ac:dyDescent="0.2">
      <c r="A533" s="25" t="s">
        <v>489</v>
      </c>
      <c r="B533" s="26">
        <v>45195</v>
      </c>
      <c r="C533" s="27">
        <v>17422</v>
      </c>
      <c r="D533" s="27" t="s">
        <v>65</v>
      </c>
      <c r="E533" s="28" t="s">
        <v>133</v>
      </c>
      <c r="F533" s="29" t="s">
        <v>815</v>
      </c>
      <c r="G533" s="27" t="s">
        <v>68</v>
      </c>
      <c r="H533" s="30">
        <v>0</v>
      </c>
      <c r="J533" s="30">
        <f t="shared" si="32"/>
        <v>0</v>
      </c>
      <c r="K533" s="30">
        <f t="shared" si="33"/>
        <v>0</v>
      </c>
      <c r="L533" s="25">
        <f t="shared" si="34"/>
        <v>9</v>
      </c>
      <c r="M533" s="25" t="str">
        <f>VLOOKUP(L533,mês!A:B,2,0)</f>
        <v>Setembro</v>
      </c>
      <c r="N533" s="25" t="str">
        <f t="shared" si="35"/>
        <v xml:space="preserve">Diretoria </v>
      </c>
    </row>
    <row r="534" spans="1:14" ht="57" customHeight="1" x14ac:dyDescent="0.2">
      <c r="A534" s="25" t="s">
        <v>489</v>
      </c>
      <c r="B534" s="26">
        <v>45196</v>
      </c>
      <c r="C534" s="27">
        <v>17429</v>
      </c>
      <c r="D534" s="27" t="s">
        <v>810</v>
      </c>
      <c r="E534" s="28" t="s">
        <v>816</v>
      </c>
      <c r="F534" s="29" t="s">
        <v>817</v>
      </c>
      <c r="G534" s="27" t="s">
        <v>68</v>
      </c>
      <c r="H534" s="30">
        <v>3600</v>
      </c>
      <c r="J534" s="30">
        <f t="shared" si="32"/>
        <v>3600</v>
      </c>
      <c r="K534" s="30">
        <f t="shared" si="33"/>
        <v>0</v>
      </c>
      <c r="L534" s="25">
        <f t="shared" si="34"/>
        <v>9</v>
      </c>
      <c r="M534" s="25" t="str">
        <f>VLOOKUP(L534,mês!A:B,2,0)</f>
        <v>Setembro</v>
      </c>
      <c r="N534" s="25" t="str">
        <f t="shared" si="35"/>
        <v xml:space="preserve">Diretoria </v>
      </c>
    </row>
    <row r="535" spans="1:14" ht="57" customHeight="1" x14ac:dyDescent="0.2">
      <c r="A535" s="25" t="s">
        <v>489</v>
      </c>
      <c r="B535" s="26">
        <v>45197</v>
      </c>
      <c r="C535" s="27">
        <v>17433</v>
      </c>
      <c r="D535" s="27" t="s">
        <v>810</v>
      </c>
      <c r="E535" s="28" t="s">
        <v>818</v>
      </c>
      <c r="F535" s="29" t="s">
        <v>819</v>
      </c>
      <c r="G535" s="27" t="s">
        <v>68</v>
      </c>
      <c r="H535" s="30">
        <v>378</v>
      </c>
      <c r="J535" s="30">
        <f t="shared" si="32"/>
        <v>378</v>
      </c>
      <c r="K535" s="30">
        <f t="shared" si="33"/>
        <v>0</v>
      </c>
      <c r="L535" s="25">
        <f t="shared" si="34"/>
        <v>9</v>
      </c>
      <c r="M535" s="25" t="str">
        <f>VLOOKUP(L535,mês!A:B,2,0)</f>
        <v>Setembro</v>
      </c>
      <c r="N535" s="25" t="str">
        <f t="shared" si="35"/>
        <v xml:space="preserve">Diretoria </v>
      </c>
    </row>
    <row r="536" spans="1:14" ht="57" customHeight="1" x14ac:dyDescent="0.2">
      <c r="A536" s="25" t="s">
        <v>489</v>
      </c>
      <c r="B536" s="26">
        <v>45197</v>
      </c>
      <c r="C536" s="27">
        <v>17434</v>
      </c>
      <c r="D536" s="27" t="s">
        <v>81</v>
      </c>
      <c r="E536" s="28" t="s">
        <v>589</v>
      </c>
      <c r="F536" s="29" t="s">
        <v>820</v>
      </c>
      <c r="G536" s="27" t="s">
        <v>68</v>
      </c>
      <c r="H536" s="30">
        <v>3404.85</v>
      </c>
      <c r="J536" s="30">
        <f t="shared" si="32"/>
        <v>3404.85</v>
      </c>
      <c r="K536" s="30">
        <f t="shared" si="33"/>
        <v>0</v>
      </c>
      <c r="L536" s="25">
        <f t="shared" si="34"/>
        <v>9</v>
      </c>
      <c r="M536" s="25" t="str">
        <f>VLOOKUP(L536,mês!A:B,2,0)</f>
        <v>Setembro</v>
      </c>
      <c r="N536" s="25" t="str">
        <f t="shared" si="35"/>
        <v xml:space="preserve">Diretoria </v>
      </c>
    </row>
    <row r="537" spans="1:14" ht="57" customHeight="1" x14ac:dyDescent="0.2">
      <c r="A537" s="25" t="s">
        <v>489</v>
      </c>
      <c r="B537" s="26">
        <v>45201</v>
      </c>
      <c r="C537" s="27">
        <v>17443</v>
      </c>
      <c r="D537" s="27" t="s">
        <v>65</v>
      </c>
      <c r="E537" s="28" t="s">
        <v>139</v>
      </c>
      <c r="F537" s="29" t="s">
        <v>779</v>
      </c>
      <c r="G537" s="27" t="s">
        <v>68</v>
      </c>
      <c r="H537" s="30">
        <v>966.3</v>
      </c>
      <c r="J537" s="30">
        <f t="shared" si="32"/>
        <v>966.3</v>
      </c>
      <c r="K537" s="30">
        <f t="shared" si="33"/>
        <v>0</v>
      </c>
      <c r="L537" s="25">
        <f t="shared" si="34"/>
        <v>10</v>
      </c>
      <c r="M537" s="25" t="str">
        <f>VLOOKUP(L537,mês!A:B,2,0)</f>
        <v>Outubro</v>
      </c>
      <c r="N537" s="25" t="str">
        <f t="shared" si="35"/>
        <v xml:space="preserve">Diretoria </v>
      </c>
    </row>
    <row r="538" spans="1:14" ht="57" customHeight="1" x14ac:dyDescent="0.2">
      <c r="A538" s="25" t="s">
        <v>489</v>
      </c>
      <c r="B538" s="26">
        <v>45201</v>
      </c>
      <c r="C538" s="27">
        <v>17445</v>
      </c>
      <c r="D538" s="27" t="s">
        <v>663</v>
      </c>
      <c r="E538" s="28" t="s">
        <v>133</v>
      </c>
      <c r="F538" s="29" t="s">
        <v>821</v>
      </c>
      <c r="G538" s="27" t="s">
        <v>68</v>
      </c>
      <c r="H538" s="30">
        <v>840</v>
      </c>
      <c r="J538" s="30">
        <f t="shared" si="32"/>
        <v>840</v>
      </c>
      <c r="K538" s="30">
        <f t="shared" si="33"/>
        <v>0</v>
      </c>
      <c r="L538" s="25">
        <f t="shared" si="34"/>
        <v>10</v>
      </c>
      <c r="M538" s="25" t="str">
        <f>VLOOKUP(L538,mês!A:B,2,0)</f>
        <v>Outubro</v>
      </c>
      <c r="N538" s="25" t="str">
        <f t="shared" si="35"/>
        <v xml:space="preserve">Diretoria </v>
      </c>
    </row>
    <row r="539" spans="1:14" ht="57" customHeight="1" x14ac:dyDescent="0.2">
      <c r="A539" s="25" t="s">
        <v>489</v>
      </c>
      <c r="B539" s="26">
        <v>45203</v>
      </c>
      <c r="C539" s="27">
        <v>17447</v>
      </c>
      <c r="D539" s="27" t="s">
        <v>105</v>
      </c>
      <c r="E539" s="28" t="s">
        <v>174</v>
      </c>
      <c r="F539" s="29" t="s">
        <v>822</v>
      </c>
      <c r="G539" s="27" t="s">
        <v>68</v>
      </c>
      <c r="H539" s="30">
        <v>43114.55</v>
      </c>
      <c r="J539" s="30">
        <f t="shared" si="32"/>
        <v>43114.55</v>
      </c>
      <c r="K539" s="30">
        <f t="shared" si="33"/>
        <v>0</v>
      </c>
      <c r="L539" s="25">
        <f t="shared" si="34"/>
        <v>10</v>
      </c>
      <c r="M539" s="25" t="str">
        <f>VLOOKUP(L539,mês!A:B,2,0)</f>
        <v>Outubro</v>
      </c>
      <c r="N539" s="25" t="str">
        <f t="shared" si="35"/>
        <v xml:space="preserve">Diretoria </v>
      </c>
    </row>
    <row r="540" spans="1:14" ht="57" customHeight="1" x14ac:dyDescent="0.2">
      <c r="A540" s="25" t="s">
        <v>489</v>
      </c>
      <c r="B540" s="26">
        <v>45203</v>
      </c>
      <c r="C540" s="27">
        <v>17451</v>
      </c>
      <c r="D540" s="27" t="s">
        <v>65</v>
      </c>
      <c r="E540" s="28" t="s">
        <v>160</v>
      </c>
      <c r="F540" s="29" t="s">
        <v>823</v>
      </c>
      <c r="G540" s="27" t="s">
        <v>68</v>
      </c>
      <c r="H540" s="30">
        <v>3935.69</v>
      </c>
      <c r="J540" s="30">
        <f t="shared" si="32"/>
        <v>3935.69</v>
      </c>
      <c r="K540" s="30">
        <f t="shared" si="33"/>
        <v>0</v>
      </c>
      <c r="L540" s="25">
        <f t="shared" si="34"/>
        <v>10</v>
      </c>
      <c r="M540" s="25" t="str">
        <f>VLOOKUP(L540,mês!A:B,2,0)</f>
        <v>Outubro</v>
      </c>
      <c r="N540" s="25" t="str">
        <f t="shared" si="35"/>
        <v xml:space="preserve">Diretoria </v>
      </c>
    </row>
    <row r="541" spans="1:14" ht="57" customHeight="1" x14ac:dyDescent="0.2">
      <c r="A541" s="25" t="s">
        <v>489</v>
      </c>
      <c r="B541" s="26">
        <v>45203</v>
      </c>
      <c r="C541" s="27">
        <v>17452</v>
      </c>
      <c r="D541" s="27" t="s">
        <v>65</v>
      </c>
      <c r="E541" s="28" t="s">
        <v>160</v>
      </c>
      <c r="F541" s="29" t="s">
        <v>824</v>
      </c>
      <c r="G541" s="27" t="s">
        <v>68</v>
      </c>
      <c r="H541" s="30">
        <v>4512.42</v>
      </c>
      <c r="J541" s="30">
        <f t="shared" si="32"/>
        <v>4512.42</v>
      </c>
      <c r="K541" s="30">
        <f t="shared" si="33"/>
        <v>0</v>
      </c>
      <c r="L541" s="25">
        <f t="shared" si="34"/>
        <v>10</v>
      </c>
      <c r="M541" s="25" t="str">
        <f>VLOOKUP(L541,mês!A:B,2,0)</f>
        <v>Outubro</v>
      </c>
      <c r="N541" s="25" t="str">
        <f t="shared" si="35"/>
        <v xml:space="preserve">Diretoria </v>
      </c>
    </row>
    <row r="542" spans="1:14" ht="57" customHeight="1" x14ac:dyDescent="0.2">
      <c r="A542" s="25" t="s">
        <v>489</v>
      </c>
      <c r="B542" s="26">
        <v>45203</v>
      </c>
      <c r="C542" s="27">
        <v>17453</v>
      </c>
      <c r="D542" s="27" t="s">
        <v>118</v>
      </c>
      <c r="E542" s="28" t="s">
        <v>133</v>
      </c>
      <c r="F542" s="29" t="s">
        <v>825</v>
      </c>
      <c r="G542" s="27" t="s">
        <v>68</v>
      </c>
      <c r="H542" s="30">
        <v>0</v>
      </c>
      <c r="J542" s="30">
        <f t="shared" si="32"/>
        <v>0</v>
      </c>
      <c r="K542" s="30">
        <f t="shared" si="33"/>
        <v>0</v>
      </c>
      <c r="L542" s="25">
        <f t="shared" si="34"/>
        <v>10</v>
      </c>
      <c r="M542" s="25" t="str">
        <f>VLOOKUP(L542,mês!A:B,2,0)</f>
        <v>Outubro</v>
      </c>
      <c r="N542" s="25" t="str">
        <f t="shared" si="35"/>
        <v xml:space="preserve">Diretoria </v>
      </c>
    </row>
    <row r="543" spans="1:14" ht="57" customHeight="1" x14ac:dyDescent="0.2">
      <c r="A543" s="25" t="s">
        <v>489</v>
      </c>
      <c r="B543" s="26">
        <v>45203</v>
      </c>
      <c r="C543" s="27">
        <v>17448</v>
      </c>
      <c r="D543" s="27" t="s">
        <v>87</v>
      </c>
      <c r="E543" s="28" t="s">
        <v>174</v>
      </c>
      <c r="F543" s="29" t="s">
        <v>175</v>
      </c>
      <c r="G543" s="27" t="s">
        <v>68</v>
      </c>
      <c r="H543" s="30">
        <v>639.41</v>
      </c>
      <c r="J543" s="30">
        <f t="shared" si="32"/>
        <v>639.41</v>
      </c>
      <c r="K543" s="30">
        <f t="shared" si="33"/>
        <v>0</v>
      </c>
      <c r="L543" s="25">
        <f t="shared" si="34"/>
        <v>10</v>
      </c>
      <c r="M543" s="25" t="str">
        <f>VLOOKUP(L543,mês!A:B,2,0)</f>
        <v>Outubro</v>
      </c>
      <c r="N543" s="25" t="str">
        <f t="shared" si="35"/>
        <v xml:space="preserve">Diretoria </v>
      </c>
    </row>
    <row r="544" spans="1:14" ht="57" customHeight="1" x14ac:dyDescent="0.2">
      <c r="A544" s="25" t="s">
        <v>489</v>
      </c>
      <c r="B544" s="26">
        <v>45203</v>
      </c>
      <c r="C544" s="27">
        <v>17454</v>
      </c>
      <c r="D544" s="27" t="s">
        <v>118</v>
      </c>
      <c r="E544" s="28" t="s">
        <v>133</v>
      </c>
      <c r="F544" s="29" t="s">
        <v>826</v>
      </c>
      <c r="G544" s="27" t="s">
        <v>68</v>
      </c>
      <c r="H544" s="30">
        <v>4200</v>
      </c>
      <c r="J544" s="30">
        <f t="shared" si="32"/>
        <v>4200</v>
      </c>
      <c r="K544" s="30">
        <f t="shared" si="33"/>
        <v>0</v>
      </c>
      <c r="L544" s="25">
        <f t="shared" si="34"/>
        <v>10</v>
      </c>
      <c r="M544" s="25" t="str">
        <f>VLOOKUP(L544,mês!A:B,2,0)</f>
        <v>Outubro</v>
      </c>
      <c r="N544" s="25" t="str">
        <f t="shared" si="35"/>
        <v xml:space="preserve">Diretoria </v>
      </c>
    </row>
    <row r="545" spans="1:14" ht="57" customHeight="1" x14ac:dyDescent="0.2">
      <c r="A545" s="25" t="s">
        <v>489</v>
      </c>
      <c r="B545" s="26">
        <v>45203</v>
      </c>
      <c r="C545" s="27">
        <v>17455</v>
      </c>
      <c r="D545" s="27" t="s">
        <v>118</v>
      </c>
      <c r="E545" s="28" t="s">
        <v>133</v>
      </c>
      <c r="F545" s="29" t="s">
        <v>827</v>
      </c>
      <c r="G545" s="27" t="s">
        <v>68</v>
      </c>
      <c r="H545" s="30">
        <v>4200</v>
      </c>
      <c r="J545" s="30">
        <f t="shared" si="32"/>
        <v>4200</v>
      </c>
      <c r="K545" s="30">
        <f t="shared" si="33"/>
        <v>0</v>
      </c>
      <c r="L545" s="25">
        <f t="shared" si="34"/>
        <v>10</v>
      </c>
      <c r="M545" s="25" t="str">
        <f>VLOOKUP(L545,mês!A:B,2,0)</f>
        <v>Outubro</v>
      </c>
      <c r="N545" s="25" t="str">
        <f t="shared" si="35"/>
        <v xml:space="preserve">Diretoria </v>
      </c>
    </row>
    <row r="546" spans="1:14" ht="57" customHeight="1" x14ac:dyDescent="0.2">
      <c r="A546" s="25" t="s">
        <v>489</v>
      </c>
      <c r="B546" s="26">
        <v>45203</v>
      </c>
      <c r="C546" s="27">
        <v>17456</v>
      </c>
      <c r="D546" s="27" t="s">
        <v>118</v>
      </c>
      <c r="E546" s="28" t="s">
        <v>133</v>
      </c>
      <c r="F546" s="29" t="s">
        <v>828</v>
      </c>
      <c r="G546" s="27" t="s">
        <v>68</v>
      </c>
      <c r="H546" s="30">
        <v>4200</v>
      </c>
      <c r="J546" s="30">
        <f t="shared" si="32"/>
        <v>4200</v>
      </c>
      <c r="K546" s="30">
        <f t="shared" si="33"/>
        <v>0</v>
      </c>
      <c r="L546" s="25">
        <f t="shared" si="34"/>
        <v>10</v>
      </c>
      <c r="M546" s="25" t="str">
        <f>VLOOKUP(L546,mês!A:B,2,0)</f>
        <v>Outubro</v>
      </c>
      <c r="N546" s="25" t="str">
        <f t="shared" si="35"/>
        <v xml:space="preserve">Diretoria </v>
      </c>
    </row>
    <row r="547" spans="1:14" ht="57" customHeight="1" x14ac:dyDescent="0.2">
      <c r="A547" s="25" t="s">
        <v>489</v>
      </c>
      <c r="B547" s="26">
        <v>45203</v>
      </c>
      <c r="C547" s="27">
        <v>17457</v>
      </c>
      <c r="D547" s="27" t="s">
        <v>118</v>
      </c>
      <c r="E547" s="28" t="s">
        <v>133</v>
      </c>
      <c r="F547" s="29" t="s">
        <v>829</v>
      </c>
      <c r="G547" s="27" t="s">
        <v>68</v>
      </c>
      <c r="H547" s="30">
        <v>4200</v>
      </c>
      <c r="J547" s="30">
        <f t="shared" si="32"/>
        <v>4200</v>
      </c>
      <c r="K547" s="30">
        <f t="shared" si="33"/>
        <v>0</v>
      </c>
      <c r="L547" s="25">
        <f t="shared" si="34"/>
        <v>10</v>
      </c>
      <c r="M547" s="25" t="str">
        <f>VLOOKUP(L547,mês!A:B,2,0)</f>
        <v>Outubro</v>
      </c>
      <c r="N547" s="25" t="str">
        <f t="shared" si="35"/>
        <v xml:space="preserve">Diretoria </v>
      </c>
    </row>
    <row r="548" spans="1:14" ht="57" customHeight="1" x14ac:dyDescent="0.2">
      <c r="A548" s="25" t="s">
        <v>489</v>
      </c>
      <c r="B548" s="26">
        <v>45204</v>
      </c>
      <c r="C548" s="27">
        <v>17458</v>
      </c>
      <c r="D548" s="27" t="s">
        <v>505</v>
      </c>
      <c r="E548" s="28" t="s">
        <v>174</v>
      </c>
      <c r="F548" s="29" t="s">
        <v>175</v>
      </c>
      <c r="G548" s="27" t="s">
        <v>68</v>
      </c>
      <c r="H548" s="30">
        <v>358.4</v>
      </c>
      <c r="J548" s="30">
        <f t="shared" si="32"/>
        <v>358.4</v>
      </c>
      <c r="K548" s="30">
        <f t="shared" si="33"/>
        <v>0</v>
      </c>
      <c r="L548" s="25">
        <f t="shared" si="34"/>
        <v>10</v>
      </c>
      <c r="M548" s="25" t="str">
        <f>VLOOKUP(L548,mês!A:B,2,0)</f>
        <v>Outubro</v>
      </c>
      <c r="N548" s="25" t="str">
        <f t="shared" si="35"/>
        <v xml:space="preserve">Diretoria </v>
      </c>
    </row>
    <row r="549" spans="1:14" ht="57" customHeight="1" x14ac:dyDescent="0.2">
      <c r="A549" s="25" t="s">
        <v>489</v>
      </c>
      <c r="B549" s="26">
        <v>45204</v>
      </c>
      <c r="C549" s="27">
        <v>17459</v>
      </c>
      <c r="D549" s="27" t="s">
        <v>505</v>
      </c>
      <c r="E549" s="28" t="s">
        <v>174</v>
      </c>
      <c r="F549" s="29" t="s">
        <v>175</v>
      </c>
      <c r="G549" s="27" t="s">
        <v>68</v>
      </c>
      <c r="H549" s="30">
        <v>358.4</v>
      </c>
      <c r="J549" s="30">
        <f t="shared" si="32"/>
        <v>358.4</v>
      </c>
      <c r="K549" s="30">
        <f t="shared" si="33"/>
        <v>0</v>
      </c>
      <c r="L549" s="25">
        <f t="shared" si="34"/>
        <v>10</v>
      </c>
      <c r="M549" s="25" t="str">
        <f>VLOOKUP(L549,mês!A:B,2,0)</f>
        <v>Outubro</v>
      </c>
      <c r="N549" s="25" t="str">
        <f t="shared" si="35"/>
        <v xml:space="preserve">Diretoria </v>
      </c>
    </row>
    <row r="550" spans="1:14" ht="57" customHeight="1" x14ac:dyDescent="0.2">
      <c r="A550" s="25" t="s">
        <v>489</v>
      </c>
      <c r="B550" s="26">
        <v>45204</v>
      </c>
      <c r="C550" s="27">
        <v>17467</v>
      </c>
      <c r="D550" s="27" t="s">
        <v>653</v>
      </c>
      <c r="E550" s="28" t="s">
        <v>174</v>
      </c>
      <c r="F550" s="29" t="s">
        <v>175</v>
      </c>
      <c r="G550" s="27" t="s">
        <v>68</v>
      </c>
      <c r="H550" s="30">
        <v>588.32000000000005</v>
      </c>
      <c r="J550" s="30">
        <f t="shared" si="32"/>
        <v>588.32000000000005</v>
      </c>
      <c r="K550" s="30">
        <f t="shared" si="33"/>
        <v>0</v>
      </c>
      <c r="L550" s="25">
        <f t="shared" si="34"/>
        <v>10</v>
      </c>
      <c r="M550" s="25" t="str">
        <f>VLOOKUP(L550,mês!A:B,2,0)</f>
        <v>Outubro</v>
      </c>
      <c r="N550" s="25" t="str">
        <f t="shared" si="35"/>
        <v xml:space="preserve">Diretoria </v>
      </c>
    </row>
    <row r="551" spans="1:14" ht="57" customHeight="1" x14ac:dyDescent="0.2">
      <c r="A551" s="25" t="s">
        <v>489</v>
      </c>
      <c r="B551" s="26">
        <v>45204</v>
      </c>
      <c r="C551" s="27">
        <v>17469</v>
      </c>
      <c r="D551" s="27" t="s">
        <v>626</v>
      </c>
      <c r="E551" s="28" t="s">
        <v>174</v>
      </c>
      <c r="F551" s="29" t="s">
        <v>175</v>
      </c>
      <c r="G551" s="27" t="s">
        <v>68</v>
      </c>
      <c r="H551" s="30">
        <v>12566.64</v>
      </c>
      <c r="J551" s="30">
        <f t="shared" si="32"/>
        <v>12566.64</v>
      </c>
      <c r="K551" s="30">
        <f t="shared" si="33"/>
        <v>0</v>
      </c>
      <c r="L551" s="25">
        <f t="shared" si="34"/>
        <v>10</v>
      </c>
      <c r="M551" s="25" t="str">
        <f>VLOOKUP(L551,mês!A:B,2,0)</f>
        <v>Outubro</v>
      </c>
      <c r="N551" s="25" t="str">
        <f t="shared" si="35"/>
        <v xml:space="preserve">Diretoria </v>
      </c>
    </row>
    <row r="552" spans="1:14" ht="57" customHeight="1" x14ac:dyDescent="0.2">
      <c r="A552" s="25" t="s">
        <v>489</v>
      </c>
      <c r="B552" s="26">
        <v>45204</v>
      </c>
      <c r="C552" s="27">
        <v>17470</v>
      </c>
      <c r="D552" s="27" t="s">
        <v>73</v>
      </c>
      <c r="E552" s="28" t="s">
        <v>174</v>
      </c>
      <c r="F552" s="29" t="s">
        <v>830</v>
      </c>
      <c r="G552" s="27" t="s">
        <v>68</v>
      </c>
      <c r="H552" s="30">
        <v>151.86000000000001</v>
      </c>
      <c r="J552" s="30">
        <f t="shared" si="32"/>
        <v>151.86000000000001</v>
      </c>
      <c r="K552" s="30">
        <f t="shared" si="33"/>
        <v>0</v>
      </c>
      <c r="L552" s="25">
        <f t="shared" si="34"/>
        <v>10</v>
      </c>
      <c r="M552" s="25" t="str">
        <f>VLOOKUP(L552,mês!A:B,2,0)</f>
        <v>Outubro</v>
      </c>
      <c r="N552" s="25" t="str">
        <f t="shared" si="35"/>
        <v xml:space="preserve">Diretoria </v>
      </c>
    </row>
    <row r="553" spans="1:14" ht="57" customHeight="1" x14ac:dyDescent="0.2">
      <c r="A553" s="25" t="s">
        <v>489</v>
      </c>
      <c r="B553" s="26">
        <v>45204</v>
      </c>
      <c r="C553" s="27">
        <v>17472</v>
      </c>
      <c r="D553" s="27" t="s">
        <v>810</v>
      </c>
      <c r="E553" s="28" t="s">
        <v>174</v>
      </c>
      <c r="F553" s="29" t="s">
        <v>175</v>
      </c>
      <c r="G553" s="27" t="s">
        <v>68</v>
      </c>
      <c r="H553" s="30">
        <v>1964.6</v>
      </c>
      <c r="J553" s="30">
        <f t="shared" si="32"/>
        <v>1964.6</v>
      </c>
      <c r="K553" s="30">
        <f t="shared" si="33"/>
        <v>0</v>
      </c>
      <c r="L553" s="25">
        <f t="shared" si="34"/>
        <v>10</v>
      </c>
      <c r="M553" s="25" t="str">
        <f>VLOOKUP(L553,mês!A:B,2,0)</f>
        <v>Outubro</v>
      </c>
      <c r="N553" s="25" t="str">
        <f t="shared" si="35"/>
        <v xml:space="preserve">Diretoria </v>
      </c>
    </row>
    <row r="554" spans="1:14" ht="57" customHeight="1" x14ac:dyDescent="0.2">
      <c r="A554" s="25" t="s">
        <v>489</v>
      </c>
      <c r="B554" s="26">
        <v>45204</v>
      </c>
      <c r="C554" s="27">
        <v>17473</v>
      </c>
      <c r="D554" s="27" t="s">
        <v>65</v>
      </c>
      <c r="E554" s="28" t="s">
        <v>83</v>
      </c>
      <c r="F554" s="29" t="s">
        <v>831</v>
      </c>
      <c r="G554" s="27" t="s">
        <v>68</v>
      </c>
      <c r="H554" s="30">
        <v>19008</v>
      </c>
      <c r="J554" s="30">
        <f t="shared" si="32"/>
        <v>19008</v>
      </c>
      <c r="K554" s="30">
        <f t="shared" si="33"/>
        <v>0</v>
      </c>
      <c r="L554" s="25">
        <f t="shared" si="34"/>
        <v>10</v>
      </c>
      <c r="M554" s="25" t="str">
        <f>VLOOKUP(L554,mês!A:B,2,0)</f>
        <v>Outubro</v>
      </c>
      <c r="N554" s="25" t="str">
        <f t="shared" si="35"/>
        <v xml:space="preserve">Diretoria </v>
      </c>
    </row>
    <row r="555" spans="1:14" ht="57" customHeight="1" x14ac:dyDescent="0.2">
      <c r="A555" s="25" t="s">
        <v>489</v>
      </c>
      <c r="B555" s="26">
        <v>45204</v>
      </c>
      <c r="C555" s="27">
        <v>17474</v>
      </c>
      <c r="D555" s="27" t="s">
        <v>65</v>
      </c>
      <c r="E555" s="28" t="s">
        <v>174</v>
      </c>
      <c r="F555" s="29" t="s">
        <v>832</v>
      </c>
      <c r="G555" s="27" t="s">
        <v>68</v>
      </c>
      <c r="H555" s="30">
        <v>498.23</v>
      </c>
      <c r="J555" s="30">
        <f t="shared" si="32"/>
        <v>498.23</v>
      </c>
      <c r="K555" s="30">
        <f t="shared" si="33"/>
        <v>0</v>
      </c>
      <c r="L555" s="25">
        <f t="shared" si="34"/>
        <v>10</v>
      </c>
      <c r="M555" s="25" t="str">
        <f>VLOOKUP(L555,mês!A:B,2,0)</f>
        <v>Outubro</v>
      </c>
      <c r="N555" s="25" t="str">
        <f t="shared" si="35"/>
        <v xml:space="preserve">Diretoria </v>
      </c>
    </row>
    <row r="556" spans="1:14" ht="57" customHeight="1" x14ac:dyDescent="0.2">
      <c r="A556" s="25" t="s">
        <v>489</v>
      </c>
      <c r="B556" s="26">
        <v>45208</v>
      </c>
      <c r="C556" s="27">
        <v>17486</v>
      </c>
      <c r="D556" s="27" t="s">
        <v>65</v>
      </c>
      <c r="E556" s="28" t="s">
        <v>174</v>
      </c>
      <c r="F556" s="29" t="s">
        <v>833</v>
      </c>
      <c r="G556" s="27" t="s">
        <v>68</v>
      </c>
      <c r="H556" s="30">
        <v>2946.15</v>
      </c>
      <c r="J556" s="30">
        <f t="shared" si="32"/>
        <v>2946.15</v>
      </c>
      <c r="K556" s="30">
        <f t="shared" si="33"/>
        <v>0</v>
      </c>
      <c r="L556" s="25">
        <f t="shared" si="34"/>
        <v>10</v>
      </c>
      <c r="M556" s="25" t="str">
        <f>VLOOKUP(L556,mês!A:B,2,0)</f>
        <v>Outubro</v>
      </c>
      <c r="N556" s="25" t="str">
        <f t="shared" si="35"/>
        <v xml:space="preserve">Diretoria </v>
      </c>
    </row>
    <row r="557" spans="1:14" ht="57" customHeight="1" x14ac:dyDescent="0.2">
      <c r="A557" s="25" t="s">
        <v>489</v>
      </c>
      <c r="B557" s="26">
        <v>45210</v>
      </c>
      <c r="C557" s="27">
        <v>17494</v>
      </c>
      <c r="D557" s="27" t="s">
        <v>213</v>
      </c>
      <c r="E557" s="28" t="s">
        <v>834</v>
      </c>
      <c r="F557" s="29" t="s">
        <v>835</v>
      </c>
      <c r="G557" s="27" t="s">
        <v>68</v>
      </c>
      <c r="H557" s="30">
        <v>171.3</v>
      </c>
      <c r="J557" s="30">
        <f t="shared" si="32"/>
        <v>171.3</v>
      </c>
      <c r="K557" s="30">
        <f t="shared" si="33"/>
        <v>0</v>
      </c>
      <c r="L557" s="25">
        <f t="shared" si="34"/>
        <v>10</v>
      </c>
      <c r="M557" s="25" t="str">
        <f>VLOOKUP(L557,mês!A:B,2,0)</f>
        <v>Outubro</v>
      </c>
      <c r="N557" s="25" t="str">
        <f t="shared" si="35"/>
        <v xml:space="preserve">Diretoria </v>
      </c>
    </row>
    <row r="558" spans="1:14" ht="57" customHeight="1" x14ac:dyDescent="0.2">
      <c r="A558" s="25" t="s">
        <v>489</v>
      </c>
      <c r="B558" s="26">
        <v>45215</v>
      </c>
      <c r="C558" s="27">
        <v>17498</v>
      </c>
      <c r="D558" s="27" t="s">
        <v>663</v>
      </c>
      <c r="E558" s="28" t="s">
        <v>133</v>
      </c>
      <c r="F558" s="29" t="s">
        <v>836</v>
      </c>
      <c r="G558" s="27" t="s">
        <v>68</v>
      </c>
      <c r="H558" s="30">
        <v>0</v>
      </c>
      <c r="J558" s="30">
        <f t="shared" si="32"/>
        <v>0</v>
      </c>
      <c r="K558" s="30">
        <f t="shared" si="33"/>
        <v>0</v>
      </c>
      <c r="L558" s="25">
        <f t="shared" si="34"/>
        <v>10</v>
      </c>
      <c r="M558" s="25" t="str">
        <f>VLOOKUP(L558,mês!A:B,2,0)</f>
        <v>Outubro</v>
      </c>
      <c r="N558" s="25" t="str">
        <f t="shared" si="35"/>
        <v xml:space="preserve">Diretoria </v>
      </c>
    </row>
    <row r="559" spans="1:14" ht="57" customHeight="1" x14ac:dyDescent="0.2">
      <c r="A559" s="25" t="s">
        <v>489</v>
      </c>
      <c r="B559" s="26">
        <v>45215</v>
      </c>
      <c r="C559" s="27">
        <v>17500</v>
      </c>
      <c r="D559" s="27" t="s">
        <v>663</v>
      </c>
      <c r="E559" s="28" t="s">
        <v>133</v>
      </c>
      <c r="F559" s="29" t="s">
        <v>837</v>
      </c>
      <c r="G559" s="27" t="s">
        <v>68</v>
      </c>
      <c r="H559" s="30">
        <v>0</v>
      </c>
      <c r="J559" s="30">
        <f t="shared" si="32"/>
        <v>0</v>
      </c>
      <c r="K559" s="30">
        <f t="shared" si="33"/>
        <v>0</v>
      </c>
      <c r="L559" s="25">
        <f t="shared" si="34"/>
        <v>10</v>
      </c>
      <c r="M559" s="25" t="str">
        <f>VLOOKUP(L559,mês!A:B,2,0)</f>
        <v>Outubro</v>
      </c>
      <c r="N559" s="25" t="str">
        <f t="shared" si="35"/>
        <v xml:space="preserve">Diretoria </v>
      </c>
    </row>
    <row r="560" spans="1:14" ht="57" customHeight="1" x14ac:dyDescent="0.2">
      <c r="A560" s="25" t="s">
        <v>489</v>
      </c>
      <c r="B560" s="26">
        <v>45215</v>
      </c>
      <c r="C560" s="27">
        <v>17507</v>
      </c>
      <c r="D560" s="27" t="s">
        <v>65</v>
      </c>
      <c r="E560" s="28" t="s">
        <v>160</v>
      </c>
      <c r="F560" s="29" t="s">
        <v>838</v>
      </c>
      <c r="G560" s="27" t="s">
        <v>68</v>
      </c>
      <c r="H560" s="30">
        <v>6693.03</v>
      </c>
      <c r="J560" s="30">
        <f t="shared" si="32"/>
        <v>6693.03</v>
      </c>
      <c r="K560" s="30">
        <f t="shared" si="33"/>
        <v>0</v>
      </c>
      <c r="L560" s="25">
        <f t="shared" si="34"/>
        <v>10</v>
      </c>
      <c r="M560" s="25" t="str">
        <f>VLOOKUP(L560,mês!A:B,2,0)</f>
        <v>Outubro</v>
      </c>
      <c r="N560" s="25" t="str">
        <f t="shared" si="35"/>
        <v xml:space="preserve">Diretoria </v>
      </c>
    </row>
    <row r="561" spans="1:14" ht="57" customHeight="1" x14ac:dyDescent="0.2">
      <c r="A561" s="25" t="s">
        <v>489</v>
      </c>
      <c r="B561" s="26">
        <v>45215</v>
      </c>
      <c r="C561" s="27">
        <v>17499</v>
      </c>
      <c r="D561" s="27" t="s">
        <v>81</v>
      </c>
      <c r="E561" s="28" t="s">
        <v>133</v>
      </c>
      <c r="F561" s="29" t="s">
        <v>839</v>
      </c>
      <c r="G561" s="27" t="s">
        <v>68</v>
      </c>
      <c r="H561" s="30">
        <v>420</v>
      </c>
      <c r="J561" s="30">
        <f t="shared" si="32"/>
        <v>420</v>
      </c>
      <c r="K561" s="30">
        <f t="shared" si="33"/>
        <v>0</v>
      </c>
      <c r="L561" s="25">
        <f t="shared" si="34"/>
        <v>10</v>
      </c>
      <c r="M561" s="25" t="str">
        <f>VLOOKUP(L561,mês!A:B,2,0)</f>
        <v>Outubro</v>
      </c>
      <c r="N561" s="25" t="str">
        <f t="shared" si="35"/>
        <v xml:space="preserve">Diretoria </v>
      </c>
    </row>
    <row r="562" spans="1:14" ht="57" customHeight="1" x14ac:dyDescent="0.2">
      <c r="A562" s="25" t="s">
        <v>489</v>
      </c>
      <c r="B562" s="26">
        <v>45215</v>
      </c>
      <c r="C562" s="27">
        <v>17504</v>
      </c>
      <c r="D562" s="27" t="s">
        <v>96</v>
      </c>
      <c r="E562" s="28" t="s">
        <v>840</v>
      </c>
      <c r="F562" s="29" t="s">
        <v>841</v>
      </c>
      <c r="G562" s="27" t="s">
        <v>68</v>
      </c>
      <c r="H562" s="30">
        <v>171.3</v>
      </c>
      <c r="J562" s="30">
        <f t="shared" si="32"/>
        <v>171.3</v>
      </c>
      <c r="K562" s="30">
        <f t="shared" si="33"/>
        <v>0</v>
      </c>
      <c r="L562" s="25">
        <f t="shared" si="34"/>
        <v>10</v>
      </c>
      <c r="M562" s="25" t="str">
        <f>VLOOKUP(L562,mês!A:B,2,0)</f>
        <v>Outubro</v>
      </c>
      <c r="N562" s="25" t="str">
        <f t="shared" si="35"/>
        <v xml:space="preserve">Diretoria </v>
      </c>
    </row>
    <row r="563" spans="1:14" ht="57" customHeight="1" x14ac:dyDescent="0.2">
      <c r="A563" s="25" t="s">
        <v>489</v>
      </c>
      <c r="B563" s="26">
        <v>45215</v>
      </c>
      <c r="C563" s="27">
        <v>17508</v>
      </c>
      <c r="D563" s="27" t="s">
        <v>505</v>
      </c>
      <c r="E563" s="28" t="s">
        <v>589</v>
      </c>
      <c r="F563" s="29" t="s">
        <v>842</v>
      </c>
      <c r="G563" s="27" t="s">
        <v>68</v>
      </c>
      <c r="H563" s="30">
        <v>13582.61</v>
      </c>
      <c r="J563" s="30">
        <f t="shared" si="32"/>
        <v>13582.61</v>
      </c>
      <c r="K563" s="30">
        <f t="shared" si="33"/>
        <v>0</v>
      </c>
      <c r="L563" s="25">
        <f t="shared" si="34"/>
        <v>10</v>
      </c>
      <c r="M563" s="25" t="str">
        <f>VLOOKUP(L563,mês!A:B,2,0)</f>
        <v>Outubro</v>
      </c>
      <c r="N563" s="25" t="str">
        <f t="shared" si="35"/>
        <v xml:space="preserve">Diretoria </v>
      </c>
    </row>
    <row r="564" spans="1:14" ht="57" customHeight="1" x14ac:dyDescent="0.2">
      <c r="A564" s="25" t="s">
        <v>489</v>
      </c>
      <c r="B564" s="26">
        <v>45215</v>
      </c>
      <c r="C564" s="27">
        <v>17509</v>
      </c>
      <c r="D564" s="27" t="s">
        <v>362</v>
      </c>
      <c r="E564" s="28" t="s">
        <v>589</v>
      </c>
      <c r="F564" s="29" t="s">
        <v>843</v>
      </c>
      <c r="G564" s="27" t="s">
        <v>68</v>
      </c>
      <c r="H564" s="30">
        <v>4790.4399999999996</v>
      </c>
      <c r="J564" s="30">
        <f t="shared" si="32"/>
        <v>4790.4399999999996</v>
      </c>
      <c r="K564" s="30">
        <f t="shared" si="33"/>
        <v>0</v>
      </c>
      <c r="L564" s="25">
        <f t="shared" si="34"/>
        <v>10</v>
      </c>
      <c r="M564" s="25" t="str">
        <f>VLOOKUP(L564,mês!A:B,2,0)</f>
        <v>Outubro</v>
      </c>
      <c r="N564" s="25" t="str">
        <f t="shared" si="35"/>
        <v xml:space="preserve">Diretoria </v>
      </c>
    </row>
    <row r="565" spans="1:14" ht="57" customHeight="1" x14ac:dyDescent="0.2">
      <c r="A565" s="25" t="s">
        <v>489</v>
      </c>
      <c r="B565" s="26">
        <v>45217</v>
      </c>
      <c r="C565" s="27">
        <v>17415</v>
      </c>
      <c r="D565" s="27" t="s">
        <v>614</v>
      </c>
      <c r="E565" s="28" t="s">
        <v>192</v>
      </c>
      <c r="F565" s="29" t="s">
        <v>844</v>
      </c>
      <c r="G565" s="27" t="s">
        <v>68</v>
      </c>
      <c r="H565" s="30">
        <v>10.8</v>
      </c>
      <c r="J565" s="30">
        <f t="shared" si="32"/>
        <v>10.8</v>
      </c>
      <c r="K565" s="30">
        <f t="shared" si="33"/>
        <v>0</v>
      </c>
      <c r="L565" s="25">
        <f t="shared" si="34"/>
        <v>10</v>
      </c>
      <c r="M565" s="25" t="str">
        <f>VLOOKUP(L565,mês!A:B,2,0)</f>
        <v>Outubro</v>
      </c>
      <c r="N565" s="25" t="str">
        <f t="shared" si="35"/>
        <v xml:space="preserve">Diretoria </v>
      </c>
    </row>
    <row r="566" spans="1:14" ht="57" customHeight="1" x14ac:dyDescent="0.2">
      <c r="A566" s="25" t="s">
        <v>489</v>
      </c>
      <c r="B566" s="26">
        <v>45217</v>
      </c>
      <c r="C566" s="27">
        <v>17418</v>
      </c>
      <c r="D566" s="27" t="s">
        <v>185</v>
      </c>
      <c r="E566" s="28" t="s">
        <v>170</v>
      </c>
      <c r="F566" s="29" t="s">
        <v>845</v>
      </c>
      <c r="G566" s="27" t="s">
        <v>68</v>
      </c>
      <c r="H566" s="30">
        <v>150</v>
      </c>
      <c r="J566" s="30">
        <f t="shared" si="32"/>
        <v>150</v>
      </c>
      <c r="K566" s="30">
        <f t="shared" si="33"/>
        <v>0</v>
      </c>
      <c r="L566" s="25">
        <f t="shared" si="34"/>
        <v>10</v>
      </c>
      <c r="M566" s="25" t="str">
        <f>VLOOKUP(L566,mês!A:B,2,0)</f>
        <v>Outubro</v>
      </c>
      <c r="N566" s="25" t="str">
        <f t="shared" si="35"/>
        <v xml:space="preserve">Diretoria </v>
      </c>
    </row>
    <row r="567" spans="1:14" ht="57" customHeight="1" x14ac:dyDescent="0.2">
      <c r="A567" s="25" t="s">
        <v>489</v>
      </c>
      <c r="B567" s="26">
        <v>45217</v>
      </c>
      <c r="C567" s="27">
        <v>17503</v>
      </c>
      <c r="D567" s="27" t="s">
        <v>362</v>
      </c>
      <c r="E567" s="28" t="s">
        <v>170</v>
      </c>
      <c r="F567" s="29" t="s">
        <v>846</v>
      </c>
      <c r="G567" s="27" t="s">
        <v>68</v>
      </c>
      <c r="H567" s="30">
        <v>32.299999999999997</v>
      </c>
      <c r="J567" s="30">
        <f t="shared" si="32"/>
        <v>32.299999999999997</v>
      </c>
      <c r="K567" s="30">
        <f t="shared" si="33"/>
        <v>0</v>
      </c>
      <c r="L567" s="25">
        <f t="shared" si="34"/>
        <v>10</v>
      </c>
      <c r="M567" s="25" t="str">
        <f>VLOOKUP(L567,mês!A:B,2,0)</f>
        <v>Outubro</v>
      </c>
      <c r="N567" s="25" t="str">
        <f t="shared" si="35"/>
        <v xml:space="preserve">Diretoria </v>
      </c>
    </row>
    <row r="568" spans="1:14" ht="57" customHeight="1" x14ac:dyDescent="0.2">
      <c r="A568" s="25" t="s">
        <v>489</v>
      </c>
      <c r="B568" s="26">
        <v>45217</v>
      </c>
      <c r="C568" s="27">
        <v>17505</v>
      </c>
      <c r="D568" s="27" t="s">
        <v>362</v>
      </c>
      <c r="E568" s="28" t="s">
        <v>170</v>
      </c>
      <c r="F568" s="29" t="s">
        <v>847</v>
      </c>
      <c r="G568" s="27" t="s">
        <v>68</v>
      </c>
      <c r="H568" s="30">
        <v>56.27</v>
      </c>
      <c r="J568" s="30">
        <f t="shared" si="32"/>
        <v>56.27</v>
      </c>
      <c r="K568" s="30">
        <f t="shared" si="33"/>
        <v>0</v>
      </c>
      <c r="L568" s="25">
        <f t="shared" si="34"/>
        <v>10</v>
      </c>
      <c r="M568" s="25" t="str">
        <f>VLOOKUP(L568,mês!A:B,2,0)</f>
        <v>Outubro</v>
      </c>
      <c r="N568" s="25" t="str">
        <f t="shared" si="35"/>
        <v xml:space="preserve">Diretoria </v>
      </c>
    </row>
    <row r="569" spans="1:14" ht="57" customHeight="1" x14ac:dyDescent="0.2">
      <c r="A569" s="25" t="s">
        <v>489</v>
      </c>
      <c r="B569" s="26">
        <v>45217</v>
      </c>
      <c r="C569" s="27">
        <v>17514</v>
      </c>
      <c r="D569" s="27" t="s">
        <v>65</v>
      </c>
      <c r="E569" s="28" t="s">
        <v>365</v>
      </c>
      <c r="F569" s="29" t="s">
        <v>848</v>
      </c>
      <c r="G569" s="27" t="s">
        <v>68</v>
      </c>
      <c r="H569" s="30">
        <v>0</v>
      </c>
      <c r="J569" s="30">
        <f t="shared" si="32"/>
        <v>0</v>
      </c>
      <c r="K569" s="30">
        <f t="shared" si="33"/>
        <v>0</v>
      </c>
      <c r="L569" s="25">
        <f t="shared" si="34"/>
        <v>10</v>
      </c>
      <c r="M569" s="25" t="str">
        <f>VLOOKUP(L569,mês!A:B,2,0)</f>
        <v>Outubro</v>
      </c>
      <c r="N569" s="25" t="str">
        <f t="shared" si="35"/>
        <v xml:space="preserve">Diretoria </v>
      </c>
    </row>
    <row r="570" spans="1:14" ht="57" customHeight="1" x14ac:dyDescent="0.2">
      <c r="A570" s="25" t="s">
        <v>489</v>
      </c>
      <c r="B570" s="26">
        <v>45217</v>
      </c>
      <c r="C570" s="27">
        <v>17520</v>
      </c>
      <c r="D570" s="27" t="s">
        <v>663</v>
      </c>
      <c r="E570" s="28" t="s">
        <v>133</v>
      </c>
      <c r="F570" s="29" t="s">
        <v>849</v>
      </c>
      <c r="G570" s="27" t="s">
        <v>68</v>
      </c>
      <c r="H570" s="30">
        <v>1050</v>
      </c>
      <c r="J570" s="30">
        <f t="shared" si="32"/>
        <v>1050</v>
      </c>
      <c r="K570" s="30">
        <f t="shared" si="33"/>
        <v>0</v>
      </c>
      <c r="L570" s="25">
        <f t="shared" si="34"/>
        <v>10</v>
      </c>
      <c r="M570" s="25" t="str">
        <f>VLOOKUP(L570,mês!A:B,2,0)</f>
        <v>Outubro</v>
      </c>
      <c r="N570" s="25" t="str">
        <f t="shared" si="35"/>
        <v xml:space="preserve">Diretoria </v>
      </c>
    </row>
    <row r="571" spans="1:14" ht="57" customHeight="1" x14ac:dyDescent="0.2">
      <c r="A571" s="25" t="s">
        <v>489</v>
      </c>
      <c r="B571" s="26">
        <v>45217</v>
      </c>
      <c r="C571" s="27">
        <v>17521</v>
      </c>
      <c r="D571" s="27" t="s">
        <v>663</v>
      </c>
      <c r="E571" s="28" t="s">
        <v>133</v>
      </c>
      <c r="F571" s="29" t="s">
        <v>850</v>
      </c>
      <c r="G571" s="27" t="s">
        <v>68</v>
      </c>
      <c r="H571" s="30">
        <v>1050</v>
      </c>
      <c r="J571" s="30">
        <f t="shared" si="32"/>
        <v>1050</v>
      </c>
      <c r="K571" s="30">
        <f t="shared" si="33"/>
        <v>0</v>
      </c>
      <c r="L571" s="25">
        <f t="shared" si="34"/>
        <v>10</v>
      </c>
      <c r="M571" s="25" t="str">
        <f>VLOOKUP(L571,mês!A:B,2,0)</f>
        <v>Outubro</v>
      </c>
      <c r="N571" s="25" t="str">
        <f t="shared" si="35"/>
        <v xml:space="preserve">Diretoria </v>
      </c>
    </row>
    <row r="572" spans="1:14" ht="57" customHeight="1" x14ac:dyDescent="0.2">
      <c r="A572" s="25" t="s">
        <v>489</v>
      </c>
      <c r="B572" s="26">
        <v>45217</v>
      </c>
      <c r="C572" s="27">
        <v>17519</v>
      </c>
      <c r="D572" s="27" t="s">
        <v>663</v>
      </c>
      <c r="E572" s="28" t="s">
        <v>133</v>
      </c>
      <c r="F572" s="29" t="s">
        <v>851</v>
      </c>
      <c r="G572" s="27" t="s">
        <v>68</v>
      </c>
      <c r="H572" s="30">
        <v>1050</v>
      </c>
      <c r="J572" s="30">
        <f t="shared" si="32"/>
        <v>1050</v>
      </c>
      <c r="K572" s="30">
        <f t="shared" si="33"/>
        <v>0</v>
      </c>
      <c r="L572" s="25">
        <f t="shared" si="34"/>
        <v>10</v>
      </c>
      <c r="M572" s="25" t="str">
        <f>VLOOKUP(L572,mês!A:B,2,0)</f>
        <v>Outubro</v>
      </c>
      <c r="N572" s="25" t="str">
        <f t="shared" si="35"/>
        <v xml:space="preserve">Diretoria </v>
      </c>
    </row>
    <row r="573" spans="1:14" ht="57" customHeight="1" x14ac:dyDescent="0.2">
      <c r="A573" s="25" t="s">
        <v>489</v>
      </c>
      <c r="B573" s="26">
        <v>45217</v>
      </c>
      <c r="C573" s="27">
        <v>17522</v>
      </c>
      <c r="D573" s="27" t="s">
        <v>663</v>
      </c>
      <c r="E573" s="28" t="s">
        <v>133</v>
      </c>
      <c r="F573" s="29" t="s">
        <v>852</v>
      </c>
      <c r="G573" s="27" t="s">
        <v>68</v>
      </c>
      <c r="H573" s="30">
        <v>1050</v>
      </c>
      <c r="J573" s="30">
        <f t="shared" si="32"/>
        <v>1050</v>
      </c>
      <c r="K573" s="30">
        <f t="shared" si="33"/>
        <v>0</v>
      </c>
      <c r="L573" s="25">
        <f t="shared" si="34"/>
        <v>10</v>
      </c>
      <c r="M573" s="25" t="str">
        <f>VLOOKUP(L573,mês!A:B,2,0)</f>
        <v>Outubro</v>
      </c>
      <c r="N573" s="25" t="str">
        <f t="shared" si="35"/>
        <v xml:space="preserve">Diretoria </v>
      </c>
    </row>
    <row r="574" spans="1:14" ht="57" customHeight="1" x14ac:dyDescent="0.2">
      <c r="A574" s="25" t="s">
        <v>489</v>
      </c>
      <c r="B574" s="26">
        <v>45217</v>
      </c>
      <c r="C574" s="27">
        <v>17523</v>
      </c>
      <c r="D574" s="27" t="s">
        <v>663</v>
      </c>
      <c r="E574" s="28" t="s">
        <v>133</v>
      </c>
      <c r="F574" s="29" t="s">
        <v>853</v>
      </c>
      <c r="G574" s="27" t="s">
        <v>68</v>
      </c>
      <c r="H574" s="30">
        <v>1050</v>
      </c>
      <c r="J574" s="30">
        <f t="shared" si="32"/>
        <v>1050</v>
      </c>
      <c r="K574" s="30">
        <f t="shared" si="33"/>
        <v>0</v>
      </c>
      <c r="L574" s="25">
        <f t="shared" si="34"/>
        <v>10</v>
      </c>
      <c r="M574" s="25" t="str">
        <f>VLOOKUP(L574,mês!A:B,2,0)</f>
        <v>Outubro</v>
      </c>
      <c r="N574" s="25" t="str">
        <f t="shared" si="35"/>
        <v xml:space="preserve">Diretoria </v>
      </c>
    </row>
    <row r="575" spans="1:14" ht="57" customHeight="1" x14ac:dyDescent="0.2">
      <c r="A575" s="25" t="s">
        <v>489</v>
      </c>
      <c r="B575" s="26">
        <v>45217</v>
      </c>
      <c r="C575" s="27">
        <v>17524</v>
      </c>
      <c r="D575" s="27" t="s">
        <v>663</v>
      </c>
      <c r="E575" s="28" t="s">
        <v>133</v>
      </c>
      <c r="F575" s="29" t="s">
        <v>854</v>
      </c>
      <c r="G575" s="27" t="s">
        <v>68</v>
      </c>
      <c r="H575" s="30">
        <v>1050</v>
      </c>
      <c r="J575" s="30">
        <f t="shared" si="32"/>
        <v>1050</v>
      </c>
      <c r="K575" s="30">
        <f t="shared" si="33"/>
        <v>0</v>
      </c>
      <c r="L575" s="25">
        <f t="shared" si="34"/>
        <v>10</v>
      </c>
      <c r="M575" s="25" t="str">
        <f>VLOOKUP(L575,mês!A:B,2,0)</f>
        <v>Outubro</v>
      </c>
      <c r="N575" s="25" t="str">
        <f t="shared" si="35"/>
        <v xml:space="preserve">Diretoria </v>
      </c>
    </row>
    <row r="576" spans="1:14" ht="57" customHeight="1" x14ac:dyDescent="0.2">
      <c r="A576" s="25" t="s">
        <v>489</v>
      </c>
      <c r="B576" s="26">
        <v>45219</v>
      </c>
      <c r="C576" s="27">
        <v>17512</v>
      </c>
      <c r="D576" s="27" t="s">
        <v>185</v>
      </c>
      <c r="E576" s="28" t="s">
        <v>170</v>
      </c>
      <c r="F576" s="29" t="s">
        <v>855</v>
      </c>
      <c r="G576" s="27" t="s">
        <v>68</v>
      </c>
      <c r="H576" s="30">
        <v>150</v>
      </c>
      <c r="J576" s="30">
        <f t="shared" si="32"/>
        <v>150</v>
      </c>
      <c r="K576" s="30">
        <f t="shared" si="33"/>
        <v>0</v>
      </c>
      <c r="L576" s="25">
        <f t="shared" si="34"/>
        <v>10</v>
      </c>
      <c r="M576" s="25" t="str">
        <f>VLOOKUP(L576,mês!A:B,2,0)</f>
        <v>Outubro</v>
      </c>
      <c r="N576" s="25" t="str">
        <f t="shared" si="35"/>
        <v xml:space="preserve">Diretoria </v>
      </c>
    </row>
    <row r="577" spans="1:14" ht="57" customHeight="1" x14ac:dyDescent="0.2">
      <c r="A577" s="25" t="s">
        <v>489</v>
      </c>
      <c r="B577" s="26">
        <v>45222</v>
      </c>
      <c r="C577" s="27">
        <v>17538</v>
      </c>
      <c r="D577" s="27" t="s">
        <v>362</v>
      </c>
      <c r="E577" s="28" t="s">
        <v>589</v>
      </c>
      <c r="F577" s="29" t="s">
        <v>856</v>
      </c>
      <c r="G577" s="27" t="s">
        <v>68</v>
      </c>
      <c r="H577" s="30">
        <v>0</v>
      </c>
      <c r="J577" s="30">
        <f t="shared" si="32"/>
        <v>0</v>
      </c>
      <c r="K577" s="30">
        <f t="shared" si="33"/>
        <v>0</v>
      </c>
      <c r="L577" s="25">
        <f t="shared" si="34"/>
        <v>10</v>
      </c>
      <c r="M577" s="25" t="str">
        <f>VLOOKUP(L577,mês!A:B,2,0)</f>
        <v>Outubro</v>
      </c>
      <c r="N577" s="25" t="str">
        <f t="shared" si="35"/>
        <v xml:space="preserve">Diretoria </v>
      </c>
    </row>
    <row r="578" spans="1:14" ht="57" customHeight="1" x14ac:dyDescent="0.2">
      <c r="A578" s="25" t="s">
        <v>489</v>
      </c>
      <c r="B578" s="26">
        <v>45225</v>
      </c>
      <c r="C578" s="27">
        <v>17479</v>
      </c>
      <c r="D578" s="27" t="s">
        <v>118</v>
      </c>
      <c r="E578" s="28" t="s">
        <v>170</v>
      </c>
      <c r="F578" s="29" t="s">
        <v>857</v>
      </c>
      <c r="G578" s="27" t="s">
        <v>68</v>
      </c>
      <c r="H578" s="30">
        <v>72.150000000000006</v>
      </c>
      <c r="J578" s="30">
        <f t="shared" si="32"/>
        <v>72.150000000000006</v>
      </c>
      <c r="K578" s="30">
        <f t="shared" si="33"/>
        <v>0</v>
      </c>
      <c r="L578" s="25">
        <f t="shared" si="34"/>
        <v>10</v>
      </c>
      <c r="M578" s="25" t="str">
        <f>VLOOKUP(L578,mês!A:B,2,0)</f>
        <v>Outubro</v>
      </c>
      <c r="N578" s="25" t="str">
        <f t="shared" si="35"/>
        <v xml:space="preserve">Diretoria </v>
      </c>
    </row>
    <row r="579" spans="1:14" ht="57" customHeight="1" x14ac:dyDescent="0.2">
      <c r="A579" s="25" t="s">
        <v>489</v>
      </c>
      <c r="B579" s="26">
        <v>45225</v>
      </c>
      <c r="C579" s="27">
        <v>17547</v>
      </c>
      <c r="D579" s="27" t="s">
        <v>87</v>
      </c>
      <c r="E579" s="28" t="s">
        <v>133</v>
      </c>
      <c r="F579" s="29" t="s">
        <v>858</v>
      </c>
      <c r="G579" s="27" t="s">
        <v>68</v>
      </c>
      <c r="H579" s="30">
        <v>0</v>
      </c>
      <c r="J579" s="30">
        <f t="shared" ref="J579:J642" si="36">IF(G579="Não",0,H579)</f>
        <v>0</v>
      </c>
      <c r="K579" s="30">
        <f t="shared" ref="K579:K642" si="37">IF(G579="Não",H579,0)</f>
        <v>0</v>
      </c>
      <c r="L579" s="25">
        <f t="shared" ref="L579:L642" si="38">MONTH(B579)</f>
        <v>10</v>
      </c>
      <c r="M579" s="25" t="str">
        <f>VLOOKUP(L579,mês!A:B,2,0)</f>
        <v>Outubro</v>
      </c>
      <c r="N579" s="25" t="str">
        <f t="shared" ref="N579:N642" si="39">LEFT(A579,SEARCH("-",A579)-1)</f>
        <v xml:space="preserve">Diretoria </v>
      </c>
    </row>
    <row r="580" spans="1:14" ht="57" customHeight="1" x14ac:dyDescent="0.2">
      <c r="A580" s="25" t="s">
        <v>489</v>
      </c>
      <c r="B580" s="26">
        <v>45230</v>
      </c>
      <c r="C580" s="27">
        <v>17564</v>
      </c>
      <c r="D580" s="27" t="s">
        <v>65</v>
      </c>
      <c r="E580" s="28" t="s">
        <v>133</v>
      </c>
      <c r="F580" s="29" t="s">
        <v>859</v>
      </c>
      <c r="G580" s="27" t="s">
        <v>68</v>
      </c>
      <c r="H580" s="30">
        <v>575</v>
      </c>
      <c r="J580" s="30">
        <f t="shared" si="36"/>
        <v>575</v>
      </c>
      <c r="K580" s="30">
        <f t="shared" si="37"/>
        <v>0</v>
      </c>
      <c r="L580" s="25">
        <f t="shared" si="38"/>
        <v>10</v>
      </c>
      <c r="M580" s="25" t="str">
        <f>VLOOKUP(L580,mês!A:B,2,0)</f>
        <v>Outubro</v>
      </c>
      <c r="N580" s="25" t="str">
        <f t="shared" si="39"/>
        <v xml:space="preserve">Diretoria </v>
      </c>
    </row>
    <row r="581" spans="1:14" ht="57" customHeight="1" x14ac:dyDescent="0.2">
      <c r="A581" s="25" t="s">
        <v>489</v>
      </c>
      <c r="B581" s="26">
        <v>45231</v>
      </c>
      <c r="C581" s="27">
        <v>17576</v>
      </c>
      <c r="D581" s="27" t="s">
        <v>663</v>
      </c>
      <c r="E581" s="28" t="s">
        <v>133</v>
      </c>
      <c r="F581" s="29" t="s">
        <v>860</v>
      </c>
      <c r="G581" s="27" t="s">
        <v>68</v>
      </c>
      <c r="H581" s="30">
        <v>0</v>
      </c>
      <c r="J581" s="30">
        <f t="shared" si="36"/>
        <v>0</v>
      </c>
      <c r="K581" s="30">
        <f t="shared" si="37"/>
        <v>0</v>
      </c>
      <c r="L581" s="25">
        <f t="shared" si="38"/>
        <v>11</v>
      </c>
      <c r="M581" s="25" t="str">
        <f>VLOOKUP(L581,mês!A:B,2,0)</f>
        <v>Novembro</v>
      </c>
      <c r="N581" s="25" t="str">
        <f t="shared" si="39"/>
        <v xml:space="preserve">Diretoria </v>
      </c>
    </row>
    <row r="582" spans="1:14" ht="57" customHeight="1" x14ac:dyDescent="0.2">
      <c r="A582" s="25" t="s">
        <v>489</v>
      </c>
      <c r="B582" s="26">
        <v>45231</v>
      </c>
      <c r="C582" s="27">
        <v>17577</v>
      </c>
      <c r="D582" s="27" t="s">
        <v>663</v>
      </c>
      <c r="E582" s="28" t="s">
        <v>133</v>
      </c>
      <c r="F582" s="29" t="s">
        <v>861</v>
      </c>
      <c r="G582" s="27" t="s">
        <v>68</v>
      </c>
      <c r="H582" s="30">
        <v>840</v>
      </c>
      <c r="J582" s="30">
        <f t="shared" si="36"/>
        <v>840</v>
      </c>
      <c r="K582" s="30">
        <f t="shared" si="37"/>
        <v>0</v>
      </c>
      <c r="L582" s="25">
        <f t="shared" si="38"/>
        <v>11</v>
      </c>
      <c r="M582" s="25" t="str">
        <f>VLOOKUP(L582,mês!A:B,2,0)</f>
        <v>Novembro</v>
      </c>
      <c r="N582" s="25" t="str">
        <f t="shared" si="39"/>
        <v xml:space="preserve">Diretoria </v>
      </c>
    </row>
    <row r="583" spans="1:14" ht="57" customHeight="1" x14ac:dyDescent="0.2">
      <c r="A583" s="25" t="s">
        <v>489</v>
      </c>
      <c r="B583" s="26">
        <v>45231</v>
      </c>
      <c r="C583" s="27">
        <v>17571</v>
      </c>
      <c r="D583" s="27" t="s">
        <v>65</v>
      </c>
      <c r="E583" s="28" t="s">
        <v>520</v>
      </c>
      <c r="F583" s="29" t="s">
        <v>862</v>
      </c>
      <c r="G583" s="27" t="s">
        <v>68</v>
      </c>
      <c r="H583" s="30">
        <v>6969.61</v>
      </c>
      <c r="J583" s="30">
        <f t="shared" si="36"/>
        <v>6969.61</v>
      </c>
      <c r="K583" s="30">
        <f t="shared" si="37"/>
        <v>0</v>
      </c>
      <c r="L583" s="25">
        <f t="shared" si="38"/>
        <v>11</v>
      </c>
      <c r="M583" s="25" t="str">
        <f>VLOOKUP(L583,mês!A:B,2,0)</f>
        <v>Novembro</v>
      </c>
      <c r="N583" s="25" t="str">
        <f t="shared" si="39"/>
        <v xml:space="preserve">Diretoria </v>
      </c>
    </row>
    <row r="584" spans="1:14" ht="57" customHeight="1" x14ac:dyDescent="0.2">
      <c r="A584" s="25" t="s">
        <v>489</v>
      </c>
      <c r="B584" s="26">
        <v>45231</v>
      </c>
      <c r="C584" s="27">
        <v>17572</v>
      </c>
      <c r="D584" s="27" t="s">
        <v>96</v>
      </c>
      <c r="E584" s="28" t="s">
        <v>97</v>
      </c>
      <c r="F584" s="29" t="s">
        <v>863</v>
      </c>
      <c r="G584" s="27" t="s">
        <v>68</v>
      </c>
      <c r="H584" s="30">
        <v>171.3</v>
      </c>
      <c r="J584" s="30">
        <f t="shared" si="36"/>
        <v>171.3</v>
      </c>
      <c r="K584" s="30">
        <f t="shared" si="37"/>
        <v>0</v>
      </c>
      <c r="L584" s="25">
        <f t="shared" si="38"/>
        <v>11</v>
      </c>
      <c r="M584" s="25" t="str">
        <f>VLOOKUP(L584,mês!A:B,2,0)</f>
        <v>Novembro</v>
      </c>
      <c r="N584" s="25" t="str">
        <f t="shared" si="39"/>
        <v xml:space="preserve">Diretoria </v>
      </c>
    </row>
    <row r="585" spans="1:14" ht="57" customHeight="1" x14ac:dyDescent="0.2">
      <c r="A585" s="25" t="s">
        <v>489</v>
      </c>
      <c r="B585" s="26">
        <v>45231</v>
      </c>
      <c r="C585" s="27">
        <v>17573</v>
      </c>
      <c r="D585" s="27" t="s">
        <v>505</v>
      </c>
      <c r="E585" s="28" t="s">
        <v>864</v>
      </c>
      <c r="F585" s="29" t="s">
        <v>865</v>
      </c>
      <c r="G585" s="27" t="s">
        <v>68</v>
      </c>
      <c r="H585" s="30">
        <v>3419.58</v>
      </c>
      <c r="J585" s="30">
        <f t="shared" si="36"/>
        <v>3419.58</v>
      </c>
      <c r="K585" s="30">
        <f t="shared" si="37"/>
        <v>0</v>
      </c>
      <c r="L585" s="25">
        <f t="shared" si="38"/>
        <v>11</v>
      </c>
      <c r="M585" s="25" t="str">
        <f>VLOOKUP(L585,mês!A:B,2,0)</f>
        <v>Novembro</v>
      </c>
      <c r="N585" s="25" t="str">
        <f t="shared" si="39"/>
        <v xml:space="preserve">Diretoria </v>
      </c>
    </row>
    <row r="586" spans="1:14" ht="57" customHeight="1" x14ac:dyDescent="0.2">
      <c r="A586" s="25" t="s">
        <v>489</v>
      </c>
      <c r="B586" s="26">
        <v>45231</v>
      </c>
      <c r="C586" s="27">
        <v>17575</v>
      </c>
      <c r="D586" s="27" t="s">
        <v>663</v>
      </c>
      <c r="E586" s="28" t="s">
        <v>133</v>
      </c>
      <c r="F586" s="29" t="s">
        <v>866</v>
      </c>
      <c r="G586" s="27" t="s">
        <v>68</v>
      </c>
      <c r="H586" s="30">
        <v>840</v>
      </c>
      <c r="J586" s="30">
        <f t="shared" si="36"/>
        <v>840</v>
      </c>
      <c r="K586" s="30">
        <f t="shared" si="37"/>
        <v>0</v>
      </c>
      <c r="L586" s="25">
        <f t="shared" si="38"/>
        <v>11</v>
      </c>
      <c r="M586" s="25" t="str">
        <f>VLOOKUP(L586,mês!A:B,2,0)</f>
        <v>Novembro</v>
      </c>
      <c r="N586" s="25" t="str">
        <f t="shared" si="39"/>
        <v xml:space="preserve">Diretoria </v>
      </c>
    </row>
    <row r="587" spans="1:14" ht="57" customHeight="1" x14ac:dyDescent="0.2">
      <c r="A587" s="25" t="s">
        <v>489</v>
      </c>
      <c r="B587" s="26">
        <v>45231</v>
      </c>
      <c r="C587" s="27">
        <v>17578</v>
      </c>
      <c r="D587" s="27" t="s">
        <v>663</v>
      </c>
      <c r="E587" s="28" t="s">
        <v>133</v>
      </c>
      <c r="F587" s="29" t="s">
        <v>867</v>
      </c>
      <c r="G587" s="27" t="s">
        <v>68</v>
      </c>
      <c r="H587" s="30">
        <v>840</v>
      </c>
      <c r="J587" s="30">
        <f t="shared" si="36"/>
        <v>840</v>
      </c>
      <c r="K587" s="30">
        <f t="shared" si="37"/>
        <v>0</v>
      </c>
      <c r="L587" s="25">
        <f t="shared" si="38"/>
        <v>11</v>
      </c>
      <c r="M587" s="25" t="str">
        <f>VLOOKUP(L587,mês!A:B,2,0)</f>
        <v>Novembro</v>
      </c>
      <c r="N587" s="25" t="str">
        <f t="shared" si="39"/>
        <v xml:space="preserve">Diretoria </v>
      </c>
    </row>
    <row r="588" spans="1:14" ht="57" customHeight="1" x14ac:dyDescent="0.2">
      <c r="A588" s="25" t="s">
        <v>489</v>
      </c>
      <c r="B588" s="26">
        <v>45231</v>
      </c>
      <c r="C588" s="27">
        <v>17579</v>
      </c>
      <c r="D588" s="27" t="s">
        <v>65</v>
      </c>
      <c r="E588" s="28" t="s">
        <v>133</v>
      </c>
      <c r="F588" s="29" t="s">
        <v>868</v>
      </c>
      <c r="G588" s="27" t="s">
        <v>68</v>
      </c>
      <c r="H588" s="30">
        <v>1610</v>
      </c>
      <c r="J588" s="30">
        <f t="shared" si="36"/>
        <v>1610</v>
      </c>
      <c r="K588" s="30">
        <f t="shared" si="37"/>
        <v>0</v>
      </c>
      <c r="L588" s="25">
        <f t="shared" si="38"/>
        <v>11</v>
      </c>
      <c r="M588" s="25" t="str">
        <f>VLOOKUP(L588,mês!A:B,2,0)</f>
        <v>Novembro</v>
      </c>
      <c r="N588" s="25" t="str">
        <f t="shared" si="39"/>
        <v xml:space="preserve">Diretoria </v>
      </c>
    </row>
    <row r="589" spans="1:14" ht="57" customHeight="1" x14ac:dyDescent="0.2">
      <c r="A589" s="25" t="s">
        <v>489</v>
      </c>
      <c r="B589" s="26">
        <v>45239</v>
      </c>
      <c r="C589" s="27">
        <v>17595</v>
      </c>
      <c r="D589" s="27" t="s">
        <v>65</v>
      </c>
      <c r="E589" s="28" t="s">
        <v>83</v>
      </c>
      <c r="F589" s="29" t="s">
        <v>869</v>
      </c>
      <c r="G589" s="27" t="s">
        <v>68</v>
      </c>
      <c r="H589" s="30">
        <v>1584</v>
      </c>
      <c r="J589" s="30">
        <f t="shared" si="36"/>
        <v>1584</v>
      </c>
      <c r="K589" s="30">
        <f t="shared" si="37"/>
        <v>0</v>
      </c>
      <c r="L589" s="25">
        <f t="shared" si="38"/>
        <v>11</v>
      </c>
      <c r="M589" s="25" t="str">
        <f>VLOOKUP(L589,mês!A:B,2,0)</f>
        <v>Novembro</v>
      </c>
      <c r="N589" s="25" t="str">
        <f t="shared" si="39"/>
        <v xml:space="preserve">Diretoria </v>
      </c>
    </row>
    <row r="590" spans="1:14" ht="57" customHeight="1" x14ac:dyDescent="0.2">
      <c r="A590" s="25" t="s">
        <v>489</v>
      </c>
      <c r="B590" s="26">
        <v>45239</v>
      </c>
      <c r="C590" s="27">
        <v>17596</v>
      </c>
      <c r="D590" s="27" t="s">
        <v>65</v>
      </c>
      <c r="E590" s="28" t="s">
        <v>83</v>
      </c>
      <c r="F590" s="29" t="s">
        <v>870</v>
      </c>
      <c r="G590" s="27" t="s">
        <v>68</v>
      </c>
      <c r="H590" s="30">
        <v>1584</v>
      </c>
      <c r="J590" s="30">
        <f t="shared" si="36"/>
        <v>1584</v>
      </c>
      <c r="K590" s="30">
        <f t="shared" si="37"/>
        <v>0</v>
      </c>
      <c r="L590" s="25">
        <f t="shared" si="38"/>
        <v>11</v>
      </c>
      <c r="M590" s="25" t="str">
        <f>VLOOKUP(L590,mês!A:B,2,0)</f>
        <v>Novembro</v>
      </c>
      <c r="N590" s="25" t="str">
        <f t="shared" si="39"/>
        <v xml:space="preserve">Diretoria </v>
      </c>
    </row>
    <row r="591" spans="1:14" ht="57" customHeight="1" x14ac:dyDescent="0.2">
      <c r="A591" s="25" t="s">
        <v>489</v>
      </c>
      <c r="B591" s="26">
        <v>45240</v>
      </c>
      <c r="C591" s="27">
        <v>17605</v>
      </c>
      <c r="D591" s="27" t="s">
        <v>81</v>
      </c>
      <c r="E591" s="28" t="s">
        <v>133</v>
      </c>
      <c r="F591" s="29" t="s">
        <v>871</v>
      </c>
      <c r="G591" s="27" t="s">
        <v>68</v>
      </c>
      <c r="H591" s="30">
        <v>1260</v>
      </c>
      <c r="J591" s="30">
        <f t="shared" si="36"/>
        <v>1260</v>
      </c>
      <c r="K591" s="30">
        <f t="shared" si="37"/>
        <v>0</v>
      </c>
      <c r="L591" s="25">
        <f t="shared" si="38"/>
        <v>11</v>
      </c>
      <c r="M591" s="25" t="str">
        <f>VLOOKUP(L591,mês!A:B,2,0)</f>
        <v>Novembro</v>
      </c>
      <c r="N591" s="25" t="str">
        <f t="shared" si="39"/>
        <v xml:space="preserve">Diretoria </v>
      </c>
    </row>
    <row r="592" spans="1:14" ht="57" customHeight="1" x14ac:dyDescent="0.2">
      <c r="A592" s="25" t="s">
        <v>489</v>
      </c>
      <c r="B592" s="26">
        <v>45240</v>
      </c>
      <c r="C592" s="27">
        <v>17607</v>
      </c>
      <c r="D592" s="27" t="s">
        <v>81</v>
      </c>
      <c r="E592" s="28" t="s">
        <v>133</v>
      </c>
      <c r="F592" s="29" t="s">
        <v>872</v>
      </c>
      <c r="G592" s="27" t="s">
        <v>68</v>
      </c>
      <c r="H592" s="30">
        <v>0</v>
      </c>
      <c r="J592" s="30">
        <f t="shared" si="36"/>
        <v>0</v>
      </c>
      <c r="K592" s="30">
        <f t="shared" si="37"/>
        <v>0</v>
      </c>
      <c r="L592" s="25">
        <f t="shared" si="38"/>
        <v>11</v>
      </c>
      <c r="M592" s="25" t="str">
        <f>VLOOKUP(L592,mês!A:B,2,0)</f>
        <v>Novembro</v>
      </c>
      <c r="N592" s="25" t="str">
        <f t="shared" si="39"/>
        <v xml:space="preserve">Diretoria </v>
      </c>
    </row>
    <row r="593" spans="1:14" ht="57" customHeight="1" x14ac:dyDescent="0.2">
      <c r="A593" s="25" t="s">
        <v>489</v>
      </c>
      <c r="B593" s="26">
        <v>45240</v>
      </c>
      <c r="C593" s="27">
        <v>17603</v>
      </c>
      <c r="D593" s="27" t="s">
        <v>87</v>
      </c>
      <c r="E593" s="28" t="s">
        <v>133</v>
      </c>
      <c r="F593" s="29" t="s">
        <v>873</v>
      </c>
      <c r="G593" s="27" t="s">
        <v>68</v>
      </c>
      <c r="H593" s="30">
        <v>575</v>
      </c>
      <c r="J593" s="30">
        <f t="shared" si="36"/>
        <v>575</v>
      </c>
      <c r="K593" s="30">
        <f t="shared" si="37"/>
        <v>0</v>
      </c>
      <c r="L593" s="25">
        <f t="shared" si="38"/>
        <v>11</v>
      </c>
      <c r="M593" s="25" t="str">
        <f>VLOOKUP(L593,mês!A:B,2,0)</f>
        <v>Novembro</v>
      </c>
      <c r="N593" s="25" t="str">
        <f t="shared" si="39"/>
        <v xml:space="preserve">Diretoria </v>
      </c>
    </row>
    <row r="594" spans="1:14" ht="57" customHeight="1" x14ac:dyDescent="0.2">
      <c r="A594" s="25" t="s">
        <v>489</v>
      </c>
      <c r="B594" s="26">
        <v>45240</v>
      </c>
      <c r="C594" s="27">
        <v>17604</v>
      </c>
      <c r="D594" s="27" t="s">
        <v>81</v>
      </c>
      <c r="E594" s="28" t="s">
        <v>133</v>
      </c>
      <c r="F594" s="29" t="s">
        <v>874</v>
      </c>
      <c r="G594" s="27" t="s">
        <v>68</v>
      </c>
      <c r="H594" s="30">
        <v>420</v>
      </c>
      <c r="J594" s="30">
        <f t="shared" si="36"/>
        <v>420</v>
      </c>
      <c r="K594" s="30">
        <f t="shared" si="37"/>
        <v>0</v>
      </c>
      <c r="L594" s="25">
        <f t="shared" si="38"/>
        <v>11</v>
      </c>
      <c r="M594" s="25" t="str">
        <f>VLOOKUP(L594,mês!A:B,2,0)</f>
        <v>Novembro</v>
      </c>
      <c r="N594" s="25" t="str">
        <f t="shared" si="39"/>
        <v xml:space="preserve">Diretoria </v>
      </c>
    </row>
    <row r="595" spans="1:14" ht="57" customHeight="1" x14ac:dyDescent="0.2">
      <c r="A595" s="25" t="s">
        <v>489</v>
      </c>
      <c r="B595" s="26">
        <v>45240</v>
      </c>
      <c r="C595" s="27">
        <v>17618</v>
      </c>
      <c r="D595" s="27" t="s">
        <v>519</v>
      </c>
      <c r="E595" s="28" t="s">
        <v>520</v>
      </c>
      <c r="F595" s="29" t="s">
        <v>875</v>
      </c>
      <c r="G595" s="27" t="s">
        <v>68</v>
      </c>
      <c r="H595" s="30">
        <v>4175.28</v>
      </c>
      <c r="J595" s="30">
        <f t="shared" si="36"/>
        <v>4175.28</v>
      </c>
      <c r="K595" s="30">
        <f t="shared" si="37"/>
        <v>0</v>
      </c>
      <c r="L595" s="25">
        <f t="shared" si="38"/>
        <v>11</v>
      </c>
      <c r="M595" s="25" t="str">
        <f>VLOOKUP(L595,mês!A:B,2,0)</f>
        <v>Novembro</v>
      </c>
      <c r="N595" s="25" t="str">
        <f t="shared" si="39"/>
        <v xml:space="preserve">Diretoria </v>
      </c>
    </row>
    <row r="596" spans="1:14" ht="57" customHeight="1" x14ac:dyDescent="0.2">
      <c r="A596" s="25" t="s">
        <v>489</v>
      </c>
      <c r="B596" s="26">
        <v>45243</v>
      </c>
      <c r="C596" s="27">
        <v>17621</v>
      </c>
      <c r="D596" s="27" t="s">
        <v>65</v>
      </c>
      <c r="E596" s="28" t="s">
        <v>124</v>
      </c>
      <c r="F596" s="29" t="s">
        <v>876</v>
      </c>
      <c r="G596" s="27" t="s">
        <v>68</v>
      </c>
      <c r="H596" s="30">
        <v>171.3</v>
      </c>
      <c r="J596" s="30">
        <f t="shared" si="36"/>
        <v>171.3</v>
      </c>
      <c r="K596" s="30">
        <f t="shared" si="37"/>
        <v>0</v>
      </c>
      <c r="L596" s="25">
        <f t="shared" si="38"/>
        <v>11</v>
      </c>
      <c r="M596" s="25" t="str">
        <f>VLOOKUP(L596,mês!A:B,2,0)</f>
        <v>Novembro</v>
      </c>
      <c r="N596" s="25" t="str">
        <f t="shared" si="39"/>
        <v xml:space="preserve">Diretoria </v>
      </c>
    </row>
    <row r="597" spans="1:14" ht="57" customHeight="1" x14ac:dyDescent="0.2">
      <c r="A597" s="25" t="s">
        <v>489</v>
      </c>
      <c r="B597" s="26">
        <v>45247</v>
      </c>
      <c r="C597" s="27">
        <v>17597</v>
      </c>
      <c r="D597" s="27" t="s">
        <v>526</v>
      </c>
      <c r="E597" s="28" t="s">
        <v>527</v>
      </c>
      <c r="F597" s="29" t="s">
        <v>877</v>
      </c>
      <c r="G597" s="27" t="s">
        <v>68</v>
      </c>
      <c r="H597" s="30">
        <v>83.62</v>
      </c>
      <c r="J597" s="30">
        <f t="shared" si="36"/>
        <v>83.62</v>
      </c>
      <c r="K597" s="30">
        <f t="shared" si="37"/>
        <v>0</v>
      </c>
      <c r="L597" s="25">
        <f t="shared" si="38"/>
        <v>11</v>
      </c>
      <c r="M597" s="25" t="str">
        <f>VLOOKUP(L597,mês!A:B,2,0)</f>
        <v>Novembro</v>
      </c>
      <c r="N597" s="25" t="str">
        <f t="shared" si="39"/>
        <v xml:space="preserve">Diretoria </v>
      </c>
    </row>
    <row r="598" spans="1:14" ht="57" customHeight="1" x14ac:dyDescent="0.2">
      <c r="A598" s="25" t="s">
        <v>489</v>
      </c>
      <c r="B598" s="26">
        <v>45252</v>
      </c>
      <c r="C598" s="27">
        <v>17636</v>
      </c>
      <c r="D598" s="27" t="s">
        <v>519</v>
      </c>
      <c r="E598" s="28" t="s">
        <v>520</v>
      </c>
      <c r="F598" s="29" t="s">
        <v>878</v>
      </c>
      <c r="G598" s="27" t="s">
        <v>68</v>
      </c>
      <c r="H598" s="30">
        <v>2977.55</v>
      </c>
      <c r="J598" s="30">
        <f t="shared" si="36"/>
        <v>2977.55</v>
      </c>
      <c r="K598" s="30">
        <f t="shared" si="37"/>
        <v>0</v>
      </c>
      <c r="L598" s="25">
        <f t="shared" si="38"/>
        <v>11</v>
      </c>
      <c r="M598" s="25" t="str">
        <f>VLOOKUP(L598,mês!A:B,2,0)</f>
        <v>Novembro</v>
      </c>
      <c r="N598" s="25" t="str">
        <f t="shared" si="39"/>
        <v xml:space="preserve">Diretoria </v>
      </c>
    </row>
    <row r="599" spans="1:14" ht="57" customHeight="1" x14ac:dyDescent="0.2">
      <c r="A599" s="25" t="s">
        <v>489</v>
      </c>
      <c r="B599" s="26">
        <v>45260</v>
      </c>
      <c r="C599" s="27">
        <v>17665</v>
      </c>
      <c r="D599" s="27" t="s">
        <v>65</v>
      </c>
      <c r="E599" s="28" t="s">
        <v>139</v>
      </c>
      <c r="F599" s="29" t="s">
        <v>190</v>
      </c>
      <c r="G599" s="27" t="s">
        <v>68</v>
      </c>
      <c r="H599" s="30">
        <v>996.95</v>
      </c>
      <c r="J599" s="30">
        <f t="shared" si="36"/>
        <v>996.95</v>
      </c>
      <c r="K599" s="30">
        <f t="shared" si="37"/>
        <v>0</v>
      </c>
      <c r="L599" s="25">
        <f t="shared" si="38"/>
        <v>11</v>
      </c>
      <c r="M599" s="25" t="str">
        <f>VLOOKUP(L599,mês!A:B,2,0)</f>
        <v>Novembro</v>
      </c>
      <c r="N599" s="25" t="str">
        <f t="shared" si="39"/>
        <v xml:space="preserve">Diretoria </v>
      </c>
    </row>
    <row r="600" spans="1:14" ht="57" customHeight="1" x14ac:dyDescent="0.2">
      <c r="A600" s="25" t="s">
        <v>489</v>
      </c>
      <c r="B600" s="26">
        <v>45264</v>
      </c>
      <c r="C600" s="27">
        <v>17676</v>
      </c>
      <c r="D600" s="27" t="s">
        <v>81</v>
      </c>
      <c r="E600" s="28" t="s">
        <v>147</v>
      </c>
      <c r="F600" s="29" t="s">
        <v>879</v>
      </c>
      <c r="G600" s="27" t="s">
        <v>68</v>
      </c>
      <c r="H600" s="30">
        <v>352.61</v>
      </c>
      <c r="J600" s="30">
        <f t="shared" si="36"/>
        <v>352.61</v>
      </c>
      <c r="K600" s="30">
        <f t="shared" si="37"/>
        <v>0</v>
      </c>
      <c r="L600" s="25">
        <f t="shared" si="38"/>
        <v>12</v>
      </c>
      <c r="M600" s="25" t="str">
        <f>VLOOKUP(L600,mês!A:B,2,0)</f>
        <v>Dezembro</v>
      </c>
      <c r="N600" s="25" t="str">
        <f t="shared" si="39"/>
        <v xml:space="preserve">Diretoria </v>
      </c>
    </row>
    <row r="601" spans="1:14" ht="57" customHeight="1" x14ac:dyDescent="0.2">
      <c r="A601" s="25" t="s">
        <v>489</v>
      </c>
      <c r="B601" s="26">
        <v>45264</v>
      </c>
      <c r="C601" s="27">
        <v>17677</v>
      </c>
      <c r="D601" s="27" t="s">
        <v>81</v>
      </c>
      <c r="E601" s="28" t="s">
        <v>133</v>
      </c>
      <c r="F601" s="29" t="s">
        <v>880</v>
      </c>
      <c r="G601" s="27" t="s">
        <v>68</v>
      </c>
      <c r="H601" s="30">
        <v>460</v>
      </c>
      <c r="J601" s="30">
        <f t="shared" si="36"/>
        <v>460</v>
      </c>
      <c r="K601" s="30">
        <f t="shared" si="37"/>
        <v>0</v>
      </c>
      <c r="L601" s="25">
        <f t="shared" si="38"/>
        <v>12</v>
      </c>
      <c r="M601" s="25" t="str">
        <f>VLOOKUP(L601,mês!A:B,2,0)</f>
        <v>Dezembro</v>
      </c>
      <c r="N601" s="25" t="str">
        <f t="shared" si="39"/>
        <v xml:space="preserve">Diretoria </v>
      </c>
    </row>
    <row r="602" spans="1:14" ht="57" customHeight="1" x14ac:dyDescent="0.2">
      <c r="A602" s="25" t="s">
        <v>489</v>
      </c>
      <c r="B602" s="26">
        <v>45264</v>
      </c>
      <c r="C602" s="27">
        <v>17678</v>
      </c>
      <c r="D602" s="27" t="s">
        <v>81</v>
      </c>
      <c r="E602" s="28" t="s">
        <v>133</v>
      </c>
      <c r="F602" s="29" t="s">
        <v>881</v>
      </c>
      <c r="G602" s="27" t="s">
        <v>68</v>
      </c>
      <c r="H602" s="30">
        <v>1150</v>
      </c>
      <c r="J602" s="30">
        <f t="shared" si="36"/>
        <v>1150</v>
      </c>
      <c r="K602" s="30">
        <f t="shared" si="37"/>
        <v>0</v>
      </c>
      <c r="L602" s="25">
        <f t="shared" si="38"/>
        <v>12</v>
      </c>
      <c r="M602" s="25" t="str">
        <f>VLOOKUP(L602,mês!A:B,2,0)</f>
        <v>Dezembro</v>
      </c>
      <c r="N602" s="25" t="str">
        <f t="shared" si="39"/>
        <v xml:space="preserve">Diretoria </v>
      </c>
    </row>
    <row r="603" spans="1:14" ht="57" customHeight="1" x14ac:dyDescent="0.2">
      <c r="A603" s="25" t="s">
        <v>489</v>
      </c>
      <c r="B603" s="26">
        <v>45268</v>
      </c>
      <c r="C603" s="27">
        <v>17696</v>
      </c>
      <c r="D603" s="27" t="s">
        <v>65</v>
      </c>
      <c r="E603" s="28" t="s">
        <v>116</v>
      </c>
      <c r="F603" s="29" t="s">
        <v>882</v>
      </c>
      <c r="G603" s="27" t="s">
        <v>68</v>
      </c>
      <c r="H603" s="30">
        <v>6867.18</v>
      </c>
      <c r="J603" s="30">
        <f t="shared" si="36"/>
        <v>6867.18</v>
      </c>
      <c r="K603" s="30">
        <f t="shared" si="37"/>
        <v>0</v>
      </c>
      <c r="L603" s="25">
        <f t="shared" si="38"/>
        <v>12</v>
      </c>
      <c r="M603" s="25" t="str">
        <f>VLOOKUP(L603,mês!A:B,2,0)</f>
        <v>Dezembro</v>
      </c>
      <c r="N603" s="25" t="str">
        <f t="shared" si="39"/>
        <v xml:space="preserve">Diretoria </v>
      </c>
    </row>
    <row r="604" spans="1:14" ht="57" customHeight="1" x14ac:dyDescent="0.2">
      <c r="A604" s="25" t="s">
        <v>489</v>
      </c>
      <c r="B604" s="26">
        <v>45278</v>
      </c>
      <c r="C604" s="27">
        <v>17719</v>
      </c>
      <c r="D604" s="27" t="s">
        <v>65</v>
      </c>
      <c r="E604" s="28" t="s">
        <v>160</v>
      </c>
      <c r="F604" s="29" t="s">
        <v>883</v>
      </c>
      <c r="G604" s="27" t="s">
        <v>68</v>
      </c>
      <c r="H604" s="30">
        <v>2862.42</v>
      </c>
      <c r="J604" s="30">
        <f t="shared" si="36"/>
        <v>2862.42</v>
      </c>
      <c r="K604" s="30">
        <f t="shared" si="37"/>
        <v>0</v>
      </c>
      <c r="L604" s="25">
        <f t="shared" si="38"/>
        <v>12</v>
      </c>
      <c r="M604" s="25" t="str">
        <f>VLOOKUP(L604,mês!A:B,2,0)</f>
        <v>Dezembro</v>
      </c>
      <c r="N604" s="25" t="str">
        <f t="shared" si="39"/>
        <v xml:space="preserve">Diretoria </v>
      </c>
    </row>
    <row r="605" spans="1:14" ht="57" customHeight="1" x14ac:dyDescent="0.2">
      <c r="A605" s="25" t="s">
        <v>489</v>
      </c>
      <c r="B605" s="26">
        <v>45280</v>
      </c>
      <c r="C605" s="27">
        <v>17895</v>
      </c>
      <c r="D605" s="27" t="s">
        <v>81</v>
      </c>
      <c r="E605" s="28" t="s">
        <v>130</v>
      </c>
      <c r="F605" s="29" t="s">
        <v>884</v>
      </c>
      <c r="G605" s="27" t="s">
        <v>68</v>
      </c>
      <c r="H605" s="30">
        <v>4933.4399999999996</v>
      </c>
      <c r="J605" s="30">
        <f t="shared" si="36"/>
        <v>4933.4399999999996</v>
      </c>
      <c r="K605" s="30">
        <f t="shared" si="37"/>
        <v>0</v>
      </c>
      <c r="L605" s="25">
        <f t="shared" si="38"/>
        <v>12</v>
      </c>
      <c r="M605" s="25" t="str">
        <f>VLOOKUP(L605,mês!A:B,2,0)</f>
        <v>Dezembro</v>
      </c>
      <c r="N605" s="25" t="str">
        <f t="shared" si="39"/>
        <v xml:space="preserve">Diretoria </v>
      </c>
    </row>
    <row r="606" spans="1:14" ht="57" customHeight="1" x14ac:dyDescent="0.2">
      <c r="A606" s="25" t="s">
        <v>489</v>
      </c>
      <c r="B606" s="26">
        <v>45280</v>
      </c>
      <c r="C606" s="27">
        <v>17897</v>
      </c>
      <c r="D606" s="27" t="s">
        <v>81</v>
      </c>
      <c r="E606" s="28" t="s">
        <v>130</v>
      </c>
      <c r="F606" s="29" t="s">
        <v>885</v>
      </c>
      <c r="G606" s="27" t="s">
        <v>68</v>
      </c>
      <c r="H606" s="30">
        <v>3288.96</v>
      </c>
      <c r="J606" s="30">
        <f t="shared" si="36"/>
        <v>3288.96</v>
      </c>
      <c r="K606" s="30">
        <f t="shared" si="37"/>
        <v>0</v>
      </c>
      <c r="L606" s="25">
        <f t="shared" si="38"/>
        <v>12</v>
      </c>
      <c r="M606" s="25" t="str">
        <f>VLOOKUP(L606,mês!A:B,2,0)</f>
        <v>Dezembro</v>
      </c>
      <c r="N606" s="25" t="str">
        <f t="shared" si="39"/>
        <v xml:space="preserve">Diretoria </v>
      </c>
    </row>
    <row r="607" spans="1:14" ht="57" customHeight="1" x14ac:dyDescent="0.2">
      <c r="A607" s="25" t="s">
        <v>489</v>
      </c>
      <c r="B607" s="26">
        <v>45280</v>
      </c>
      <c r="C607" s="27">
        <v>17904</v>
      </c>
      <c r="D607" s="27" t="s">
        <v>81</v>
      </c>
      <c r="E607" s="28" t="s">
        <v>130</v>
      </c>
      <c r="F607" s="29" t="s">
        <v>886</v>
      </c>
      <c r="G607" s="27" t="s">
        <v>68</v>
      </c>
      <c r="H607" s="30">
        <v>6577.92</v>
      </c>
      <c r="J607" s="30">
        <f t="shared" si="36"/>
        <v>6577.92</v>
      </c>
      <c r="K607" s="30">
        <f t="shared" si="37"/>
        <v>0</v>
      </c>
      <c r="L607" s="25">
        <f t="shared" si="38"/>
        <v>12</v>
      </c>
      <c r="M607" s="25" t="str">
        <f>VLOOKUP(L607,mês!A:B,2,0)</f>
        <v>Dezembro</v>
      </c>
      <c r="N607" s="25" t="str">
        <f t="shared" si="39"/>
        <v xml:space="preserve">Diretoria </v>
      </c>
    </row>
    <row r="608" spans="1:14" ht="57" customHeight="1" x14ac:dyDescent="0.2">
      <c r="A608" s="25" t="s">
        <v>489</v>
      </c>
      <c r="B608" s="26">
        <v>45280</v>
      </c>
      <c r="C608" s="27">
        <v>17905</v>
      </c>
      <c r="D608" s="27" t="s">
        <v>81</v>
      </c>
      <c r="E608" s="28" t="s">
        <v>221</v>
      </c>
      <c r="F608" s="29" t="s">
        <v>887</v>
      </c>
      <c r="G608" s="27" t="s">
        <v>68</v>
      </c>
      <c r="H608" s="30">
        <v>1857.14</v>
      </c>
      <c r="J608" s="30">
        <f t="shared" si="36"/>
        <v>1857.14</v>
      </c>
      <c r="K608" s="30">
        <f t="shared" si="37"/>
        <v>0</v>
      </c>
      <c r="L608" s="25">
        <f t="shared" si="38"/>
        <v>12</v>
      </c>
      <c r="M608" s="25" t="str">
        <f>VLOOKUP(L608,mês!A:B,2,0)</f>
        <v>Dezembro</v>
      </c>
      <c r="N608" s="25" t="str">
        <f t="shared" si="39"/>
        <v xml:space="preserve">Diretoria </v>
      </c>
    </row>
    <row r="609" spans="1:14" ht="57" customHeight="1" x14ac:dyDescent="0.2">
      <c r="A609" s="25" t="s">
        <v>489</v>
      </c>
      <c r="B609" s="26">
        <v>45280</v>
      </c>
      <c r="C609" s="27">
        <v>17906</v>
      </c>
      <c r="D609" s="27" t="s">
        <v>81</v>
      </c>
      <c r="E609" s="28" t="s">
        <v>221</v>
      </c>
      <c r="F609" s="29" t="s">
        <v>888</v>
      </c>
      <c r="G609" s="27" t="s">
        <v>68</v>
      </c>
      <c r="H609" s="30">
        <v>928.57</v>
      </c>
      <c r="J609" s="30">
        <f t="shared" si="36"/>
        <v>928.57</v>
      </c>
      <c r="K609" s="30">
        <f t="shared" si="37"/>
        <v>0</v>
      </c>
      <c r="L609" s="25">
        <f t="shared" si="38"/>
        <v>12</v>
      </c>
      <c r="M609" s="25" t="str">
        <f>VLOOKUP(L609,mês!A:B,2,0)</f>
        <v>Dezembro</v>
      </c>
      <c r="N609" s="25" t="str">
        <f t="shared" si="39"/>
        <v xml:space="preserve">Diretoria </v>
      </c>
    </row>
    <row r="610" spans="1:14" ht="57" customHeight="1" x14ac:dyDescent="0.2">
      <c r="A610" s="25" t="s">
        <v>489</v>
      </c>
      <c r="B610" s="26">
        <v>45280</v>
      </c>
      <c r="C610" s="27">
        <v>17913</v>
      </c>
      <c r="D610" s="27" t="s">
        <v>249</v>
      </c>
      <c r="E610" s="28" t="s">
        <v>221</v>
      </c>
      <c r="F610" s="29" t="s">
        <v>889</v>
      </c>
      <c r="G610" s="27" t="s">
        <v>68</v>
      </c>
      <c r="H610" s="30">
        <v>1214.28</v>
      </c>
      <c r="J610" s="30">
        <f t="shared" si="36"/>
        <v>1214.28</v>
      </c>
      <c r="K610" s="30">
        <f t="shared" si="37"/>
        <v>0</v>
      </c>
      <c r="L610" s="25">
        <f t="shared" si="38"/>
        <v>12</v>
      </c>
      <c r="M610" s="25" t="str">
        <f>VLOOKUP(L610,mês!A:B,2,0)</f>
        <v>Dezembro</v>
      </c>
      <c r="N610" s="25" t="str">
        <f t="shared" si="39"/>
        <v xml:space="preserve">Diretoria </v>
      </c>
    </row>
    <row r="611" spans="1:14" ht="57" customHeight="1" x14ac:dyDescent="0.2">
      <c r="A611" s="25" t="s">
        <v>489</v>
      </c>
      <c r="B611" s="26">
        <v>45280</v>
      </c>
      <c r="C611" s="27">
        <v>17914</v>
      </c>
      <c r="D611" s="27" t="s">
        <v>81</v>
      </c>
      <c r="E611" s="28" t="s">
        <v>221</v>
      </c>
      <c r="F611" s="29" t="s">
        <v>890</v>
      </c>
      <c r="G611" s="27" t="s">
        <v>68</v>
      </c>
      <c r="H611" s="30">
        <v>3714.28</v>
      </c>
      <c r="J611" s="30">
        <f t="shared" si="36"/>
        <v>3714.28</v>
      </c>
      <c r="K611" s="30">
        <f t="shared" si="37"/>
        <v>0</v>
      </c>
      <c r="L611" s="25">
        <f t="shared" si="38"/>
        <v>12</v>
      </c>
      <c r="M611" s="25" t="str">
        <f>VLOOKUP(L611,mês!A:B,2,0)</f>
        <v>Dezembro</v>
      </c>
      <c r="N611" s="25" t="str">
        <f t="shared" si="39"/>
        <v xml:space="preserve">Diretoria </v>
      </c>
    </row>
    <row r="612" spans="1:14" ht="57" customHeight="1" x14ac:dyDescent="0.2">
      <c r="A612" s="25" t="s">
        <v>489</v>
      </c>
      <c r="B612" s="26">
        <v>45280</v>
      </c>
      <c r="C612" s="27">
        <v>17915</v>
      </c>
      <c r="D612" s="27" t="s">
        <v>81</v>
      </c>
      <c r="E612" s="28" t="s">
        <v>221</v>
      </c>
      <c r="F612" s="29" t="s">
        <v>891</v>
      </c>
      <c r="G612" s="27" t="s">
        <v>68</v>
      </c>
      <c r="H612" s="30">
        <v>2428.56</v>
      </c>
      <c r="J612" s="30">
        <f t="shared" si="36"/>
        <v>2428.56</v>
      </c>
      <c r="K612" s="30">
        <f t="shared" si="37"/>
        <v>0</v>
      </c>
      <c r="L612" s="25">
        <f t="shared" si="38"/>
        <v>12</v>
      </c>
      <c r="M612" s="25" t="str">
        <f>VLOOKUP(L612,mês!A:B,2,0)</f>
        <v>Dezembro</v>
      </c>
      <c r="N612" s="25" t="str">
        <f t="shared" si="39"/>
        <v xml:space="preserve">Diretoria </v>
      </c>
    </row>
    <row r="613" spans="1:14" ht="57" customHeight="1" x14ac:dyDescent="0.2">
      <c r="A613" s="25" t="s">
        <v>489</v>
      </c>
      <c r="B613" s="26">
        <v>45280</v>
      </c>
      <c r="C613" s="27">
        <v>17916</v>
      </c>
      <c r="D613" s="27" t="s">
        <v>81</v>
      </c>
      <c r="E613" s="28" t="s">
        <v>221</v>
      </c>
      <c r="F613" s="29" t="s">
        <v>892</v>
      </c>
      <c r="G613" s="27" t="s">
        <v>68</v>
      </c>
      <c r="H613" s="30">
        <v>3642.84</v>
      </c>
      <c r="J613" s="30">
        <f t="shared" si="36"/>
        <v>3642.84</v>
      </c>
      <c r="K613" s="30">
        <f t="shared" si="37"/>
        <v>0</v>
      </c>
      <c r="L613" s="25">
        <f t="shared" si="38"/>
        <v>12</v>
      </c>
      <c r="M613" s="25" t="str">
        <f>VLOOKUP(L613,mês!A:B,2,0)</f>
        <v>Dezembro</v>
      </c>
      <c r="N613" s="25" t="str">
        <f t="shared" si="39"/>
        <v xml:space="preserve">Diretoria </v>
      </c>
    </row>
    <row r="614" spans="1:14" ht="57" customHeight="1" x14ac:dyDescent="0.2">
      <c r="A614" s="25" t="s">
        <v>893</v>
      </c>
      <c r="B614" s="26">
        <v>44938</v>
      </c>
      <c r="C614" s="27">
        <v>16482</v>
      </c>
      <c r="D614" s="27" t="s">
        <v>505</v>
      </c>
      <c r="E614" s="28" t="s">
        <v>365</v>
      </c>
      <c r="F614" s="29" t="s">
        <v>894</v>
      </c>
      <c r="G614" s="27" t="s">
        <v>68</v>
      </c>
      <c r="H614" s="30">
        <v>0</v>
      </c>
      <c r="J614" s="30">
        <f t="shared" si="36"/>
        <v>0</v>
      </c>
      <c r="K614" s="30">
        <f t="shared" si="37"/>
        <v>0</v>
      </c>
      <c r="L614" s="25">
        <f t="shared" si="38"/>
        <v>1</v>
      </c>
      <c r="M614" s="25" t="str">
        <f>VLOOKUP(L614,mês!A:B,2,0)</f>
        <v>Janeiro</v>
      </c>
      <c r="N614" s="25" t="str">
        <f t="shared" si="39"/>
        <v xml:space="preserve">Diretoria </v>
      </c>
    </row>
    <row r="615" spans="1:14" ht="57" customHeight="1" x14ac:dyDescent="0.2">
      <c r="A615" s="25" t="s">
        <v>893</v>
      </c>
      <c r="B615" s="26">
        <v>44956</v>
      </c>
      <c r="C615" s="27">
        <v>16534</v>
      </c>
      <c r="D615" s="27" t="s">
        <v>505</v>
      </c>
      <c r="E615" s="28" t="s">
        <v>137</v>
      </c>
      <c r="F615" s="29" t="s">
        <v>895</v>
      </c>
      <c r="G615" s="27" t="s">
        <v>68</v>
      </c>
      <c r="H615" s="30">
        <v>36890</v>
      </c>
      <c r="J615" s="30">
        <f t="shared" si="36"/>
        <v>36890</v>
      </c>
      <c r="K615" s="30">
        <f t="shared" si="37"/>
        <v>0</v>
      </c>
      <c r="L615" s="25">
        <f t="shared" si="38"/>
        <v>1</v>
      </c>
      <c r="M615" s="25" t="str">
        <f>VLOOKUP(L615,mês!A:B,2,0)</f>
        <v>Janeiro</v>
      </c>
      <c r="N615" s="25" t="str">
        <f t="shared" si="39"/>
        <v xml:space="preserve">Diretoria </v>
      </c>
    </row>
    <row r="616" spans="1:14" ht="57" customHeight="1" x14ac:dyDescent="0.2">
      <c r="A616" s="25" t="s">
        <v>893</v>
      </c>
      <c r="B616" s="26">
        <v>44959</v>
      </c>
      <c r="C616" s="27">
        <v>16541</v>
      </c>
      <c r="D616" s="27" t="s">
        <v>65</v>
      </c>
      <c r="E616" s="28" t="s">
        <v>896</v>
      </c>
      <c r="F616" s="29" t="s">
        <v>897</v>
      </c>
      <c r="G616" s="27" t="s">
        <v>68</v>
      </c>
      <c r="H616" s="30">
        <v>9452</v>
      </c>
      <c r="J616" s="30">
        <f t="shared" si="36"/>
        <v>9452</v>
      </c>
      <c r="K616" s="30">
        <f t="shared" si="37"/>
        <v>0</v>
      </c>
      <c r="L616" s="25">
        <f t="shared" si="38"/>
        <v>2</v>
      </c>
      <c r="M616" s="25" t="str">
        <f>VLOOKUP(L616,mês!A:B,2,0)</f>
        <v>Fevereiro</v>
      </c>
      <c r="N616" s="25" t="str">
        <f t="shared" si="39"/>
        <v xml:space="preserve">Diretoria </v>
      </c>
    </row>
    <row r="617" spans="1:14" ht="57" customHeight="1" x14ac:dyDescent="0.2">
      <c r="A617" s="25" t="s">
        <v>893</v>
      </c>
      <c r="B617" s="26">
        <v>44970</v>
      </c>
      <c r="C617" s="27">
        <v>16586</v>
      </c>
      <c r="D617" s="27" t="s">
        <v>505</v>
      </c>
      <c r="E617" s="28" t="s">
        <v>898</v>
      </c>
      <c r="F617" s="29" t="s">
        <v>899</v>
      </c>
      <c r="G617" s="27" t="s">
        <v>68</v>
      </c>
      <c r="H617" s="30">
        <v>5032.17</v>
      </c>
      <c r="J617" s="30">
        <f t="shared" si="36"/>
        <v>5032.17</v>
      </c>
      <c r="K617" s="30">
        <f t="shared" si="37"/>
        <v>0</v>
      </c>
      <c r="L617" s="25">
        <f t="shared" si="38"/>
        <v>2</v>
      </c>
      <c r="M617" s="25" t="str">
        <f>VLOOKUP(L617,mês!A:B,2,0)</f>
        <v>Fevereiro</v>
      </c>
      <c r="N617" s="25" t="str">
        <f t="shared" si="39"/>
        <v xml:space="preserve">Diretoria </v>
      </c>
    </row>
    <row r="618" spans="1:14" ht="57" customHeight="1" x14ac:dyDescent="0.2">
      <c r="A618" s="25" t="s">
        <v>893</v>
      </c>
      <c r="B618" s="26">
        <v>44985</v>
      </c>
      <c r="C618" s="27">
        <v>16632</v>
      </c>
      <c r="D618" s="27" t="s">
        <v>118</v>
      </c>
      <c r="E618" s="28" t="s">
        <v>900</v>
      </c>
      <c r="F618" s="29" t="s">
        <v>901</v>
      </c>
      <c r="G618" s="27" t="s">
        <v>68</v>
      </c>
      <c r="H618" s="30">
        <v>944</v>
      </c>
      <c r="J618" s="30">
        <f t="shared" si="36"/>
        <v>944</v>
      </c>
      <c r="K618" s="30">
        <f t="shared" si="37"/>
        <v>0</v>
      </c>
      <c r="L618" s="25">
        <f t="shared" si="38"/>
        <v>2</v>
      </c>
      <c r="M618" s="25" t="str">
        <f>VLOOKUP(L618,mês!A:B,2,0)</f>
        <v>Fevereiro</v>
      </c>
      <c r="N618" s="25" t="str">
        <f t="shared" si="39"/>
        <v xml:space="preserve">Diretoria </v>
      </c>
    </row>
    <row r="619" spans="1:14" ht="57" customHeight="1" x14ac:dyDescent="0.2">
      <c r="A619" s="25" t="s">
        <v>893</v>
      </c>
      <c r="B619" s="26">
        <v>44986</v>
      </c>
      <c r="C619" s="27">
        <v>16635</v>
      </c>
      <c r="D619" s="27" t="s">
        <v>65</v>
      </c>
      <c r="E619" s="28" t="s">
        <v>902</v>
      </c>
      <c r="F619" s="29" t="s">
        <v>903</v>
      </c>
      <c r="G619" s="27" t="s">
        <v>68</v>
      </c>
      <c r="H619" s="30">
        <v>18904</v>
      </c>
      <c r="J619" s="30">
        <f t="shared" si="36"/>
        <v>18904</v>
      </c>
      <c r="K619" s="30">
        <f t="shared" si="37"/>
        <v>0</v>
      </c>
      <c r="L619" s="25">
        <f t="shared" si="38"/>
        <v>3</v>
      </c>
      <c r="M619" s="25" t="str">
        <f>VLOOKUP(L619,mês!A:B,2,0)</f>
        <v>Março</v>
      </c>
      <c r="N619" s="25" t="str">
        <f t="shared" si="39"/>
        <v xml:space="preserve">Diretoria </v>
      </c>
    </row>
    <row r="620" spans="1:14" ht="57" customHeight="1" x14ac:dyDescent="0.2">
      <c r="A620" s="25" t="s">
        <v>893</v>
      </c>
      <c r="B620" s="26">
        <v>44993</v>
      </c>
      <c r="C620" s="27">
        <v>16670</v>
      </c>
      <c r="D620" s="27" t="s">
        <v>65</v>
      </c>
      <c r="E620" s="28" t="s">
        <v>902</v>
      </c>
      <c r="F620" s="29" t="s">
        <v>904</v>
      </c>
      <c r="G620" s="27" t="s">
        <v>68</v>
      </c>
      <c r="H620" s="30">
        <v>119616</v>
      </c>
      <c r="J620" s="30">
        <f t="shared" si="36"/>
        <v>119616</v>
      </c>
      <c r="K620" s="30">
        <f t="shared" si="37"/>
        <v>0</v>
      </c>
      <c r="L620" s="25">
        <f t="shared" si="38"/>
        <v>3</v>
      </c>
      <c r="M620" s="25" t="str">
        <f>VLOOKUP(L620,mês!A:B,2,0)</f>
        <v>Março</v>
      </c>
      <c r="N620" s="25" t="str">
        <f t="shared" si="39"/>
        <v xml:space="preserve">Diretoria </v>
      </c>
    </row>
    <row r="621" spans="1:14" ht="57" customHeight="1" x14ac:dyDescent="0.2">
      <c r="A621" s="25" t="s">
        <v>893</v>
      </c>
      <c r="B621" s="26">
        <v>44994</v>
      </c>
      <c r="C621" s="27">
        <v>16676</v>
      </c>
      <c r="D621" s="27" t="s">
        <v>65</v>
      </c>
      <c r="E621" s="28" t="s">
        <v>905</v>
      </c>
      <c r="F621" s="29" t="s">
        <v>906</v>
      </c>
      <c r="G621" s="27" t="s">
        <v>68</v>
      </c>
      <c r="H621" s="30">
        <v>128226.53</v>
      </c>
      <c r="J621" s="30">
        <f t="shared" si="36"/>
        <v>128226.53</v>
      </c>
      <c r="K621" s="30">
        <f t="shared" si="37"/>
        <v>0</v>
      </c>
      <c r="L621" s="25">
        <f t="shared" si="38"/>
        <v>3</v>
      </c>
      <c r="M621" s="25" t="str">
        <f>VLOOKUP(L621,mês!A:B,2,0)</f>
        <v>Março</v>
      </c>
      <c r="N621" s="25" t="str">
        <f t="shared" si="39"/>
        <v xml:space="preserve">Diretoria </v>
      </c>
    </row>
    <row r="622" spans="1:14" ht="57" customHeight="1" x14ac:dyDescent="0.2">
      <c r="A622" s="25" t="s">
        <v>893</v>
      </c>
      <c r="B622" s="26">
        <v>45008</v>
      </c>
      <c r="C622" s="27">
        <v>16711</v>
      </c>
      <c r="D622" s="27" t="s">
        <v>249</v>
      </c>
      <c r="E622" s="28" t="s">
        <v>424</v>
      </c>
      <c r="F622" s="29" t="s">
        <v>907</v>
      </c>
      <c r="G622" s="27" t="s">
        <v>68</v>
      </c>
      <c r="H622" s="30">
        <v>1751.6</v>
      </c>
      <c r="J622" s="30">
        <f t="shared" si="36"/>
        <v>1751.6</v>
      </c>
      <c r="K622" s="30">
        <f t="shared" si="37"/>
        <v>0</v>
      </c>
      <c r="L622" s="25">
        <f t="shared" si="38"/>
        <v>3</v>
      </c>
      <c r="M622" s="25" t="str">
        <f>VLOOKUP(L622,mês!A:B,2,0)</f>
        <v>Março</v>
      </c>
      <c r="N622" s="25" t="str">
        <f t="shared" si="39"/>
        <v xml:space="preserve">Diretoria </v>
      </c>
    </row>
    <row r="623" spans="1:14" ht="57" customHeight="1" x14ac:dyDescent="0.2">
      <c r="A623" s="25" t="s">
        <v>893</v>
      </c>
      <c r="B623" s="26">
        <v>45012</v>
      </c>
      <c r="C623" s="27">
        <v>16723</v>
      </c>
      <c r="D623" s="27" t="s">
        <v>362</v>
      </c>
      <c r="E623" s="28" t="s">
        <v>137</v>
      </c>
      <c r="F623" s="29" t="s">
        <v>908</v>
      </c>
      <c r="G623" s="27" t="s">
        <v>68</v>
      </c>
      <c r="H623" s="30">
        <v>459</v>
      </c>
      <c r="J623" s="30">
        <f t="shared" si="36"/>
        <v>459</v>
      </c>
      <c r="K623" s="30">
        <f t="shared" si="37"/>
        <v>0</v>
      </c>
      <c r="L623" s="25">
        <f t="shared" si="38"/>
        <v>3</v>
      </c>
      <c r="M623" s="25" t="str">
        <f>VLOOKUP(L623,mês!A:B,2,0)</f>
        <v>Março</v>
      </c>
      <c r="N623" s="25" t="str">
        <f t="shared" si="39"/>
        <v xml:space="preserve">Diretoria </v>
      </c>
    </row>
    <row r="624" spans="1:14" ht="57" customHeight="1" x14ac:dyDescent="0.2">
      <c r="A624" s="25" t="s">
        <v>893</v>
      </c>
      <c r="B624" s="26">
        <v>45012</v>
      </c>
      <c r="C624" s="27">
        <v>16724</v>
      </c>
      <c r="D624" s="27" t="s">
        <v>118</v>
      </c>
      <c r="E624" s="28" t="s">
        <v>137</v>
      </c>
      <c r="F624" s="29" t="s">
        <v>909</v>
      </c>
      <c r="G624" s="27" t="s">
        <v>68</v>
      </c>
      <c r="H624" s="30">
        <v>400</v>
      </c>
      <c r="J624" s="30">
        <f t="shared" si="36"/>
        <v>400</v>
      </c>
      <c r="K624" s="30">
        <f t="shared" si="37"/>
        <v>0</v>
      </c>
      <c r="L624" s="25">
        <f t="shared" si="38"/>
        <v>3</v>
      </c>
      <c r="M624" s="25" t="str">
        <f>VLOOKUP(L624,mês!A:B,2,0)</f>
        <v>Março</v>
      </c>
      <c r="N624" s="25" t="str">
        <f t="shared" si="39"/>
        <v xml:space="preserve">Diretoria </v>
      </c>
    </row>
    <row r="625" spans="1:14" ht="57" customHeight="1" x14ac:dyDescent="0.2">
      <c r="A625" s="25" t="s">
        <v>893</v>
      </c>
      <c r="B625" s="26">
        <v>45013</v>
      </c>
      <c r="C625" s="27">
        <v>16726</v>
      </c>
      <c r="D625" s="27" t="s">
        <v>118</v>
      </c>
      <c r="E625" s="28" t="s">
        <v>910</v>
      </c>
      <c r="F625" s="29" t="s">
        <v>911</v>
      </c>
      <c r="G625" s="27" t="s">
        <v>68</v>
      </c>
      <c r="H625" s="30">
        <v>27960</v>
      </c>
      <c r="J625" s="30">
        <f t="shared" si="36"/>
        <v>27960</v>
      </c>
      <c r="K625" s="30">
        <f t="shared" si="37"/>
        <v>0</v>
      </c>
      <c r="L625" s="25">
        <f t="shared" si="38"/>
        <v>3</v>
      </c>
      <c r="M625" s="25" t="str">
        <f>VLOOKUP(L625,mês!A:B,2,0)</f>
        <v>Março</v>
      </c>
      <c r="N625" s="25" t="str">
        <f t="shared" si="39"/>
        <v xml:space="preserve">Diretoria </v>
      </c>
    </row>
    <row r="626" spans="1:14" ht="57" customHeight="1" x14ac:dyDescent="0.2">
      <c r="A626" s="25" t="s">
        <v>893</v>
      </c>
      <c r="B626" s="26">
        <v>45014</v>
      </c>
      <c r="C626" s="27">
        <v>16730</v>
      </c>
      <c r="D626" s="27" t="s">
        <v>65</v>
      </c>
      <c r="E626" s="28" t="s">
        <v>284</v>
      </c>
      <c r="F626" s="29" t="s">
        <v>912</v>
      </c>
      <c r="G626" s="27" t="s">
        <v>68</v>
      </c>
      <c r="H626" s="30">
        <v>445.44</v>
      </c>
      <c r="J626" s="30">
        <f t="shared" si="36"/>
        <v>445.44</v>
      </c>
      <c r="K626" s="30">
        <f t="shared" si="37"/>
        <v>0</v>
      </c>
      <c r="L626" s="25">
        <f t="shared" si="38"/>
        <v>3</v>
      </c>
      <c r="M626" s="25" t="str">
        <f>VLOOKUP(L626,mês!A:B,2,0)</f>
        <v>Março</v>
      </c>
      <c r="N626" s="25" t="str">
        <f t="shared" si="39"/>
        <v xml:space="preserve">Diretoria </v>
      </c>
    </row>
    <row r="627" spans="1:14" ht="57" customHeight="1" x14ac:dyDescent="0.2">
      <c r="A627" s="25" t="s">
        <v>893</v>
      </c>
      <c r="B627" s="26">
        <v>45026</v>
      </c>
      <c r="C627" s="27">
        <v>16770</v>
      </c>
      <c r="D627" s="27" t="s">
        <v>65</v>
      </c>
      <c r="E627" s="28" t="s">
        <v>284</v>
      </c>
      <c r="F627" s="29" t="s">
        <v>913</v>
      </c>
      <c r="G627" s="27" t="s">
        <v>68</v>
      </c>
      <c r="H627" s="30">
        <v>1733.61</v>
      </c>
      <c r="J627" s="30">
        <f t="shared" si="36"/>
        <v>1733.61</v>
      </c>
      <c r="K627" s="30">
        <f t="shared" si="37"/>
        <v>0</v>
      </c>
      <c r="L627" s="25">
        <f t="shared" si="38"/>
        <v>4</v>
      </c>
      <c r="M627" s="25" t="str">
        <f>VLOOKUP(L627,mês!A:B,2,0)</f>
        <v>Abril</v>
      </c>
      <c r="N627" s="25" t="str">
        <f t="shared" si="39"/>
        <v xml:space="preserve">Diretoria </v>
      </c>
    </row>
    <row r="628" spans="1:14" ht="57" customHeight="1" x14ac:dyDescent="0.2">
      <c r="A628" s="25" t="s">
        <v>893</v>
      </c>
      <c r="B628" s="26">
        <v>45035</v>
      </c>
      <c r="C628" s="27">
        <v>16804</v>
      </c>
      <c r="D628" s="27" t="s">
        <v>65</v>
      </c>
      <c r="E628" s="28" t="s">
        <v>284</v>
      </c>
      <c r="F628" s="29" t="s">
        <v>914</v>
      </c>
      <c r="G628" s="27" t="s">
        <v>68</v>
      </c>
      <c r="H628" s="30">
        <v>2311.48</v>
      </c>
      <c r="J628" s="30">
        <f t="shared" si="36"/>
        <v>2311.48</v>
      </c>
      <c r="K628" s="30">
        <f t="shared" si="37"/>
        <v>0</v>
      </c>
      <c r="L628" s="25">
        <f t="shared" si="38"/>
        <v>4</v>
      </c>
      <c r="M628" s="25" t="str">
        <f>VLOOKUP(L628,mês!A:B,2,0)</f>
        <v>Abril</v>
      </c>
      <c r="N628" s="25" t="str">
        <f t="shared" si="39"/>
        <v xml:space="preserve">Diretoria </v>
      </c>
    </row>
    <row r="629" spans="1:14" ht="57" customHeight="1" x14ac:dyDescent="0.2">
      <c r="A629" s="25" t="s">
        <v>893</v>
      </c>
      <c r="B629" s="26">
        <v>45041</v>
      </c>
      <c r="C629" s="27">
        <v>16819</v>
      </c>
      <c r="D629" s="27" t="s">
        <v>65</v>
      </c>
      <c r="E629" s="28" t="s">
        <v>284</v>
      </c>
      <c r="F629" s="29" t="s">
        <v>915</v>
      </c>
      <c r="G629" s="27" t="s">
        <v>68</v>
      </c>
      <c r="H629" s="30">
        <v>445.44</v>
      </c>
      <c r="J629" s="30">
        <f t="shared" si="36"/>
        <v>445.44</v>
      </c>
      <c r="K629" s="30">
        <f t="shared" si="37"/>
        <v>0</v>
      </c>
      <c r="L629" s="25">
        <f t="shared" si="38"/>
        <v>4</v>
      </c>
      <c r="M629" s="25" t="str">
        <f>VLOOKUP(L629,mês!A:B,2,0)</f>
        <v>Abril</v>
      </c>
      <c r="N629" s="25" t="str">
        <f t="shared" si="39"/>
        <v xml:space="preserve">Diretoria </v>
      </c>
    </row>
    <row r="630" spans="1:14" ht="57" customHeight="1" x14ac:dyDescent="0.2">
      <c r="A630" s="25" t="s">
        <v>893</v>
      </c>
      <c r="B630" s="26">
        <v>45042</v>
      </c>
      <c r="C630" s="27">
        <v>16827</v>
      </c>
      <c r="D630" s="27" t="s">
        <v>65</v>
      </c>
      <c r="E630" s="28" t="s">
        <v>902</v>
      </c>
      <c r="F630" s="29" t="s">
        <v>916</v>
      </c>
      <c r="G630" s="27" t="s">
        <v>68</v>
      </c>
      <c r="H630" s="30">
        <v>113240</v>
      </c>
      <c r="J630" s="30">
        <f t="shared" si="36"/>
        <v>113240</v>
      </c>
      <c r="K630" s="30">
        <f t="shared" si="37"/>
        <v>0</v>
      </c>
      <c r="L630" s="25">
        <f t="shared" si="38"/>
        <v>4</v>
      </c>
      <c r="M630" s="25" t="str">
        <f>VLOOKUP(L630,mês!A:B,2,0)</f>
        <v>Abril</v>
      </c>
      <c r="N630" s="25" t="str">
        <f t="shared" si="39"/>
        <v xml:space="preserve">Diretoria </v>
      </c>
    </row>
    <row r="631" spans="1:14" ht="57" customHeight="1" x14ac:dyDescent="0.2">
      <c r="A631" s="25" t="s">
        <v>893</v>
      </c>
      <c r="B631" s="26">
        <v>45043</v>
      </c>
      <c r="C631" s="27">
        <v>16835</v>
      </c>
      <c r="D631" s="27" t="s">
        <v>505</v>
      </c>
      <c r="E631" s="28" t="s">
        <v>917</v>
      </c>
      <c r="F631" s="29" t="s">
        <v>918</v>
      </c>
      <c r="G631" s="27" t="s">
        <v>68</v>
      </c>
      <c r="H631" s="30">
        <v>29737.5</v>
      </c>
      <c r="J631" s="30">
        <f t="shared" si="36"/>
        <v>29737.5</v>
      </c>
      <c r="K631" s="30">
        <f t="shared" si="37"/>
        <v>0</v>
      </c>
      <c r="L631" s="25">
        <f t="shared" si="38"/>
        <v>4</v>
      </c>
      <c r="M631" s="25" t="str">
        <f>VLOOKUP(L631,mês!A:B,2,0)</f>
        <v>Abril</v>
      </c>
      <c r="N631" s="25" t="str">
        <f t="shared" si="39"/>
        <v xml:space="preserve">Diretoria </v>
      </c>
    </row>
    <row r="632" spans="1:14" ht="57" customHeight="1" x14ac:dyDescent="0.2">
      <c r="A632" s="25" t="s">
        <v>893</v>
      </c>
      <c r="B632" s="26">
        <v>45048</v>
      </c>
      <c r="C632" s="27">
        <v>16843</v>
      </c>
      <c r="D632" s="27" t="s">
        <v>505</v>
      </c>
      <c r="E632" s="28" t="s">
        <v>919</v>
      </c>
      <c r="F632" s="29" t="s">
        <v>920</v>
      </c>
      <c r="G632" s="27" t="s">
        <v>68</v>
      </c>
      <c r="H632" s="30">
        <v>2859.82</v>
      </c>
      <c r="J632" s="30">
        <f t="shared" si="36"/>
        <v>2859.82</v>
      </c>
      <c r="K632" s="30">
        <f t="shared" si="37"/>
        <v>0</v>
      </c>
      <c r="L632" s="25">
        <f t="shared" si="38"/>
        <v>5</v>
      </c>
      <c r="M632" s="25" t="str">
        <f>VLOOKUP(L632,mês!A:B,2,0)</f>
        <v>Maio</v>
      </c>
      <c r="N632" s="25" t="str">
        <f t="shared" si="39"/>
        <v xml:space="preserve">Diretoria </v>
      </c>
    </row>
    <row r="633" spans="1:14" ht="57" customHeight="1" x14ac:dyDescent="0.2">
      <c r="A633" s="25" t="s">
        <v>893</v>
      </c>
      <c r="B633" s="26">
        <v>45049</v>
      </c>
      <c r="C633" s="27">
        <v>16847</v>
      </c>
      <c r="D633" s="27" t="s">
        <v>505</v>
      </c>
      <c r="E633" s="28" t="s">
        <v>921</v>
      </c>
      <c r="F633" s="29" t="s">
        <v>922</v>
      </c>
      <c r="G633" s="27" t="s">
        <v>68</v>
      </c>
      <c r="H633" s="30">
        <v>35556</v>
      </c>
      <c r="J633" s="30">
        <f t="shared" si="36"/>
        <v>35556</v>
      </c>
      <c r="K633" s="30">
        <f t="shared" si="37"/>
        <v>0</v>
      </c>
      <c r="L633" s="25">
        <f t="shared" si="38"/>
        <v>5</v>
      </c>
      <c r="M633" s="25" t="str">
        <f>VLOOKUP(L633,mês!A:B,2,0)</f>
        <v>Maio</v>
      </c>
      <c r="N633" s="25" t="str">
        <f t="shared" si="39"/>
        <v xml:space="preserve">Diretoria </v>
      </c>
    </row>
    <row r="634" spans="1:14" ht="57" customHeight="1" x14ac:dyDescent="0.2">
      <c r="A634" s="25" t="s">
        <v>893</v>
      </c>
      <c r="B634" s="26">
        <v>45050</v>
      </c>
      <c r="C634" s="27">
        <v>16854</v>
      </c>
      <c r="D634" s="27" t="s">
        <v>362</v>
      </c>
      <c r="E634" s="28" t="s">
        <v>137</v>
      </c>
      <c r="F634" s="29" t="s">
        <v>923</v>
      </c>
      <c r="G634" s="27" t="s">
        <v>68</v>
      </c>
      <c r="H634" s="30">
        <v>400</v>
      </c>
      <c r="J634" s="30">
        <f t="shared" si="36"/>
        <v>400</v>
      </c>
      <c r="K634" s="30">
        <f t="shared" si="37"/>
        <v>0</v>
      </c>
      <c r="L634" s="25">
        <f t="shared" si="38"/>
        <v>5</v>
      </c>
      <c r="M634" s="25" t="str">
        <f>VLOOKUP(L634,mês!A:B,2,0)</f>
        <v>Maio</v>
      </c>
      <c r="N634" s="25" t="str">
        <f t="shared" si="39"/>
        <v xml:space="preserve">Diretoria </v>
      </c>
    </row>
    <row r="635" spans="1:14" ht="57" customHeight="1" x14ac:dyDescent="0.2">
      <c r="A635" s="25" t="s">
        <v>893</v>
      </c>
      <c r="B635" s="26">
        <v>45051</v>
      </c>
      <c r="C635" s="27">
        <v>16860</v>
      </c>
      <c r="D635" s="27" t="s">
        <v>505</v>
      </c>
      <c r="E635" s="28" t="s">
        <v>919</v>
      </c>
      <c r="F635" s="29" t="s">
        <v>924</v>
      </c>
      <c r="G635" s="27" t="s">
        <v>68</v>
      </c>
      <c r="H635" s="30">
        <v>29415.82</v>
      </c>
      <c r="J635" s="30">
        <f t="shared" si="36"/>
        <v>29415.82</v>
      </c>
      <c r="K635" s="30">
        <f t="shared" si="37"/>
        <v>0</v>
      </c>
      <c r="L635" s="25">
        <f t="shared" si="38"/>
        <v>5</v>
      </c>
      <c r="M635" s="25" t="str">
        <f>VLOOKUP(L635,mês!A:B,2,0)</f>
        <v>Maio</v>
      </c>
      <c r="N635" s="25" t="str">
        <f t="shared" si="39"/>
        <v xml:space="preserve">Diretoria </v>
      </c>
    </row>
    <row r="636" spans="1:14" ht="57" customHeight="1" x14ac:dyDescent="0.2">
      <c r="A636" s="25" t="s">
        <v>893</v>
      </c>
      <c r="B636" s="26">
        <v>45051</v>
      </c>
      <c r="C636" s="27">
        <v>16861</v>
      </c>
      <c r="D636" s="27" t="s">
        <v>87</v>
      </c>
      <c r="E636" s="28" t="s">
        <v>925</v>
      </c>
      <c r="F636" s="29" t="s">
        <v>926</v>
      </c>
      <c r="G636" s="27" t="s">
        <v>68</v>
      </c>
      <c r="H636" s="30">
        <v>1510</v>
      </c>
      <c r="J636" s="30">
        <f t="shared" si="36"/>
        <v>1510</v>
      </c>
      <c r="K636" s="30">
        <f t="shared" si="37"/>
        <v>0</v>
      </c>
      <c r="L636" s="25">
        <f t="shared" si="38"/>
        <v>5</v>
      </c>
      <c r="M636" s="25" t="str">
        <f>VLOOKUP(L636,mês!A:B,2,0)</f>
        <v>Maio</v>
      </c>
      <c r="N636" s="25" t="str">
        <f t="shared" si="39"/>
        <v xml:space="preserve">Diretoria </v>
      </c>
    </row>
    <row r="637" spans="1:14" ht="57" customHeight="1" x14ac:dyDescent="0.2">
      <c r="A637" s="25" t="s">
        <v>893</v>
      </c>
      <c r="B637" s="26">
        <v>45058</v>
      </c>
      <c r="C637" s="27">
        <v>16921</v>
      </c>
      <c r="D637" s="27" t="s">
        <v>362</v>
      </c>
      <c r="E637" s="28" t="s">
        <v>137</v>
      </c>
      <c r="F637" s="29" t="s">
        <v>927</v>
      </c>
      <c r="G637" s="27" t="s">
        <v>68</v>
      </c>
      <c r="H637" s="30">
        <v>1127</v>
      </c>
      <c r="J637" s="30">
        <f t="shared" si="36"/>
        <v>1127</v>
      </c>
      <c r="K637" s="30">
        <f t="shared" si="37"/>
        <v>0</v>
      </c>
      <c r="L637" s="25">
        <f t="shared" si="38"/>
        <v>5</v>
      </c>
      <c r="M637" s="25" t="str">
        <f>VLOOKUP(L637,mês!A:B,2,0)</f>
        <v>Maio</v>
      </c>
      <c r="N637" s="25" t="str">
        <f t="shared" si="39"/>
        <v xml:space="preserve">Diretoria </v>
      </c>
    </row>
    <row r="638" spans="1:14" ht="57" customHeight="1" x14ac:dyDescent="0.2">
      <c r="A638" s="25" t="s">
        <v>893</v>
      </c>
      <c r="B638" s="26">
        <v>45061</v>
      </c>
      <c r="C638" s="27">
        <v>16930</v>
      </c>
      <c r="D638" s="27" t="s">
        <v>65</v>
      </c>
      <c r="E638" s="28" t="s">
        <v>928</v>
      </c>
      <c r="F638" s="29" t="s">
        <v>929</v>
      </c>
      <c r="G638" s="27" t="s">
        <v>68</v>
      </c>
      <c r="H638" s="30">
        <v>59623.98</v>
      </c>
      <c r="J638" s="30">
        <f t="shared" si="36"/>
        <v>59623.98</v>
      </c>
      <c r="K638" s="30">
        <f t="shared" si="37"/>
        <v>0</v>
      </c>
      <c r="L638" s="25">
        <f t="shared" si="38"/>
        <v>5</v>
      </c>
      <c r="M638" s="25" t="str">
        <f>VLOOKUP(L638,mês!A:B,2,0)</f>
        <v>Maio</v>
      </c>
      <c r="N638" s="25" t="str">
        <f t="shared" si="39"/>
        <v xml:space="preserve">Diretoria </v>
      </c>
    </row>
    <row r="639" spans="1:14" ht="57" customHeight="1" x14ac:dyDescent="0.2">
      <c r="A639" s="25" t="s">
        <v>893</v>
      </c>
      <c r="B639" s="26">
        <v>45061</v>
      </c>
      <c r="C639" s="27">
        <v>16929</v>
      </c>
      <c r="D639" s="27" t="s">
        <v>65</v>
      </c>
      <c r="E639" s="28" t="s">
        <v>928</v>
      </c>
      <c r="F639" s="29" t="s">
        <v>930</v>
      </c>
      <c r="G639" s="27" t="s">
        <v>68</v>
      </c>
      <c r="H639" s="30">
        <v>99999.28</v>
      </c>
      <c r="J639" s="30">
        <f t="shared" si="36"/>
        <v>99999.28</v>
      </c>
      <c r="K639" s="30">
        <f t="shared" si="37"/>
        <v>0</v>
      </c>
      <c r="L639" s="25">
        <f t="shared" si="38"/>
        <v>5</v>
      </c>
      <c r="M639" s="25" t="str">
        <f>VLOOKUP(L639,mês!A:B,2,0)</f>
        <v>Maio</v>
      </c>
      <c r="N639" s="25" t="str">
        <f t="shared" si="39"/>
        <v xml:space="preserve">Diretoria </v>
      </c>
    </row>
    <row r="640" spans="1:14" ht="57" customHeight="1" x14ac:dyDescent="0.2">
      <c r="A640" s="25" t="s">
        <v>893</v>
      </c>
      <c r="B640" s="26">
        <v>45065</v>
      </c>
      <c r="C640" s="27">
        <v>16958</v>
      </c>
      <c r="D640" s="27" t="s">
        <v>65</v>
      </c>
      <c r="E640" s="28" t="s">
        <v>902</v>
      </c>
      <c r="F640" s="29" t="s">
        <v>931</v>
      </c>
      <c r="G640" s="27" t="s">
        <v>68</v>
      </c>
      <c r="H640" s="30">
        <v>5960</v>
      </c>
      <c r="J640" s="30">
        <f t="shared" si="36"/>
        <v>5960</v>
      </c>
      <c r="K640" s="30">
        <f t="shared" si="37"/>
        <v>0</v>
      </c>
      <c r="L640" s="25">
        <f t="shared" si="38"/>
        <v>5</v>
      </c>
      <c r="M640" s="25" t="str">
        <f>VLOOKUP(L640,mês!A:B,2,0)</f>
        <v>Maio</v>
      </c>
      <c r="N640" s="25" t="str">
        <f t="shared" si="39"/>
        <v xml:space="preserve">Diretoria </v>
      </c>
    </row>
    <row r="641" spans="1:14" ht="57" customHeight="1" x14ac:dyDescent="0.2">
      <c r="A641" s="25" t="s">
        <v>893</v>
      </c>
      <c r="B641" s="26">
        <v>45093</v>
      </c>
      <c r="C641" s="27">
        <v>17066</v>
      </c>
      <c r="D641" s="27" t="s">
        <v>196</v>
      </c>
      <c r="E641" s="28" t="s">
        <v>77</v>
      </c>
      <c r="F641" s="29" t="s">
        <v>932</v>
      </c>
      <c r="G641" s="27" t="s">
        <v>68</v>
      </c>
      <c r="H641" s="30">
        <v>3864</v>
      </c>
      <c r="J641" s="30">
        <f t="shared" si="36"/>
        <v>3864</v>
      </c>
      <c r="K641" s="30">
        <f t="shared" si="37"/>
        <v>0</v>
      </c>
      <c r="L641" s="25">
        <f t="shared" si="38"/>
        <v>6</v>
      </c>
      <c r="M641" s="25" t="str">
        <f>VLOOKUP(L641,mês!A:B,2,0)</f>
        <v>Junho</v>
      </c>
      <c r="N641" s="25" t="str">
        <f t="shared" si="39"/>
        <v xml:space="preserve">Diretoria </v>
      </c>
    </row>
    <row r="642" spans="1:14" ht="57" customHeight="1" x14ac:dyDescent="0.2">
      <c r="A642" s="25" t="s">
        <v>893</v>
      </c>
      <c r="B642" s="26">
        <v>45096</v>
      </c>
      <c r="C642" s="27">
        <v>17070</v>
      </c>
      <c r="D642" s="27" t="s">
        <v>249</v>
      </c>
      <c r="E642" s="28" t="s">
        <v>896</v>
      </c>
      <c r="F642" s="29" t="s">
        <v>933</v>
      </c>
      <c r="G642" s="27" t="s">
        <v>68</v>
      </c>
      <c r="H642" s="30">
        <v>2580</v>
      </c>
      <c r="J642" s="30">
        <f t="shared" si="36"/>
        <v>2580</v>
      </c>
      <c r="K642" s="30">
        <f t="shared" si="37"/>
        <v>0</v>
      </c>
      <c r="L642" s="25">
        <f t="shared" si="38"/>
        <v>6</v>
      </c>
      <c r="M642" s="25" t="str">
        <f>VLOOKUP(L642,mês!A:B,2,0)</f>
        <v>Junho</v>
      </c>
      <c r="N642" s="25" t="str">
        <f t="shared" si="39"/>
        <v xml:space="preserve">Diretoria </v>
      </c>
    </row>
    <row r="643" spans="1:14" ht="57" customHeight="1" x14ac:dyDescent="0.2">
      <c r="A643" s="25" t="s">
        <v>893</v>
      </c>
      <c r="B643" s="26">
        <v>45096</v>
      </c>
      <c r="C643" s="27">
        <v>17071</v>
      </c>
      <c r="D643" s="27" t="s">
        <v>362</v>
      </c>
      <c r="E643" s="28" t="s">
        <v>896</v>
      </c>
      <c r="F643" s="29" t="s">
        <v>934</v>
      </c>
      <c r="G643" s="27" t="s">
        <v>68</v>
      </c>
      <c r="H643" s="30">
        <v>5160</v>
      </c>
      <c r="J643" s="30">
        <f t="shared" ref="J643:J706" si="40">IF(G643="Não",0,H643)</f>
        <v>5160</v>
      </c>
      <c r="K643" s="30">
        <f t="shared" ref="K643:K706" si="41">IF(G643="Não",H643,0)</f>
        <v>0</v>
      </c>
      <c r="L643" s="25">
        <f t="shared" ref="L643:L706" si="42">MONTH(B643)</f>
        <v>6</v>
      </c>
      <c r="M643" s="25" t="str">
        <f>VLOOKUP(L643,mês!A:B,2,0)</f>
        <v>Junho</v>
      </c>
      <c r="N643" s="25" t="str">
        <f t="shared" ref="N643:N706" si="43">LEFT(A643,SEARCH("-",A643)-1)</f>
        <v xml:space="preserve">Diretoria </v>
      </c>
    </row>
    <row r="644" spans="1:14" ht="57" customHeight="1" x14ac:dyDescent="0.2">
      <c r="A644" s="25" t="s">
        <v>893</v>
      </c>
      <c r="B644" s="26">
        <v>45105</v>
      </c>
      <c r="C644" s="27">
        <v>17104</v>
      </c>
      <c r="D644" s="27" t="s">
        <v>65</v>
      </c>
      <c r="E644" s="28" t="s">
        <v>935</v>
      </c>
      <c r="F644" s="29" t="s">
        <v>936</v>
      </c>
      <c r="G644" s="27" t="s">
        <v>68</v>
      </c>
      <c r="H644" s="30">
        <v>6870</v>
      </c>
      <c r="J644" s="30">
        <f t="shared" si="40"/>
        <v>6870</v>
      </c>
      <c r="K644" s="30">
        <f t="shared" si="41"/>
        <v>0</v>
      </c>
      <c r="L644" s="25">
        <f t="shared" si="42"/>
        <v>6</v>
      </c>
      <c r="M644" s="25" t="str">
        <f>VLOOKUP(L644,mês!A:B,2,0)</f>
        <v>Junho</v>
      </c>
      <c r="N644" s="25" t="str">
        <f t="shared" si="43"/>
        <v xml:space="preserve">Diretoria </v>
      </c>
    </row>
    <row r="645" spans="1:14" ht="57" customHeight="1" x14ac:dyDescent="0.2">
      <c r="A645" s="25" t="s">
        <v>893</v>
      </c>
      <c r="B645" s="26">
        <v>45110</v>
      </c>
      <c r="C645" s="27">
        <v>17133</v>
      </c>
      <c r="D645" s="27" t="s">
        <v>505</v>
      </c>
      <c r="E645" s="28" t="s">
        <v>937</v>
      </c>
      <c r="F645" s="29" t="s">
        <v>938</v>
      </c>
      <c r="G645" s="27" t="s">
        <v>68</v>
      </c>
      <c r="H645" s="30">
        <v>2020</v>
      </c>
      <c r="J645" s="30">
        <f t="shared" si="40"/>
        <v>2020</v>
      </c>
      <c r="K645" s="30">
        <f t="shared" si="41"/>
        <v>0</v>
      </c>
      <c r="L645" s="25">
        <f t="shared" si="42"/>
        <v>7</v>
      </c>
      <c r="M645" s="25" t="str">
        <f>VLOOKUP(L645,mês!A:B,2,0)</f>
        <v>Julho</v>
      </c>
      <c r="N645" s="25" t="str">
        <f t="shared" si="43"/>
        <v xml:space="preserve">Diretoria </v>
      </c>
    </row>
    <row r="646" spans="1:14" ht="57" customHeight="1" x14ac:dyDescent="0.2">
      <c r="A646" s="25" t="s">
        <v>893</v>
      </c>
      <c r="B646" s="26">
        <v>45112</v>
      </c>
      <c r="C646" s="27">
        <v>17142</v>
      </c>
      <c r="D646" s="27" t="s">
        <v>810</v>
      </c>
      <c r="E646" s="28" t="s">
        <v>939</v>
      </c>
      <c r="F646" s="29" t="s">
        <v>940</v>
      </c>
      <c r="G646" s="27" t="s">
        <v>68</v>
      </c>
      <c r="H646" s="30">
        <v>9850</v>
      </c>
      <c r="J646" s="30">
        <f t="shared" si="40"/>
        <v>9850</v>
      </c>
      <c r="K646" s="30">
        <f t="shared" si="41"/>
        <v>0</v>
      </c>
      <c r="L646" s="25">
        <f t="shared" si="42"/>
        <v>7</v>
      </c>
      <c r="M646" s="25" t="str">
        <f>VLOOKUP(L646,mês!A:B,2,0)</f>
        <v>Julho</v>
      </c>
      <c r="N646" s="25" t="str">
        <f t="shared" si="43"/>
        <v xml:space="preserve">Diretoria </v>
      </c>
    </row>
    <row r="647" spans="1:14" ht="57" customHeight="1" x14ac:dyDescent="0.2">
      <c r="A647" s="25" t="s">
        <v>893</v>
      </c>
      <c r="B647" s="26">
        <v>45128</v>
      </c>
      <c r="C647" s="27">
        <v>17191</v>
      </c>
      <c r="D647" s="27" t="s">
        <v>65</v>
      </c>
      <c r="E647" s="28" t="s">
        <v>941</v>
      </c>
      <c r="F647" s="29" t="s">
        <v>942</v>
      </c>
      <c r="G647" s="27" t="s">
        <v>68</v>
      </c>
      <c r="H647" s="30">
        <v>5770</v>
      </c>
      <c r="J647" s="30">
        <f t="shared" si="40"/>
        <v>5770</v>
      </c>
      <c r="K647" s="30">
        <f t="shared" si="41"/>
        <v>0</v>
      </c>
      <c r="L647" s="25">
        <f t="shared" si="42"/>
        <v>7</v>
      </c>
      <c r="M647" s="25" t="str">
        <f>VLOOKUP(L647,mês!A:B,2,0)</f>
        <v>Julho</v>
      </c>
      <c r="N647" s="25" t="str">
        <f t="shared" si="43"/>
        <v xml:space="preserve">Diretoria </v>
      </c>
    </row>
    <row r="648" spans="1:14" ht="57" customHeight="1" x14ac:dyDescent="0.2">
      <c r="A648" s="25" t="s">
        <v>893</v>
      </c>
      <c r="B648" s="26">
        <v>45128</v>
      </c>
      <c r="C648" s="27">
        <v>17190</v>
      </c>
      <c r="D648" s="27" t="s">
        <v>105</v>
      </c>
      <c r="E648" s="28" t="s">
        <v>943</v>
      </c>
      <c r="F648" s="29" t="s">
        <v>944</v>
      </c>
      <c r="G648" s="27" t="s">
        <v>68</v>
      </c>
      <c r="H648" s="30">
        <v>422.4</v>
      </c>
      <c r="J648" s="30">
        <f t="shared" si="40"/>
        <v>422.4</v>
      </c>
      <c r="K648" s="30">
        <f t="shared" si="41"/>
        <v>0</v>
      </c>
      <c r="L648" s="25">
        <f t="shared" si="42"/>
        <v>7</v>
      </c>
      <c r="M648" s="25" t="str">
        <f>VLOOKUP(L648,mês!A:B,2,0)</f>
        <v>Julho</v>
      </c>
      <c r="N648" s="25" t="str">
        <f t="shared" si="43"/>
        <v xml:space="preserve">Diretoria </v>
      </c>
    </row>
    <row r="649" spans="1:14" ht="57" customHeight="1" x14ac:dyDescent="0.2">
      <c r="A649" s="25" t="s">
        <v>893</v>
      </c>
      <c r="B649" s="26">
        <v>45134</v>
      </c>
      <c r="C649" s="27">
        <v>17213</v>
      </c>
      <c r="D649" s="27" t="s">
        <v>65</v>
      </c>
      <c r="E649" s="28" t="s">
        <v>312</v>
      </c>
      <c r="F649" s="29" t="s">
        <v>945</v>
      </c>
      <c r="G649" s="27" t="s">
        <v>68</v>
      </c>
      <c r="H649" s="30">
        <v>4990</v>
      </c>
      <c r="J649" s="30">
        <f t="shared" si="40"/>
        <v>4990</v>
      </c>
      <c r="K649" s="30">
        <f t="shared" si="41"/>
        <v>0</v>
      </c>
      <c r="L649" s="25">
        <f t="shared" si="42"/>
        <v>7</v>
      </c>
      <c r="M649" s="25" t="str">
        <f>VLOOKUP(L649,mês!A:B,2,0)</f>
        <v>Julho</v>
      </c>
      <c r="N649" s="25" t="str">
        <f t="shared" si="43"/>
        <v xml:space="preserve">Diretoria </v>
      </c>
    </row>
    <row r="650" spans="1:14" ht="57" customHeight="1" x14ac:dyDescent="0.2">
      <c r="A650" s="25" t="s">
        <v>893</v>
      </c>
      <c r="B650" s="26">
        <v>45139</v>
      </c>
      <c r="C650" s="27">
        <v>17230</v>
      </c>
      <c r="D650" s="27" t="s">
        <v>270</v>
      </c>
      <c r="E650" s="28" t="s">
        <v>946</v>
      </c>
      <c r="F650" s="29" t="s">
        <v>947</v>
      </c>
      <c r="G650" s="27" t="s">
        <v>68</v>
      </c>
      <c r="H650" s="30">
        <v>3220</v>
      </c>
      <c r="J650" s="30">
        <f t="shared" si="40"/>
        <v>3220</v>
      </c>
      <c r="K650" s="30">
        <f t="shared" si="41"/>
        <v>0</v>
      </c>
      <c r="L650" s="25">
        <f t="shared" si="42"/>
        <v>8</v>
      </c>
      <c r="M650" s="25" t="str">
        <f>VLOOKUP(L650,mês!A:B,2,0)</f>
        <v>Agosto</v>
      </c>
      <c r="N650" s="25" t="str">
        <f t="shared" si="43"/>
        <v xml:space="preserve">Diretoria </v>
      </c>
    </row>
    <row r="651" spans="1:14" ht="57" customHeight="1" x14ac:dyDescent="0.2">
      <c r="A651" s="25" t="s">
        <v>893</v>
      </c>
      <c r="B651" s="26">
        <v>45139</v>
      </c>
      <c r="C651" s="27">
        <v>17239</v>
      </c>
      <c r="D651" s="27" t="s">
        <v>167</v>
      </c>
      <c r="E651" s="28" t="s">
        <v>948</v>
      </c>
      <c r="F651" s="29" t="s">
        <v>949</v>
      </c>
      <c r="G651" s="27" t="s">
        <v>68</v>
      </c>
      <c r="H651" s="30">
        <v>3597</v>
      </c>
      <c r="J651" s="30">
        <f t="shared" si="40"/>
        <v>3597</v>
      </c>
      <c r="K651" s="30">
        <f t="shared" si="41"/>
        <v>0</v>
      </c>
      <c r="L651" s="25">
        <f t="shared" si="42"/>
        <v>8</v>
      </c>
      <c r="M651" s="25" t="str">
        <f>VLOOKUP(L651,mês!A:B,2,0)</f>
        <v>Agosto</v>
      </c>
      <c r="N651" s="25" t="str">
        <f t="shared" si="43"/>
        <v xml:space="preserve">Diretoria </v>
      </c>
    </row>
    <row r="652" spans="1:14" ht="57" customHeight="1" x14ac:dyDescent="0.2">
      <c r="A652" s="25" t="s">
        <v>893</v>
      </c>
      <c r="B652" s="26">
        <v>45146</v>
      </c>
      <c r="C652" s="27">
        <v>17264</v>
      </c>
      <c r="D652" s="27" t="s">
        <v>65</v>
      </c>
      <c r="E652" s="28" t="s">
        <v>284</v>
      </c>
      <c r="F652" s="29" t="s">
        <v>950</v>
      </c>
      <c r="G652" s="27" t="s">
        <v>68</v>
      </c>
      <c r="H652" s="30">
        <v>207720</v>
      </c>
      <c r="J652" s="30">
        <f t="shared" si="40"/>
        <v>207720</v>
      </c>
      <c r="K652" s="30">
        <f t="shared" si="41"/>
        <v>0</v>
      </c>
      <c r="L652" s="25">
        <f t="shared" si="42"/>
        <v>8</v>
      </c>
      <c r="M652" s="25" t="str">
        <f>VLOOKUP(L652,mês!A:B,2,0)</f>
        <v>Agosto</v>
      </c>
      <c r="N652" s="25" t="str">
        <f t="shared" si="43"/>
        <v xml:space="preserve">Diretoria </v>
      </c>
    </row>
    <row r="653" spans="1:14" ht="57" customHeight="1" x14ac:dyDescent="0.2">
      <c r="A653" s="25" t="s">
        <v>893</v>
      </c>
      <c r="B653" s="26">
        <v>45162</v>
      </c>
      <c r="C653" s="27">
        <v>17338</v>
      </c>
      <c r="D653" s="27" t="s">
        <v>270</v>
      </c>
      <c r="E653" s="28" t="s">
        <v>424</v>
      </c>
      <c r="F653" s="29" t="s">
        <v>951</v>
      </c>
      <c r="G653" s="27" t="s">
        <v>68</v>
      </c>
      <c r="H653" s="30">
        <v>430.36</v>
      </c>
      <c r="J653" s="30">
        <f t="shared" si="40"/>
        <v>430.36</v>
      </c>
      <c r="K653" s="30">
        <f t="shared" si="41"/>
        <v>0</v>
      </c>
      <c r="L653" s="25">
        <f t="shared" si="42"/>
        <v>8</v>
      </c>
      <c r="M653" s="25" t="str">
        <f>VLOOKUP(L653,mês!A:B,2,0)</f>
        <v>Agosto</v>
      </c>
      <c r="N653" s="25" t="str">
        <f t="shared" si="43"/>
        <v xml:space="preserve">Diretoria </v>
      </c>
    </row>
    <row r="654" spans="1:14" ht="57" customHeight="1" x14ac:dyDescent="0.2">
      <c r="A654" s="25" t="s">
        <v>893</v>
      </c>
      <c r="B654" s="26">
        <v>45196</v>
      </c>
      <c r="C654" s="27">
        <v>17425</v>
      </c>
      <c r="D654" s="27" t="s">
        <v>87</v>
      </c>
      <c r="E654" s="28" t="s">
        <v>948</v>
      </c>
      <c r="F654" s="29" t="s">
        <v>952</v>
      </c>
      <c r="G654" s="27" t="s">
        <v>68</v>
      </c>
      <c r="H654" s="30">
        <v>167</v>
      </c>
      <c r="J654" s="30">
        <f t="shared" si="40"/>
        <v>167</v>
      </c>
      <c r="K654" s="30">
        <f t="shared" si="41"/>
        <v>0</v>
      </c>
      <c r="L654" s="25">
        <f t="shared" si="42"/>
        <v>9</v>
      </c>
      <c r="M654" s="25" t="str">
        <f>VLOOKUP(L654,mês!A:B,2,0)</f>
        <v>Setembro</v>
      </c>
      <c r="N654" s="25" t="str">
        <f t="shared" si="43"/>
        <v xml:space="preserve">Diretoria </v>
      </c>
    </row>
    <row r="655" spans="1:14" ht="57" customHeight="1" x14ac:dyDescent="0.2">
      <c r="A655" s="25" t="s">
        <v>893</v>
      </c>
      <c r="B655" s="26">
        <v>45205</v>
      </c>
      <c r="C655" s="27">
        <v>17483</v>
      </c>
      <c r="D655" s="27" t="s">
        <v>65</v>
      </c>
      <c r="E655" s="28" t="s">
        <v>953</v>
      </c>
      <c r="F655" s="29" t="s">
        <v>953</v>
      </c>
      <c r="G655" s="27" t="s">
        <v>68</v>
      </c>
      <c r="H655" s="30">
        <v>1770.09</v>
      </c>
      <c r="J655" s="30">
        <f t="shared" si="40"/>
        <v>1770.09</v>
      </c>
      <c r="K655" s="30">
        <f t="shared" si="41"/>
        <v>0</v>
      </c>
      <c r="L655" s="25">
        <f t="shared" si="42"/>
        <v>10</v>
      </c>
      <c r="M655" s="25" t="str">
        <f>VLOOKUP(L655,mês!A:B,2,0)</f>
        <v>Outubro</v>
      </c>
      <c r="N655" s="25" t="str">
        <f t="shared" si="43"/>
        <v xml:space="preserve">Diretoria </v>
      </c>
    </row>
    <row r="656" spans="1:14" ht="57" customHeight="1" x14ac:dyDescent="0.2">
      <c r="A656" s="25" t="s">
        <v>893</v>
      </c>
      <c r="B656" s="26">
        <v>45210</v>
      </c>
      <c r="C656" s="27">
        <v>17496</v>
      </c>
      <c r="D656" s="27" t="s">
        <v>65</v>
      </c>
      <c r="E656" s="28" t="s">
        <v>954</v>
      </c>
      <c r="F656" s="29" t="s">
        <v>955</v>
      </c>
      <c r="G656" s="27" t="s">
        <v>68</v>
      </c>
      <c r="H656" s="30">
        <v>120000</v>
      </c>
      <c r="J656" s="30">
        <f t="shared" si="40"/>
        <v>120000</v>
      </c>
      <c r="K656" s="30">
        <f t="shared" si="41"/>
        <v>0</v>
      </c>
      <c r="L656" s="25">
        <f t="shared" si="42"/>
        <v>10</v>
      </c>
      <c r="M656" s="25" t="str">
        <f>VLOOKUP(L656,mês!A:B,2,0)</f>
        <v>Outubro</v>
      </c>
      <c r="N656" s="25" t="str">
        <f t="shared" si="43"/>
        <v xml:space="preserve">Diretoria </v>
      </c>
    </row>
    <row r="657" spans="1:14" ht="57" customHeight="1" x14ac:dyDescent="0.2">
      <c r="A657" s="25" t="s">
        <v>893</v>
      </c>
      <c r="B657" s="26">
        <v>45218</v>
      </c>
      <c r="C657" s="27">
        <v>17529</v>
      </c>
      <c r="D657" s="27" t="s">
        <v>505</v>
      </c>
      <c r="E657" s="28" t="s">
        <v>956</v>
      </c>
      <c r="F657" s="29" t="s">
        <v>957</v>
      </c>
      <c r="G657" s="27" t="s">
        <v>68</v>
      </c>
      <c r="H657" s="30">
        <v>699</v>
      </c>
      <c r="J657" s="30">
        <f t="shared" si="40"/>
        <v>699</v>
      </c>
      <c r="K657" s="30">
        <f t="shared" si="41"/>
        <v>0</v>
      </c>
      <c r="L657" s="25">
        <f t="shared" si="42"/>
        <v>10</v>
      </c>
      <c r="M657" s="25" t="str">
        <f>VLOOKUP(L657,mês!A:B,2,0)</f>
        <v>Outubro</v>
      </c>
      <c r="N657" s="25" t="str">
        <f t="shared" si="43"/>
        <v xml:space="preserve">Diretoria </v>
      </c>
    </row>
    <row r="658" spans="1:14" ht="57" customHeight="1" x14ac:dyDescent="0.2">
      <c r="A658" s="25" t="s">
        <v>893</v>
      </c>
      <c r="B658" s="26">
        <v>45219</v>
      </c>
      <c r="C658" s="27">
        <v>17532</v>
      </c>
      <c r="D658" s="27" t="s">
        <v>65</v>
      </c>
      <c r="E658" s="28" t="s">
        <v>116</v>
      </c>
      <c r="F658" s="29" t="s">
        <v>958</v>
      </c>
      <c r="G658" s="27" t="s">
        <v>68</v>
      </c>
      <c r="H658" s="30">
        <v>420</v>
      </c>
      <c r="J658" s="30">
        <f t="shared" si="40"/>
        <v>420</v>
      </c>
      <c r="K658" s="30">
        <f t="shared" si="41"/>
        <v>0</v>
      </c>
      <c r="L658" s="25">
        <f t="shared" si="42"/>
        <v>10</v>
      </c>
      <c r="M658" s="25" t="str">
        <f>VLOOKUP(L658,mês!A:B,2,0)</f>
        <v>Outubro</v>
      </c>
      <c r="N658" s="25" t="str">
        <f t="shared" si="43"/>
        <v xml:space="preserve">Diretoria </v>
      </c>
    </row>
    <row r="659" spans="1:14" ht="57" customHeight="1" x14ac:dyDescent="0.2">
      <c r="A659" s="25" t="s">
        <v>893</v>
      </c>
      <c r="B659" s="26">
        <v>45219</v>
      </c>
      <c r="C659" s="27">
        <v>17534</v>
      </c>
      <c r="D659" s="27" t="s">
        <v>65</v>
      </c>
      <c r="E659" s="28" t="s">
        <v>116</v>
      </c>
      <c r="F659" s="29" t="s">
        <v>959</v>
      </c>
      <c r="G659" s="27" t="s">
        <v>68</v>
      </c>
      <c r="H659" s="30">
        <v>126.6</v>
      </c>
      <c r="J659" s="30">
        <f t="shared" si="40"/>
        <v>126.6</v>
      </c>
      <c r="K659" s="30">
        <f t="shared" si="41"/>
        <v>0</v>
      </c>
      <c r="L659" s="25">
        <f t="shared" si="42"/>
        <v>10</v>
      </c>
      <c r="M659" s="25" t="str">
        <f>VLOOKUP(L659,mês!A:B,2,0)</f>
        <v>Outubro</v>
      </c>
      <c r="N659" s="25" t="str">
        <f t="shared" si="43"/>
        <v xml:space="preserve">Diretoria </v>
      </c>
    </row>
    <row r="660" spans="1:14" ht="57" customHeight="1" x14ac:dyDescent="0.2">
      <c r="A660" s="25" t="s">
        <v>893</v>
      </c>
      <c r="B660" s="26">
        <v>45229</v>
      </c>
      <c r="C660" s="27">
        <v>17560</v>
      </c>
      <c r="D660" s="27" t="s">
        <v>505</v>
      </c>
      <c r="E660" s="28" t="s">
        <v>137</v>
      </c>
      <c r="F660" s="29" t="s">
        <v>960</v>
      </c>
      <c r="G660" s="27" t="s">
        <v>68</v>
      </c>
      <c r="H660" s="30">
        <v>7933</v>
      </c>
      <c r="J660" s="30">
        <f t="shared" si="40"/>
        <v>7933</v>
      </c>
      <c r="K660" s="30">
        <f t="shared" si="41"/>
        <v>0</v>
      </c>
      <c r="L660" s="25">
        <f t="shared" si="42"/>
        <v>10</v>
      </c>
      <c r="M660" s="25" t="str">
        <f>VLOOKUP(L660,mês!A:B,2,0)</f>
        <v>Outubro</v>
      </c>
      <c r="N660" s="25" t="str">
        <f t="shared" si="43"/>
        <v xml:space="preserve">Diretoria </v>
      </c>
    </row>
    <row r="661" spans="1:14" ht="57" customHeight="1" x14ac:dyDescent="0.2">
      <c r="A661" s="25" t="s">
        <v>893</v>
      </c>
      <c r="B661" s="26">
        <v>45254</v>
      </c>
      <c r="C661" s="27">
        <v>17647</v>
      </c>
      <c r="D661" s="27" t="s">
        <v>505</v>
      </c>
      <c r="E661" s="28" t="s">
        <v>461</v>
      </c>
      <c r="F661" s="29" t="s">
        <v>961</v>
      </c>
      <c r="G661" s="27" t="s">
        <v>68</v>
      </c>
      <c r="H661" s="30">
        <v>1060</v>
      </c>
      <c r="J661" s="30">
        <f t="shared" si="40"/>
        <v>1060</v>
      </c>
      <c r="K661" s="30">
        <f t="shared" si="41"/>
        <v>0</v>
      </c>
      <c r="L661" s="25">
        <f t="shared" si="42"/>
        <v>11</v>
      </c>
      <c r="M661" s="25" t="str">
        <f>VLOOKUP(L661,mês!A:B,2,0)</f>
        <v>Novembro</v>
      </c>
      <c r="N661" s="25" t="str">
        <f t="shared" si="43"/>
        <v xml:space="preserve">Diretoria </v>
      </c>
    </row>
    <row r="662" spans="1:14" ht="57" customHeight="1" x14ac:dyDescent="0.2">
      <c r="A662" s="25" t="s">
        <v>893</v>
      </c>
      <c r="B662" s="26">
        <v>45254</v>
      </c>
      <c r="C662" s="27">
        <v>17648</v>
      </c>
      <c r="D662" s="27" t="s">
        <v>65</v>
      </c>
      <c r="E662" s="28" t="s">
        <v>962</v>
      </c>
      <c r="F662" s="29" t="s">
        <v>963</v>
      </c>
      <c r="G662" s="27" t="s">
        <v>68</v>
      </c>
      <c r="H662" s="30">
        <v>13400</v>
      </c>
      <c r="J662" s="30">
        <f t="shared" si="40"/>
        <v>13400</v>
      </c>
      <c r="K662" s="30">
        <f t="shared" si="41"/>
        <v>0</v>
      </c>
      <c r="L662" s="25">
        <f t="shared" si="42"/>
        <v>11</v>
      </c>
      <c r="M662" s="25" t="str">
        <f>VLOOKUP(L662,mês!A:B,2,0)</f>
        <v>Novembro</v>
      </c>
      <c r="N662" s="25" t="str">
        <f t="shared" si="43"/>
        <v xml:space="preserve">Diretoria </v>
      </c>
    </row>
    <row r="663" spans="1:14" ht="57" customHeight="1" x14ac:dyDescent="0.2">
      <c r="A663" s="25" t="s">
        <v>893</v>
      </c>
      <c r="B663" s="26">
        <v>45267</v>
      </c>
      <c r="C663" s="27">
        <v>17687</v>
      </c>
      <c r="D663" s="27" t="s">
        <v>505</v>
      </c>
      <c r="E663" s="28" t="s">
        <v>964</v>
      </c>
      <c r="F663" s="29" t="s">
        <v>965</v>
      </c>
      <c r="G663" s="27" t="s">
        <v>68</v>
      </c>
      <c r="H663" s="30">
        <v>8810</v>
      </c>
      <c r="J663" s="30">
        <f t="shared" si="40"/>
        <v>8810</v>
      </c>
      <c r="K663" s="30">
        <f t="shared" si="41"/>
        <v>0</v>
      </c>
      <c r="L663" s="25">
        <f t="shared" si="42"/>
        <v>12</v>
      </c>
      <c r="M663" s="25" t="str">
        <f>VLOOKUP(L663,mês!A:B,2,0)</f>
        <v>Dezembro</v>
      </c>
      <c r="N663" s="25" t="str">
        <f t="shared" si="43"/>
        <v xml:space="preserve">Diretoria </v>
      </c>
    </row>
    <row r="664" spans="1:14" ht="57" customHeight="1" x14ac:dyDescent="0.2">
      <c r="A664" s="25" t="s">
        <v>893</v>
      </c>
      <c r="B664" s="26">
        <v>45267</v>
      </c>
      <c r="C664" s="27">
        <v>17688</v>
      </c>
      <c r="D664" s="27" t="s">
        <v>65</v>
      </c>
      <c r="E664" s="28" t="s">
        <v>966</v>
      </c>
      <c r="F664" s="29" t="s">
        <v>967</v>
      </c>
      <c r="G664" s="27" t="s">
        <v>68</v>
      </c>
      <c r="H664" s="30">
        <v>12250</v>
      </c>
      <c r="J664" s="30">
        <f t="shared" si="40"/>
        <v>12250</v>
      </c>
      <c r="K664" s="30">
        <f t="shared" si="41"/>
        <v>0</v>
      </c>
      <c r="L664" s="25">
        <f t="shared" si="42"/>
        <v>12</v>
      </c>
      <c r="M664" s="25" t="str">
        <f>VLOOKUP(L664,mês!A:B,2,0)</f>
        <v>Dezembro</v>
      </c>
      <c r="N664" s="25" t="str">
        <f t="shared" si="43"/>
        <v xml:space="preserve">Diretoria </v>
      </c>
    </row>
    <row r="665" spans="1:14" ht="57" customHeight="1" x14ac:dyDescent="0.2">
      <c r="A665" s="25" t="s">
        <v>968</v>
      </c>
      <c r="B665" s="26">
        <v>45007</v>
      </c>
      <c r="C665" s="27">
        <v>16708</v>
      </c>
      <c r="D665" s="27" t="s">
        <v>65</v>
      </c>
      <c r="E665" s="28" t="s">
        <v>969</v>
      </c>
      <c r="F665" s="29" t="s">
        <v>970</v>
      </c>
      <c r="G665" s="27" t="s">
        <v>68</v>
      </c>
      <c r="H665" s="30">
        <v>14932.74</v>
      </c>
      <c r="J665" s="30">
        <f t="shared" si="40"/>
        <v>14932.74</v>
      </c>
      <c r="K665" s="30">
        <f t="shared" si="41"/>
        <v>0</v>
      </c>
      <c r="L665" s="25">
        <f t="shared" si="42"/>
        <v>3</v>
      </c>
      <c r="M665" s="25" t="str">
        <f>VLOOKUP(L665,mês!A:B,2,0)</f>
        <v>Março</v>
      </c>
      <c r="N665" s="25" t="str">
        <f t="shared" si="43"/>
        <v xml:space="preserve">Diretoria </v>
      </c>
    </row>
    <row r="666" spans="1:14" ht="57" customHeight="1" x14ac:dyDescent="0.2">
      <c r="A666" s="25" t="s">
        <v>968</v>
      </c>
      <c r="B666" s="26">
        <v>45071</v>
      </c>
      <c r="C666" s="27">
        <v>16982</v>
      </c>
      <c r="D666" s="27" t="s">
        <v>76</v>
      </c>
      <c r="E666" s="28" t="s">
        <v>971</v>
      </c>
      <c r="F666" s="29" t="s">
        <v>972</v>
      </c>
      <c r="G666" s="27" t="s">
        <v>68</v>
      </c>
      <c r="H666" s="30">
        <v>354</v>
      </c>
      <c r="J666" s="30">
        <f t="shared" si="40"/>
        <v>354</v>
      </c>
      <c r="K666" s="30">
        <f t="shared" si="41"/>
        <v>0</v>
      </c>
      <c r="L666" s="25">
        <f t="shared" si="42"/>
        <v>5</v>
      </c>
      <c r="M666" s="25" t="str">
        <f>VLOOKUP(L666,mês!A:B,2,0)</f>
        <v>Maio</v>
      </c>
      <c r="N666" s="25" t="str">
        <f t="shared" si="43"/>
        <v xml:space="preserve">Diretoria </v>
      </c>
    </row>
    <row r="667" spans="1:14" ht="57" customHeight="1" x14ac:dyDescent="0.2">
      <c r="A667" s="25" t="s">
        <v>968</v>
      </c>
      <c r="B667" s="26">
        <v>45082</v>
      </c>
      <c r="C667" s="27">
        <v>17020</v>
      </c>
      <c r="D667" s="27" t="s">
        <v>118</v>
      </c>
      <c r="E667" s="28" t="s">
        <v>811</v>
      </c>
      <c r="F667" s="29" t="s">
        <v>973</v>
      </c>
      <c r="G667" s="27" t="s">
        <v>68</v>
      </c>
      <c r="H667" s="30">
        <v>1059</v>
      </c>
      <c r="J667" s="30">
        <f t="shared" si="40"/>
        <v>1059</v>
      </c>
      <c r="K667" s="30">
        <f t="shared" si="41"/>
        <v>0</v>
      </c>
      <c r="L667" s="25">
        <f t="shared" si="42"/>
        <v>6</v>
      </c>
      <c r="M667" s="25" t="str">
        <f>VLOOKUP(L667,mês!A:B,2,0)</f>
        <v>Junho</v>
      </c>
      <c r="N667" s="25" t="str">
        <f t="shared" si="43"/>
        <v xml:space="preserve">Diretoria </v>
      </c>
    </row>
    <row r="668" spans="1:14" ht="57" customHeight="1" x14ac:dyDescent="0.2">
      <c r="A668" s="25" t="s">
        <v>968</v>
      </c>
      <c r="B668" s="26">
        <v>45104</v>
      </c>
      <c r="C668" s="27">
        <v>17100</v>
      </c>
      <c r="D668" s="27" t="s">
        <v>626</v>
      </c>
      <c r="E668" s="28" t="s">
        <v>974</v>
      </c>
      <c r="F668" s="29" t="s">
        <v>975</v>
      </c>
      <c r="G668" s="27" t="s">
        <v>68</v>
      </c>
      <c r="H668" s="30">
        <v>97447.26</v>
      </c>
      <c r="J668" s="30">
        <f t="shared" si="40"/>
        <v>97447.26</v>
      </c>
      <c r="K668" s="30">
        <f t="shared" si="41"/>
        <v>0</v>
      </c>
      <c r="L668" s="25">
        <f t="shared" si="42"/>
        <v>6</v>
      </c>
      <c r="M668" s="25" t="str">
        <f>VLOOKUP(L668,mês!A:B,2,0)</f>
        <v>Junho</v>
      </c>
      <c r="N668" s="25" t="str">
        <f t="shared" si="43"/>
        <v xml:space="preserve">Diretoria </v>
      </c>
    </row>
    <row r="669" spans="1:14" ht="57" customHeight="1" x14ac:dyDescent="0.2">
      <c r="A669" s="25" t="s">
        <v>968</v>
      </c>
      <c r="B669" s="26">
        <v>45112</v>
      </c>
      <c r="C669" s="27">
        <v>17137</v>
      </c>
      <c r="D669" s="27" t="s">
        <v>87</v>
      </c>
      <c r="E669" s="28" t="s">
        <v>976</v>
      </c>
      <c r="F669" s="29" t="s">
        <v>977</v>
      </c>
      <c r="G669" s="27" t="s">
        <v>68</v>
      </c>
      <c r="H669" s="30">
        <v>45949.919999999998</v>
      </c>
      <c r="J669" s="30">
        <f t="shared" si="40"/>
        <v>45949.919999999998</v>
      </c>
      <c r="K669" s="30">
        <f t="shared" si="41"/>
        <v>0</v>
      </c>
      <c r="L669" s="25">
        <f t="shared" si="42"/>
        <v>7</v>
      </c>
      <c r="M669" s="25" t="str">
        <f>VLOOKUP(L669,mês!A:B,2,0)</f>
        <v>Julho</v>
      </c>
      <c r="N669" s="25" t="str">
        <f t="shared" si="43"/>
        <v xml:space="preserve">Diretoria </v>
      </c>
    </row>
    <row r="670" spans="1:14" ht="57" customHeight="1" x14ac:dyDescent="0.2">
      <c r="A670" s="25" t="s">
        <v>968</v>
      </c>
      <c r="B670" s="26">
        <v>45166</v>
      </c>
      <c r="C670" s="27">
        <v>17347</v>
      </c>
      <c r="D670" s="27" t="s">
        <v>76</v>
      </c>
      <c r="E670" s="28" t="s">
        <v>978</v>
      </c>
      <c r="F670" s="29" t="s">
        <v>979</v>
      </c>
      <c r="G670" s="27" t="s">
        <v>68</v>
      </c>
      <c r="H670" s="30">
        <v>825</v>
      </c>
      <c r="J670" s="30">
        <f t="shared" si="40"/>
        <v>825</v>
      </c>
      <c r="K670" s="30">
        <f t="shared" si="41"/>
        <v>0</v>
      </c>
      <c r="L670" s="25">
        <f t="shared" si="42"/>
        <v>8</v>
      </c>
      <c r="M670" s="25" t="str">
        <f>VLOOKUP(L670,mês!A:B,2,0)</f>
        <v>Agosto</v>
      </c>
      <c r="N670" s="25" t="str">
        <f t="shared" si="43"/>
        <v xml:space="preserve">Diretoria </v>
      </c>
    </row>
    <row r="671" spans="1:14" ht="57" customHeight="1" x14ac:dyDescent="0.2">
      <c r="A671" s="25" t="s">
        <v>968</v>
      </c>
      <c r="B671" s="26">
        <v>45183</v>
      </c>
      <c r="C671" s="27">
        <v>17391</v>
      </c>
      <c r="D671" s="27" t="s">
        <v>626</v>
      </c>
      <c r="E671" s="28" t="s">
        <v>365</v>
      </c>
      <c r="F671" s="29" t="s">
        <v>980</v>
      </c>
      <c r="G671" s="27" t="s">
        <v>68</v>
      </c>
      <c r="H671" s="30">
        <v>0</v>
      </c>
      <c r="J671" s="30">
        <f t="shared" si="40"/>
        <v>0</v>
      </c>
      <c r="K671" s="30">
        <f t="shared" si="41"/>
        <v>0</v>
      </c>
      <c r="L671" s="25">
        <f t="shared" si="42"/>
        <v>9</v>
      </c>
      <c r="M671" s="25" t="str">
        <f>VLOOKUP(L671,mês!A:B,2,0)</f>
        <v>Setembro</v>
      </c>
      <c r="N671" s="25" t="str">
        <f t="shared" si="43"/>
        <v xml:space="preserve">Diretoria </v>
      </c>
    </row>
    <row r="672" spans="1:14" ht="57" customHeight="1" x14ac:dyDescent="0.2">
      <c r="A672" s="25" t="s">
        <v>981</v>
      </c>
      <c r="B672" s="26">
        <v>44993</v>
      </c>
      <c r="C672" s="27">
        <v>16671</v>
      </c>
      <c r="D672" s="27" t="s">
        <v>526</v>
      </c>
      <c r="E672" s="28" t="s">
        <v>898</v>
      </c>
      <c r="F672" s="29" t="s">
        <v>982</v>
      </c>
      <c r="G672" s="27" t="s">
        <v>68</v>
      </c>
      <c r="H672" s="30">
        <v>2500</v>
      </c>
      <c r="J672" s="30">
        <f t="shared" si="40"/>
        <v>2500</v>
      </c>
      <c r="K672" s="30">
        <f t="shared" si="41"/>
        <v>0</v>
      </c>
      <c r="L672" s="25">
        <f t="shared" si="42"/>
        <v>3</v>
      </c>
      <c r="M672" s="25" t="str">
        <f>VLOOKUP(L672,mês!A:B,2,0)</f>
        <v>Março</v>
      </c>
      <c r="N672" s="25" t="str">
        <f t="shared" si="43"/>
        <v xml:space="preserve">RD </v>
      </c>
    </row>
    <row r="673" spans="1:14" ht="57" customHeight="1" x14ac:dyDescent="0.2">
      <c r="A673" s="25" t="s">
        <v>983</v>
      </c>
      <c r="C673" s="27">
        <v>17710</v>
      </c>
      <c r="D673" s="27" t="s">
        <v>167</v>
      </c>
      <c r="E673" s="28" t="s">
        <v>271</v>
      </c>
      <c r="F673" s="29" t="s">
        <v>984</v>
      </c>
      <c r="G673" s="27" t="s">
        <v>68</v>
      </c>
      <c r="H673" s="30">
        <v>300</v>
      </c>
      <c r="J673" s="30">
        <f t="shared" si="40"/>
        <v>300</v>
      </c>
      <c r="K673" s="30">
        <f t="shared" si="41"/>
        <v>0</v>
      </c>
      <c r="L673" s="25">
        <f t="shared" si="42"/>
        <v>1</v>
      </c>
      <c r="M673" s="25" t="str">
        <f>VLOOKUP(L673,mês!A:B,2,0)</f>
        <v>Janeiro</v>
      </c>
      <c r="N673" s="25" t="str">
        <f t="shared" si="43"/>
        <v xml:space="preserve">RORÇ </v>
      </c>
    </row>
    <row r="674" spans="1:14" ht="57" customHeight="1" x14ac:dyDescent="0.2">
      <c r="A674" s="25" t="s">
        <v>983</v>
      </c>
      <c r="B674" s="26">
        <v>44938</v>
      </c>
      <c r="C674" s="27">
        <v>16483</v>
      </c>
      <c r="D674" s="27" t="s">
        <v>167</v>
      </c>
      <c r="E674" s="28" t="s">
        <v>985</v>
      </c>
      <c r="F674" s="29" t="s">
        <v>986</v>
      </c>
      <c r="G674" s="27" t="s">
        <v>68</v>
      </c>
      <c r="H674" s="30">
        <v>1400</v>
      </c>
      <c r="J674" s="30">
        <f t="shared" si="40"/>
        <v>1400</v>
      </c>
      <c r="K674" s="30">
        <f t="shared" si="41"/>
        <v>0</v>
      </c>
      <c r="L674" s="25">
        <f t="shared" si="42"/>
        <v>1</v>
      </c>
      <c r="M674" s="25" t="str">
        <f>VLOOKUP(L674,mês!A:B,2,0)</f>
        <v>Janeiro</v>
      </c>
      <c r="N674" s="25" t="str">
        <f t="shared" si="43"/>
        <v xml:space="preserve">RORÇ </v>
      </c>
    </row>
    <row r="675" spans="1:14" ht="57" customHeight="1" x14ac:dyDescent="0.2">
      <c r="A675" s="25" t="s">
        <v>983</v>
      </c>
      <c r="B675" s="26">
        <v>44965</v>
      </c>
      <c r="C675" s="27">
        <v>16566</v>
      </c>
      <c r="D675" s="27" t="s">
        <v>167</v>
      </c>
      <c r="E675" s="28" t="s">
        <v>987</v>
      </c>
      <c r="F675" s="29" t="s">
        <v>988</v>
      </c>
      <c r="G675" s="27" t="s">
        <v>68</v>
      </c>
      <c r="H675" s="30">
        <v>1081.71</v>
      </c>
      <c r="J675" s="30">
        <f t="shared" si="40"/>
        <v>1081.71</v>
      </c>
      <c r="K675" s="30">
        <f t="shared" si="41"/>
        <v>0</v>
      </c>
      <c r="L675" s="25">
        <f t="shared" si="42"/>
        <v>2</v>
      </c>
      <c r="M675" s="25" t="str">
        <f>VLOOKUP(L675,mês!A:B,2,0)</f>
        <v>Fevereiro</v>
      </c>
      <c r="N675" s="25" t="str">
        <f t="shared" si="43"/>
        <v xml:space="preserve">RORÇ </v>
      </c>
    </row>
    <row r="676" spans="1:14" ht="57" customHeight="1" x14ac:dyDescent="0.2">
      <c r="A676" s="25" t="s">
        <v>983</v>
      </c>
      <c r="B676" s="26">
        <v>44970</v>
      </c>
      <c r="C676" s="27">
        <v>16585</v>
      </c>
      <c r="D676" s="27" t="s">
        <v>167</v>
      </c>
      <c r="E676" s="28" t="s">
        <v>989</v>
      </c>
      <c r="F676" s="29" t="s">
        <v>990</v>
      </c>
      <c r="G676" s="27" t="s">
        <v>68</v>
      </c>
      <c r="H676" s="30">
        <v>149.4</v>
      </c>
      <c r="J676" s="30">
        <f t="shared" si="40"/>
        <v>149.4</v>
      </c>
      <c r="K676" s="30">
        <f t="shared" si="41"/>
        <v>0</v>
      </c>
      <c r="L676" s="25">
        <f t="shared" si="42"/>
        <v>2</v>
      </c>
      <c r="M676" s="25" t="str">
        <f>VLOOKUP(L676,mês!A:B,2,0)</f>
        <v>Fevereiro</v>
      </c>
      <c r="N676" s="25" t="str">
        <f t="shared" si="43"/>
        <v xml:space="preserve">RORÇ </v>
      </c>
    </row>
    <row r="677" spans="1:14" ht="57" customHeight="1" x14ac:dyDescent="0.2">
      <c r="A677" s="25" t="s">
        <v>983</v>
      </c>
      <c r="B677" s="26">
        <v>44980</v>
      </c>
      <c r="C677" s="27">
        <v>16593</v>
      </c>
      <c r="D677" s="27" t="s">
        <v>167</v>
      </c>
      <c r="E677" s="28" t="s">
        <v>991</v>
      </c>
      <c r="F677" s="29" t="s">
        <v>992</v>
      </c>
      <c r="G677" s="27" t="s">
        <v>68</v>
      </c>
      <c r="H677" s="30">
        <v>69.23</v>
      </c>
      <c r="J677" s="30">
        <f t="shared" si="40"/>
        <v>69.23</v>
      </c>
      <c r="K677" s="30">
        <f t="shared" si="41"/>
        <v>0</v>
      </c>
      <c r="L677" s="25">
        <f t="shared" si="42"/>
        <v>2</v>
      </c>
      <c r="M677" s="25" t="str">
        <f>VLOOKUP(L677,mês!A:B,2,0)</f>
        <v>Fevereiro</v>
      </c>
      <c r="N677" s="25" t="str">
        <f t="shared" si="43"/>
        <v xml:space="preserve">RORÇ </v>
      </c>
    </row>
    <row r="678" spans="1:14" ht="57" customHeight="1" x14ac:dyDescent="0.2">
      <c r="A678" s="25" t="s">
        <v>983</v>
      </c>
      <c r="B678" s="26">
        <v>44980</v>
      </c>
      <c r="C678" s="27">
        <v>16615</v>
      </c>
      <c r="D678" s="27" t="s">
        <v>167</v>
      </c>
      <c r="E678" s="28" t="s">
        <v>467</v>
      </c>
      <c r="F678" s="29" t="s">
        <v>993</v>
      </c>
      <c r="G678" s="27" t="s">
        <v>68</v>
      </c>
      <c r="H678" s="30">
        <v>6164</v>
      </c>
      <c r="J678" s="30">
        <f t="shared" si="40"/>
        <v>6164</v>
      </c>
      <c r="K678" s="30">
        <f t="shared" si="41"/>
        <v>0</v>
      </c>
      <c r="L678" s="25">
        <f t="shared" si="42"/>
        <v>2</v>
      </c>
      <c r="M678" s="25" t="str">
        <f>VLOOKUP(L678,mês!A:B,2,0)</f>
        <v>Fevereiro</v>
      </c>
      <c r="N678" s="25" t="str">
        <f t="shared" si="43"/>
        <v xml:space="preserve">RORÇ </v>
      </c>
    </row>
    <row r="679" spans="1:14" ht="57" customHeight="1" x14ac:dyDescent="0.2">
      <c r="A679" s="25" t="s">
        <v>983</v>
      </c>
      <c r="B679" s="26">
        <v>45001</v>
      </c>
      <c r="C679" s="27">
        <v>16692</v>
      </c>
      <c r="D679" s="27" t="s">
        <v>167</v>
      </c>
      <c r="E679" s="28" t="s">
        <v>811</v>
      </c>
      <c r="F679" s="29" t="s">
        <v>994</v>
      </c>
      <c r="G679" s="27" t="s">
        <v>68</v>
      </c>
      <c r="H679" s="30">
        <v>2246.0500000000002</v>
      </c>
      <c r="J679" s="30">
        <f t="shared" si="40"/>
        <v>2246.0500000000002</v>
      </c>
      <c r="K679" s="30">
        <f t="shared" si="41"/>
        <v>0</v>
      </c>
      <c r="L679" s="25">
        <f t="shared" si="42"/>
        <v>3</v>
      </c>
      <c r="M679" s="25" t="str">
        <f>VLOOKUP(L679,mês!A:B,2,0)</f>
        <v>Março</v>
      </c>
      <c r="N679" s="25" t="str">
        <f t="shared" si="43"/>
        <v xml:space="preserve">RORÇ </v>
      </c>
    </row>
    <row r="680" spans="1:14" ht="57" customHeight="1" x14ac:dyDescent="0.2">
      <c r="A680" s="25" t="s">
        <v>983</v>
      </c>
      <c r="B680" s="26">
        <v>45042</v>
      </c>
      <c r="C680" s="27">
        <v>16821</v>
      </c>
      <c r="D680" s="27" t="s">
        <v>167</v>
      </c>
      <c r="E680" s="28" t="s">
        <v>995</v>
      </c>
      <c r="F680" s="29" t="s">
        <v>996</v>
      </c>
      <c r="G680" s="27" t="s">
        <v>68</v>
      </c>
      <c r="H680" s="30">
        <v>80.08</v>
      </c>
      <c r="J680" s="30">
        <f t="shared" si="40"/>
        <v>80.08</v>
      </c>
      <c r="K680" s="30">
        <f t="shared" si="41"/>
        <v>0</v>
      </c>
      <c r="L680" s="25">
        <f t="shared" si="42"/>
        <v>4</v>
      </c>
      <c r="M680" s="25" t="str">
        <f>VLOOKUP(L680,mês!A:B,2,0)</f>
        <v>Abril</v>
      </c>
      <c r="N680" s="25" t="str">
        <f t="shared" si="43"/>
        <v xml:space="preserve">RORÇ </v>
      </c>
    </row>
    <row r="681" spans="1:14" ht="57" customHeight="1" x14ac:dyDescent="0.2">
      <c r="A681" s="25" t="s">
        <v>983</v>
      </c>
      <c r="B681" s="26">
        <v>45058</v>
      </c>
      <c r="C681" s="27">
        <v>16903</v>
      </c>
      <c r="D681" s="27" t="s">
        <v>167</v>
      </c>
      <c r="E681" s="28" t="s">
        <v>995</v>
      </c>
      <c r="F681" s="29" t="s">
        <v>997</v>
      </c>
      <c r="G681" s="27" t="s">
        <v>68</v>
      </c>
      <c r="H681" s="30">
        <v>190.5</v>
      </c>
      <c r="J681" s="30">
        <f t="shared" si="40"/>
        <v>190.5</v>
      </c>
      <c r="K681" s="30">
        <f t="shared" si="41"/>
        <v>0</v>
      </c>
      <c r="L681" s="25">
        <f t="shared" si="42"/>
        <v>5</v>
      </c>
      <c r="M681" s="25" t="str">
        <f>VLOOKUP(L681,mês!A:B,2,0)</f>
        <v>Maio</v>
      </c>
      <c r="N681" s="25" t="str">
        <f t="shared" si="43"/>
        <v xml:space="preserve">RORÇ </v>
      </c>
    </row>
    <row r="682" spans="1:14" ht="57" customHeight="1" x14ac:dyDescent="0.2">
      <c r="A682" s="25" t="s">
        <v>983</v>
      </c>
      <c r="B682" s="26">
        <v>45058</v>
      </c>
      <c r="C682" s="27">
        <v>16904</v>
      </c>
      <c r="D682" s="27" t="s">
        <v>167</v>
      </c>
      <c r="E682" s="28" t="s">
        <v>174</v>
      </c>
      <c r="F682" s="29" t="s">
        <v>175</v>
      </c>
      <c r="G682" s="27" t="s">
        <v>68</v>
      </c>
      <c r="H682" s="30">
        <v>712.82</v>
      </c>
      <c r="J682" s="30">
        <f t="shared" si="40"/>
        <v>712.82</v>
      </c>
      <c r="K682" s="30">
        <f t="shared" si="41"/>
        <v>0</v>
      </c>
      <c r="L682" s="25">
        <f t="shared" si="42"/>
        <v>5</v>
      </c>
      <c r="M682" s="25" t="str">
        <f>VLOOKUP(L682,mês!A:B,2,0)</f>
        <v>Maio</v>
      </c>
      <c r="N682" s="25" t="str">
        <f t="shared" si="43"/>
        <v xml:space="preserve">RORÇ </v>
      </c>
    </row>
    <row r="683" spans="1:14" ht="57" customHeight="1" x14ac:dyDescent="0.2">
      <c r="A683" s="25" t="s">
        <v>983</v>
      </c>
      <c r="B683" s="26">
        <v>45082</v>
      </c>
      <c r="C683" s="27">
        <v>17021</v>
      </c>
      <c r="D683" s="27" t="s">
        <v>167</v>
      </c>
      <c r="E683" s="28" t="s">
        <v>279</v>
      </c>
      <c r="F683" s="29" t="s">
        <v>998</v>
      </c>
      <c r="G683" s="27" t="s">
        <v>68</v>
      </c>
      <c r="H683" s="30">
        <v>1059</v>
      </c>
      <c r="J683" s="30">
        <f t="shared" si="40"/>
        <v>1059</v>
      </c>
      <c r="K683" s="30">
        <f t="shared" si="41"/>
        <v>0</v>
      </c>
      <c r="L683" s="25">
        <f t="shared" si="42"/>
        <v>6</v>
      </c>
      <c r="M683" s="25" t="str">
        <f>VLOOKUP(L683,mês!A:B,2,0)</f>
        <v>Junho</v>
      </c>
      <c r="N683" s="25" t="str">
        <f t="shared" si="43"/>
        <v xml:space="preserve">RORÇ </v>
      </c>
    </row>
    <row r="684" spans="1:14" ht="57" customHeight="1" x14ac:dyDescent="0.2">
      <c r="A684" s="25" t="s">
        <v>983</v>
      </c>
      <c r="B684" s="26">
        <v>45096</v>
      </c>
      <c r="C684" s="27">
        <v>17055</v>
      </c>
      <c r="D684" s="27" t="s">
        <v>167</v>
      </c>
      <c r="E684" s="28" t="s">
        <v>170</v>
      </c>
      <c r="F684" s="29" t="s">
        <v>999</v>
      </c>
      <c r="G684" s="27" t="s">
        <v>68</v>
      </c>
      <c r="H684" s="30">
        <v>24.72</v>
      </c>
      <c r="J684" s="30">
        <f t="shared" si="40"/>
        <v>24.72</v>
      </c>
      <c r="K684" s="30">
        <f t="shared" si="41"/>
        <v>0</v>
      </c>
      <c r="L684" s="25">
        <f t="shared" si="42"/>
        <v>6</v>
      </c>
      <c r="M684" s="25" t="str">
        <f>VLOOKUP(L684,mês!A:B,2,0)</f>
        <v>Junho</v>
      </c>
      <c r="N684" s="25" t="str">
        <f t="shared" si="43"/>
        <v xml:space="preserve">RORÇ </v>
      </c>
    </row>
    <row r="685" spans="1:14" ht="57" customHeight="1" x14ac:dyDescent="0.2">
      <c r="A685" s="25" t="s">
        <v>983</v>
      </c>
      <c r="B685" s="26">
        <v>45139</v>
      </c>
      <c r="C685" s="27">
        <v>17240</v>
      </c>
      <c r="D685" s="27" t="s">
        <v>167</v>
      </c>
      <c r="E685" s="28" t="s">
        <v>279</v>
      </c>
      <c r="F685" s="29" t="s">
        <v>1000</v>
      </c>
      <c r="G685" s="27" t="s">
        <v>68</v>
      </c>
      <c r="H685" s="30">
        <v>3597</v>
      </c>
      <c r="J685" s="30">
        <f t="shared" si="40"/>
        <v>3597</v>
      </c>
      <c r="K685" s="30">
        <f t="shared" si="41"/>
        <v>0</v>
      </c>
      <c r="L685" s="25">
        <f t="shared" si="42"/>
        <v>8</v>
      </c>
      <c r="M685" s="25" t="str">
        <f>VLOOKUP(L685,mês!A:B,2,0)</f>
        <v>Agosto</v>
      </c>
      <c r="N685" s="25" t="str">
        <f t="shared" si="43"/>
        <v xml:space="preserve">RORÇ </v>
      </c>
    </row>
    <row r="686" spans="1:14" ht="57" customHeight="1" x14ac:dyDescent="0.2">
      <c r="A686" s="25" t="s">
        <v>983</v>
      </c>
      <c r="B686" s="26">
        <v>45160</v>
      </c>
      <c r="C686" s="27">
        <v>17321</v>
      </c>
      <c r="D686" s="27" t="s">
        <v>167</v>
      </c>
      <c r="E686" s="28" t="s">
        <v>995</v>
      </c>
      <c r="F686" s="29" t="s">
        <v>1001</v>
      </c>
      <c r="G686" s="27" t="s">
        <v>68</v>
      </c>
      <c r="H686" s="30">
        <v>49.99</v>
      </c>
      <c r="J686" s="30">
        <f t="shared" si="40"/>
        <v>49.99</v>
      </c>
      <c r="K686" s="30">
        <f t="shared" si="41"/>
        <v>0</v>
      </c>
      <c r="L686" s="25">
        <f t="shared" si="42"/>
        <v>8</v>
      </c>
      <c r="M686" s="25" t="str">
        <f>VLOOKUP(L686,mês!A:B,2,0)</f>
        <v>Agosto</v>
      </c>
      <c r="N686" s="25" t="str">
        <f t="shared" si="43"/>
        <v xml:space="preserve">RORÇ </v>
      </c>
    </row>
    <row r="687" spans="1:14" ht="57" customHeight="1" x14ac:dyDescent="0.2">
      <c r="A687" s="25" t="s">
        <v>983</v>
      </c>
      <c r="B687" s="26">
        <v>45162</v>
      </c>
      <c r="C687" s="27">
        <v>17324</v>
      </c>
      <c r="D687" s="27" t="s">
        <v>167</v>
      </c>
      <c r="E687" s="28" t="s">
        <v>170</v>
      </c>
      <c r="F687" s="29" t="s">
        <v>1002</v>
      </c>
      <c r="G687" s="27" t="s">
        <v>68</v>
      </c>
      <c r="H687" s="30">
        <v>17.7</v>
      </c>
      <c r="J687" s="30">
        <f t="shared" si="40"/>
        <v>17.7</v>
      </c>
      <c r="K687" s="30">
        <f t="shared" si="41"/>
        <v>0</v>
      </c>
      <c r="L687" s="25">
        <f t="shared" si="42"/>
        <v>8</v>
      </c>
      <c r="M687" s="25" t="str">
        <f>VLOOKUP(L687,mês!A:B,2,0)</f>
        <v>Agosto</v>
      </c>
      <c r="N687" s="25" t="str">
        <f t="shared" si="43"/>
        <v xml:space="preserve">RORÇ </v>
      </c>
    </row>
    <row r="688" spans="1:14" ht="57" customHeight="1" x14ac:dyDescent="0.2">
      <c r="A688" s="25" t="s">
        <v>983</v>
      </c>
      <c r="B688" s="26">
        <v>45170</v>
      </c>
      <c r="C688" s="27">
        <v>17365</v>
      </c>
      <c r="D688" s="27" t="s">
        <v>167</v>
      </c>
      <c r="E688" s="28" t="s">
        <v>1003</v>
      </c>
      <c r="F688" s="29" t="s">
        <v>1004</v>
      </c>
      <c r="G688" s="27" t="s">
        <v>68</v>
      </c>
      <c r="H688" s="30">
        <v>395</v>
      </c>
      <c r="J688" s="30">
        <f t="shared" si="40"/>
        <v>395</v>
      </c>
      <c r="K688" s="30">
        <f t="shared" si="41"/>
        <v>0</v>
      </c>
      <c r="L688" s="25">
        <f t="shared" si="42"/>
        <v>9</v>
      </c>
      <c r="M688" s="25" t="str">
        <f>VLOOKUP(L688,mês!A:B,2,0)</f>
        <v>Setembro</v>
      </c>
      <c r="N688" s="25" t="str">
        <f t="shared" si="43"/>
        <v xml:space="preserve">RORÇ </v>
      </c>
    </row>
    <row r="689" spans="1:14" ht="57" customHeight="1" x14ac:dyDescent="0.2">
      <c r="A689" s="25" t="s">
        <v>983</v>
      </c>
      <c r="B689" s="26">
        <v>45180</v>
      </c>
      <c r="C689" s="27">
        <v>17380</v>
      </c>
      <c r="D689" s="27" t="s">
        <v>167</v>
      </c>
      <c r="E689" s="28" t="s">
        <v>294</v>
      </c>
      <c r="F689" s="29" t="s">
        <v>1005</v>
      </c>
      <c r="G689" s="27" t="s">
        <v>68</v>
      </c>
      <c r="H689" s="30">
        <v>465.3</v>
      </c>
      <c r="J689" s="30">
        <f t="shared" si="40"/>
        <v>465.3</v>
      </c>
      <c r="K689" s="30">
        <f t="shared" si="41"/>
        <v>0</v>
      </c>
      <c r="L689" s="25">
        <f t="shared" si="42"/>
        <v>9</v>
      </c>
      <c r="M689" s="25" t="str">
        <f>VLOOKUP(L689,mês!A:B,2,0)</f>
        <v>Setembro</v>
      </c>
      <c r="N689" s="25" t="str">
        <f t="shared" si="43"/>
        <v xml:space="preserve">RORÇ </v>
      </c>
    </row>
    <row r="690" spans="1:14" ht="57" customHeight="1" x14ac:dyDescent="0.2">
      <c r="A690" s="25" t="s">
        <v>983</v>
      </c>
      <c r="B690" s="26">
        <v>45189</v>
      </c>
      <c r="C690" s="27">
        <v>17406</v>
      </c>
      <c r="D690" s="27" t="s">
        <v>167</v>
      </c>
      <c r="E690" s="28" t="s">
        <v>170</v>
      </c>
      <c r="F690" s="29" t="s">
        <v>1006</v>
      </c>
      <c r="G690" s="27" t="s">
        <v>68</v>
      </c>
      <c r="H690" s="30">
        <v>24.72</v>
      </c>
      <c r="J690" s="30">
        <f t="shared" si="40"/>
        <v>24.72</v>
      </c>
      <c r="K690" s="30">
        <f t="shared" si="41"/>
        <v>0</v>
      </c>
      <c r="L690" s="25">
        <f t="shared" si="42"/>
        <v>9</v>
      </c>
      <c r="M690" s="25" t="str">
        <f>VLOOKUP(L690,mês!A:B,2,0)</f>
        <v>Setembro</v>
      </c>
      <c r="N690" s="25" t="str">
        <f t="shared" si="43"/>
        <v xml:space="preserve">RORÇ </v>
      </c>
    </row>
    <row r="691" spans="1:14" ht="57" customHeight="1" x14ac:dyDescent="0.2">
      <c r="A691" s="25" t="s">
        <v>983</v>
      </c>
      <c r="B691" s="26">
        <v>45204</v>
      </c>
      <c r="C691" s="27">
        <v>17466</v>
      </c>
      <c r="D691" s="27" t="s">
        <v>167</v>
      </c>
      <c r="E691" s="28" t="s">
        <v>174</v>
      </c>
      <c r="F691" s="29" t="s">
        <v>175</v>
      </c>
      <c r="G691" s="27" t="s">
        <v>68</v>
      </c>
      <c r="H691" s="30">
        <v>748.8</v>
      </c>
      <c r="J691" s="30">
        <f t="shared" si="40"/>
        <v>748.8</v>
      </c>
      <c r="K691" s="30">
        <f t="shared" si="41"/>
        <v>0</v>
      </c>
      <c r="L691" s="25">
        <f t="shared" si="42"/>
        <v>10</v>
      </c>
      <c r="M691" s="25" t="str">
        <f>VLOOKUP(L691,mês!A:B,2,0)</f>
        <v>Outubro</v>
      </c>
      <c r="N691" s="25" t="str">
        <f t="shared" si="43"/>
        <v xml:space="preserve">RORÇ </v>
      </c>
    </row>
    <row r="692" spans="1:14" ht="57" customHeight="1" x14ac:dyDescent="0.2">
      <c r="A692" s="25" t="s">
        <v>983</v>
      </c>
      <c r="B692" s="26">
        <v>45240</v>
      </c>
      <c r="C692" s="27">
        <v>17606</v>
      </c>
      <c r="D692" s="27" t="s">
        <v>167</v>
      </c>
      <c r="E692" s="28" t="s">
        <v>133</v>
      </c>
      <c r="F692" s="29" t="s">
        <v>1007</v>
      </c>
      <c r="G692" s="27" t="s">
        <v>68</v>
      </c>
      <c r="H692" s="30">
        <v>2300</v>
      </c>
      <c r="J692" s="30">
        <f t="shared" si="40"/>
        <v>2300</v>
      </c>
      <c r="K692" s="30">
        <f t="shared" si="41"/>
        <v>0</v>
      </c>
      <c r="L692" s="25">
        <f t="shared" si="42"/>
        <v>11</v>
      </c>
      <c r="M692" s="25" t="str">
        <f>VLOOKUP(L692,mês!A:B,2,0)</f>
        <v>Novembro</v>
      </c>
      <c r="N692" s="25" t="str">
        <f t="shared" si="43"/>
        <v xml:space="preserve">RORÇ </v>
      </c>
    </row>
    <row r="693" spans="1:14" ht="57" customHeight="1" x14ac:dyDescent="0.2">
      <c r="A693" s="25" t="s">
        <v>983</v>
      </c>
      <c r="B693" s="26">
        <v>45282</v>
      </c>
      <c r="C693" s="27">
        <v>17819</v>
      </c>
      <c r="D693" s="27" t="s">
        <v>167</v>
      </c>
      <c r="E693" s="28" t="s">
        <v>323</v>
      </c>
      <c r="F693" s="29" t="s">
        <v>324</v>
      </c>
      <c r="G693" s="27" t="s">
        <v>68</v>
      </c>
      <c r="H693" s="30">
        <v>5432.89</v>
      </c>
      <c r="J693" s="30">
        <f t="shared" si="40"/>
        <v>5432.89</v>
      </c>
      <c r="K693" s="30">
        <f t="shared" si="41"/>
        <v>0</v>
      </c>
      <c r="L693" s="25">
        <f t="shared" si="42"/>
        <v>12</v>
      </c>
      <c r="M693" s="25" t="str">
        <f>VLOOKUP(L693,mês!A:B,2,0)</f>
        <v>Dezembro</v>
      </c>
      <c r="N693" s="25" t="str">
        <f t="shared" si="43"/>
        <v xml:space="preserve">RORÇ </v>
      </c>
    </row>
    <row r="694" spans="1:14" ht="57" customHeight="1" x14ac:dyDescent="0.2">
      <c r="A694" s="25" t="s">
        <v>1008</v>
      </c>
      <c r="B694" s="26">
        <v>44946</v>
      </c>
      <c r="C694" s="27">
        <v>16499</v>
      </c>
      <c r="D694" s="27" t="s">
        <v>118</v>
      </c>
      <c r="E694" s="28" t="s">
        <v>77</v>
      </c>
      <c r="F694" s="29" t="s">
        <v>1009</v>
      </c>
      <c r="G694" s="27" t="s">
        <v>68</v>
      </c>
      <c r="H694" s="30">
        <v>10054</v>
      </c>
      <c r="J694" s="30">
        <f t="shared" si="40"/>
        <v>10054</v>
      </c>
      <c r="K694" s="30">
        <f t="shared" si="41"/>
        <v>0</v>
      </c>
      <c r="L694" s="25">
        <f t="shared" si="42"/>
        <v>1</v>
      </c>
      <c r="M694" s="25" t="str">
        <f>VLOOKUP(L694,mês!A:B,2,0)</f>
        <v>Janeiro</v>
      </c>
      <c r="N694" s="25" t="str">
        <f t="shared" si="43"/>
        <v xml:space="preserve">RORÇ </v>
      </c>
    </row>
    <row r="695" spans="1:14" ht="57" customHeight="1" x14ac:dyDescent="0.2">
      <c r="A695" s="25" t="s">
        <v>1008</v>
      </c>
      <c r="B695" s="26">
        <v>44960</v>
      </c>
      <c r="C695" s="27">
        <v>16540</v>
      </c>
      <c r="D695" s="27" t="s">
        <v>118</v>
      </c>
      <c r="E695" s="28" t="s">
        <v>170</v>
      </c>
      <c r="F695" s="29" t="s">
        <v>1010</v>
      </c>
      <c r="G695" s="27" t="s">
        <v>68</v>
      </c>
      <c r="H695" s="30">
        <v>24.72</v>
      </c>
      <c r="J695" s="30">
        <f t="shared" si="40"/>
        <v>24.72</v>
      </c>
      <c r="K695" s="30">
        <f t="shared" si="41"/>
        <v>0</v>
      </c>
      <c r="L695" s="25">
        <f t="shared" si="42"/>
        <v>2</v>
      </c>
      <c r="M695" s="25" t="str">
        <f>VLOOKUP(L695,mês!A:B,2,0)</f>
        <v>Fevereiro</v>
      </c>
      <c r="N695" s="25" t="str">
        <f t="shared" si="43"/>
        <v xml:space="preserve">RORÇ </v>
      </c>
    </row>
    <row r="696" spans="1:14" ht="57" customHeight="1" x14ac:dyDescent="0.2">
      <c r="A696" s="25" t="s">
        <v>1008</v>
      </c>
      <c r="B696" s="26">
        <v>45042</v>
      </c>
      <c r="C696" s="27">
        <v>16812</v>
      </c>
      <c r="D696" s="27" t="s">
        <v>118</v>
      </c>
      <c r="E696" s="28" t="s">
        <v>170</v>
      </c>
      <c r="F696" s="29" t="s">
        <v>1011</v>
      </c>
      <c r="G696" s="27" t="s">
        <v>68</v>
      </c>
      <c r="H696" s="30">
        <v>9.5500000000000007</v>
      </c>
      <c r="J696" s="30">
        <f t="shared" si="40"/>
        <v>9.5500000000000007</v>
      </c>
      <c r="K696" s="30">
        <f t="shared" si="41"/>
        <v>0</v>
      </c>
      <c r="L696" s="25">
        <f t="shared" si="42"/>
        <v>4</v>
      </c>
      <c r="M696" s="25" t="str">
        <f>VLOOKUP(L696,mês!A:B,2,0)</f>
        <v>Abril</v>
      </c>
      <c r="N696" s="25" t="str">
        <f t="shared" si="43"/>
        <v xml:space="preserve">RORÇ </v>
      </c>
    </row>
    <row r="697" spans="1:14" ht="57" customHeight="1" x14ac:dyDescent="0.2">
      <c r="A697" s="25" t="s">
        <v>1008</v>
      </c>
      <c r="B697" s="26">
        <v>45043</v>
      </c>
      <c r="C697" s="27">
        <v>16832</v>
      </c>
      <c r="D697" s="27" t="s">
        <v>118</v>
      </c>
      <c r="E697" s="28" t="s">
        <v>365</v>
      </c>
      <c r="F697" s="29" t="s">
        <v>1012</v>
      </c>
      <c r="G697" s="27" t="s">
        <v>68</v>
      </c>
      <c r="H697" s="30">
        <v>0</v>
      </c>
      <c r="J697" s="30">
        <f t="shared" si="40"/>
        <v>0</v>
      </c>
      <c r="K697" s="30">
        <f t="shared" si="41"/>
        <v>0</v>
      </c>
      <c r="L697" s="25">
        <f t="shared" si="42"/>
        <v>4</v>
      </c>
      <c r="M697" s="25" t="str">
        <f>VLOOKUP(L697,mês!A:B,2,0)</f>
        <v>Abril</v>
      </c>
      <c r="N697" s="25" t="str">
        <f t="shared" si="43"/>
        <v xml:space="preserve">RORÇ </v>
      </c>
    </row>
    <row r="698" spans="1:14" ht="57" customHeight="1" x14ac:dyDescent="0.2">
      <c r="A698" s="25" t="s">
        <v>1008</v>
      </c>
      <c r="B698" s="26">
        <v>45057</v>
      </c>
      <c r="C698" s="27">
        <v>16892</v>
      </c>
      <c r="D698" s="27" t="s">
        <v>118</v>
      </c>
      <c r="E698" s="28" t="s">
        <v>174</v>
      </c>
      <c r="F698" s="29" t="s">
        <v>175</v>
      </c>
      <c r="G698" s="27" t="s">
        <v>68</v>
      </c>
      <c r="H698" s="30">
        <v>1543.34</v>
      </c>
      <c r="J698" s="30">
        <f t="shared" si="40"/>
        <v>1543.34</v>
      </c>
      <c r="K698" s="30">
        <f t="shared" si="41"/>
        <v>0</v>
      </c>
      <c r="L698" s="25">
        <f t="shared" si="42"/>
        <v>5</v>
      </c>
      <c r="M698" s="25" t="str">
        <f>VLOOKUP(L698,mês!A:B,2,0)</f>
        <v>Maio</v>
      </c>
      <c r="N698" s="25" t="str">
        <f t="shared" si="43"/>
        <v xml:space="preserve">RORÇ </v>
      </c>
    </row>
    <row r="699" spans="1:14" ht="57" customHeight="1" x14ac:dyDescent="0.2">
      <c r="A699" s="25" t="s">
        <v>1008</v>
      </c>
      <c r="B699" s="26">
        <v>45061</v>
      </c>
      <c r="C699" s="27">
        <v>16923</v>
      </c>
      <c r="D699" s="27" t="s">
        <v>118</v>
      </c>
      <c r="E699" s="28" t="s">
        <v>114</v>
      </c>
      <c r="F699" s="29" t="s">
        <v>115</v>
      </c>
      <c r="G699" s="27" t="s">
        <v>68</v>
      </c>
      <c r="H699" s="30">
        <v>30</v>
      </c>
      <c r="J699" s="30">
        <f t="shared" si="40"/>
        <v>30</v>
      </c>
      <c r="K699" s="30">
        <f t="shared" si="41"/>
        <v>0</v>
      </c>
      <c r="L699" s="25">
        <f t="shared" si="42"/>
        <v>5</v>
      </c>
      <c r="M699" s="25" t="str">
        <f>VLOOKUP(L699,mês!A:B,2,0)</f>
        <v>Maio</v>
      </c>
      <c r="N699" s="25" t="str">
        <f t="shared" si="43"/>
        <v xml:space="preserve">RORÇ </v>
      </c>
    </row>
    <row r="700" spans="1:14" ht="57" customHeight="1" x14ac:dyDescent="0.2">
      <c r="A700" s="25" t="s">
        <v>1008</v>
      </c>
      <c r="B700" s="26">
        <v>45062</v>
      </c>
      <c r="C700" s="27">
        <v>16935</v>
      </c>
      <c r="D700" s="27" t="s">
        <v>118</v>
      </c>
      <c r="E700" s="28" t="s">
        <v>116</v>
      </c>
      <c r="F700" s="29" t="s">
        <v>1013</v>
      </c>
      <c r="G700" s="27" t="s">
        <v>68</v>
      </c>
      <c r="H700" s="30">
        <v>4864</v>
      </c>
      <c r="J700" s="30">
        <f t="shared" si="40"/>
        <v>4864</v>
      </c>
      <c r="K700" s="30">
        <f t="shared" si="41"/>
        <v>0</v>
      </c>
      <c r="L700" s="25">
        <f t="shared" si="42"/>
        <v>5</v>
      </c>
      <c r="M700" s="25" t="str">
        <f>VLOOKUP(L700,mês!A:B,2,0)</f>
        <v>Maio</v>
      </c>
      <c r="N700" s="25" t="str">
        <f t="shared" si="43"/>
        <v xml:space="preserve">RORÇ </v>
      </c>
    </row>
    <row r="701" spans="1:14" ht="57" customHeight="1" x14ac:dyDescent="0.2">
      <c r="A701" s="25" t="s">
        <v>1008</v>
      </c>
      <c r="B701" s="26">
        <v>45112</v>
      </c>
      <c r="C701" s="27">
        <v>17140</v>
      </c>
      <c r="D701" s="27" t="s">
        <v>118</v>
      </c>
      <c r="E701" s="28" t="s">
        <v>116</v>
      </c>
      <c r="F701" s="29" t="s">
        <v>1014</v>
      </c>
      <c r="G701" s="27" t="s">
        <v>68</v>
      </c>
      <c r="H701" s="30">
        <v>2400</v>
      </c>
      <c r="J701" s="30">
        <f t="shared" si="40"/>
        <v>2400</v>
      </c>
      <c r="K701" s="30">
        <f t="shared" si="41"/>
        <v>0</v>
      </c>
      <c r="L701" s="25">
        <f t="shared" si="42"/>
        <v>7</v>
      </c>
      <c r="M701" s="25" t="str">
        <f>VLOOKUP(L701,mês!A:B,2,0)</f>
        <v>Julho</v>
      </c>
      <c r="N701" s="25" t="str">
        <f t="shared" si="43"/>
        <v xml:space="preserve">RORÇ </v>
      </c>
    </row>
    <row r="702" spans="1:14" ht="57" customHeight="1" x14ac:dyDescent="0.2">
      <c r="A702" s="25" t="s">
        <v>1008</v>
      </c>
      <c r="B702" s="26">
        <v>45133</v>
      </c>
      <c r="C702" s="27">
        <v>17185</v>
      </c>
      <c r="D702" s="27" t="s">
        <v>118</v>
      </c>
      <c r="E702" s="28" t="s">
        <v>170</v>
      </c>
      <c r="F702" s="29" t="s">
        <v>1015</v>
      </c>
      <c r="G702" s="27" t="s">
        <v>68</v>
      </c>
      <c r="H702" s="30">
        <v>9.5500000000000007</v>
      </c>
      <c r="J702" s="30">
        <f t="shared" si="40"/>
        <v>9.5500000000000007</v>
      </c>
      <c r="K702" s="30">
        <f t="shared" si="41"/>
        <v>0</v>
      </c>
      <c r="L702" s="25">
        <f t="shared" si="42"/>
        <v>7</v>
      </c>
      <c r="M702" s="25" t="str">
        <f>VLOOKUP(L702,mês!A:B,2,0)</f>
        <v>Julho</v>
      </c>
      <c r="N702" s="25" t="str">
        <f t="shared" si="43"/>
        <v xml:space="preserve">RORÇ </v>
      </c>
    </row>
    <row r="703" spans="1:14" ht="57" customHeight="1" x14ac:dyDescent="0.2">
      <c r="A703" s="25" t="s">
        <v>1008</v>
      </c>
      <c r="B703" s="26">
        <v>45162</v>
      </c>
      <c r="C703" s="27">
        <v>17330</v>
      </c>
      <c r="D703" s="27" t="s">
        <v>118</v>
      </c>
      <c r="E703" s="28" t="s">
        <v>170</v>
      </c>
      <c r="F703" s="29" t="s">
        <v>1016</v>
      </c>
      <c r="G703" s="27" t="s">
        <v>68</v>
      </c>
      <c r="H703" s="30">
        <v>9.5500000000000007</v>
      </c>
      <c r="J703" s="30">
        <f t="shared" si="40"/>
        <v>9.5500000000000007</v>
      </c>
      <c r="K703" s="30">
        <f t="shared" si="41"/>
        <v>0</v>
      </c>
      <c r="L703" s="25">
        <f t="shared" si="42"/>
        <v>8</v>
      </c>
      <c r="M703" s="25" t="str">
        <f>VLOOKUP(L703,mês!A:B,2,0)</f>
        <v>Agosto</v>
      </c>
      <c r="N703" s="25" t="str">
        <f t="shared" si="43"/>
        <v xml:space="preserve">RORÇ </v>
      </c>
    </row>
    <row r="704" spans="1:14" ht="57" customHeight="1" x14ac:dyDescent="0.2">
      <c r="A704" s="25" t="s">
        <v>1008</v>
      </c>
      <c r="B704" s="26">
        <v>45167</v>
      </c>
      <c r="C704" s="27">
        <v>17350</v>
      </c>
      <c r="D704" s="27" t="s">
        <v>118</v>
      </c>
      <c r="E704" s="28" t="s">
        <v>381</v>
      </c>
      <c r="F704" s="29" t="s">
        <v>1017</v>
      </c>
      <c r="G704" s="27" t="s">
        <v>68</v>
      </c>
      <c r="H704" s="30">
        <v>667.5</v>
      </c>
      <c r="J704" s="30">
        <f t="shared" si="40"/>
        <v>667.5</v>
      </c>
      <c r="K704" s="30">
        <f t="shared" si="41"/>
        <v>0</v>
      </c>
      <c r="L704" s="25">
        <f t="shared" si="42"/>
        <v>8</v>
      </c>
      <c r="M704" s="25" t="str">
        <f>VLOOKUP(L704,mês!A:B,2,0)</f>
        <v>Agosto</v>
      </c>
      <c r="N704" s="25" t="str">
        <f t="shared" si="43"/>
        <v xml:space="preserve">RORÇ </v>
      </c>
    </row>
    <row r="705" spans="1:14" ht="57" customHeight="1" x14ac:dyDescent="0.2">
      <c r="A705" s="25" t="s">
        <v>1008</v>
      </c>
      <c r="B705" s="26">
        <v>45170</v>
      </c>
      <c r="C705" s="27">
        <v>17370</v>
      </c>
      <c r="D705" s="27" t="s">
        <v>118</v>
      </c>
      <c r="E705" s="28" t="s">
        <v>1018</v>
      </c>
      <c r="F705" s="29" t="s">
        <v>1019</v>
      </c>
      <c r="G705" s="27" t="s">
        <v>68</v>
      </c>
      <c r="H705" s="30">
        <v>2042.6</v>
      </c>
      <c r="J705" s="30">
        <f t="shared" si="40"/>
        <v>2042.6</v>
      </c>
      <c r="K705" s="30">
        <f t="shared" si="41"/>
        <v>0</v>
      </c>
      <c r="L705" s="25">
        <f t="shared" si="42"/>
        <v>9</v>
      </c>
      <c r="M705" s="25" t="str">
        <f>VLOOKUP(L705,mês!A:B,2,0)</f>
        <v>Setembro</v>
      </c>
      <c r="N705" s="25" t="str">
        <f t="shared" si="43"/>
        <v xml:space="preserve">RORÇ </v>
      </c>
    </row>
    <row r="706" spans="1:14" ht="57" customHeight="1" x14ac:dyDescent="0.2">
      <c r="A706" s="25" t="s">
        <v>1008</v>
      </c>
      <c r="B706" s="26">
        <v>45204</v>
      </c>
      <c r="C706" s="27">
        <v>17463</v>
      </c>
      <c r="D706" s="27" t="s">
        <v>118</v>
      </c>
      <c r="E706" s="28" t="s">
        <v>174</v>
      </c>
      <c r="F706" s="29" t="s">
        <v>1020</v>
      </c>
      <c r="G706" s="27" t="s">
        <v>68</v>
      </c>
      <c r="H706" s="30">
        <v>2009.74</v>
      </c>
      <c r="J706" s="30">
        <f t="shared" si="40"/>
        <v>2009.74</v>
      </c>
      <c r="K706" s="30">
        <f t="shared" si="41"/>
        <v>0</v>
      </c>
      <c r="L706" s="25">
        <f t="shared" si="42"/>
        <v>10</v>
      </c>
      <c r="M706" s="25" t="str">
        <f>VLOOKUP(L706,mês!A:B,2,0)</f>
        <v>Outubro</v>
      </c>
      <c r="N706" s="25" t="str">
        <f t="shared" si="43"/>
        <v xml:space="preserve">RORÇ </v>
      </c>
    </row>
    <row r="707" spans="1:14" ht="57" customHeight="1" x14ac:dyDescent="0.2">
      <c r="A707" s="25" t="s">
        <v>1008</v>
      </c>
      <c r="B707" s="26">
        <v>45266</v>
      </c>
      <c r="C707" s="27">
        <v>17684</v>
      </c>
      <c r="D707" s="27" t="s">
        <v>118</v>
      </c>
      <c r="E707" s="28" t="s">
        <v>1021</v>
      </c>
      <c r="F707" s="29" t="s">
        <v>1022</v>
      </c>
      <c r="G707" s="27" t="s">
        <v>68</v>
      </c>
      <c r="H707" s="30">
        <v>510</v>
      </c>
      <c r="J707" s="30">
        <f t="shared" ref="J707:J770" si="44">IF(G707="Não",0,H707)</f>
        <v>510</v>
      </c>
      <c r="K707" s="30">
        <f t="shared" ref="K707:K770" si="45">IF(G707="Não",H707,0)</f>
        <v>0</v>
      </c>
      <c r="L707" s="25">
        <f t="shared" ref="L707:L770" si="46">MONTH(B707)</f>
        <v>12</v>
      </c>
      <c r="M707" s="25" t="str">
        <f>VLOOKUP(L707,mês!A:B,2,0)</f>
        <v>Dezembro</v>
      </c>
      <c r="N707" s="25" t="str">
        <f t="shared" ref="N707:N770" si="47">LEFT(A707,SEARCH("-",A707)-1)</f>
        <v xml:space="preserve">RORÇ </v>
      </c>
    </row>
    <row r="708" spans="1:14" ht="57" customHeight="1" x14ac:dyDescent="0.2">
      <c r="A708" s="25" t="s">
        <v>1008</v>
      </c>
      <c r="B708" s="26">
        <v>45282</v>
      </c>
      <c r="C708" s="27">
        <v>17818</v>
      </c>
      <c r="D708" s="27" t="s">
        <v>65</v>
      </c>
      <c r="E708" s="28" t="s">
        <v>323</v>
      </c>
      <c r="F708" s="29" t="s">
        <v>324</v>
      </c>
      <c r="G708" s="27" t="s">
        <v>68</v>
      </c>
      <c r="H708" s="30">
        <v>26949.78</v>
      </c>
      <c r="J708" s="30">
        <f t="shared" si="44"/>
        <v>26949.78</v>
      </c>
      <c r="K708" s="30">
        <f t="shared" si="45"/>
        <v>0</v>
      </c>
      <c r="L708" s="25">
        <f t="shared" si="46"/>
        <v>12</v>
      </c>
      <c r="M708" s="25" t="str">
        <f>VLOOKUP(L708,mês!A:B,2,0)</f>
        <v>Dezembro</v>
      </c>
      <c r="N708" s="25" t="str">
        <f t="shared" si="47"/>
        <v xml:space="preserve">RORÇ </v>
      </c>
    </row>
    <row r="709" spans="1:14" ht="57" customHeight="1" x14ac:dyDescent="0.2">
      <c r="A709" s="25" t="s">
        <v>1023</v>
      </c>
      <c r="B709" s="26">
        <v>44959</v>
      </c>
      <c r="C709" s="27">
        <v>16542</v>
      </c>
      <c r="D709" s="27" t="s">
        <v>96</v>
      </c>
      <c r="E709" s="28" t="s">
        <v>97</v>
      </c>
      <c r="F709" s="29" t="s">
        <v>1024</v>
      </c>
      <c r="G709" s="27" t="s">
        <v>68</v>
      </c>
      <c r="H709" s="30">
        <v>190</v>
      </c>
      <c r="J709" s="30">
        <f t="shared" si="44"/>
        <v>190</v>
      </c>
      <c r="K709" s="30">
        <f t="shared" si="45"/>
        <v>0</v>
      </c>
      <c r="L709" s="25">
        <f t="shared" si="46"/>
        <v>2</v>
      </c>
      <c r="M709" s="25" t="str">
        <f>VLOOKUP(L709,mês!A:B,2,0)</f>
        <v>Fevereiro</v>
      </c>
      <c r="N709" s="25" t="str">
        <f t="shared" si="47"/>
        <v xml:space="preserve">Diretoria </v>
      </c>
    </row>
    <row r="710" spans="1:14" ht="57" customHeight="1" x14ac:dyDescent="0.2">
      <c r="A710" s="25" t="s">
        <v>1023</v>
      </c>
      <c r="B710" s="26">
        <v>44960</v>
      </c>
      <c r="C710" s="27">
        <v>16552</v>
      </c>
      <c r="D710" s="27" t="s">
        <v>196</v>
      </c>
      <c r="E710" s="28" t="s">
        <v>1025</v>
      </c>
      <c r="F710" s="29" t="s">
        <v>1026</v>
      </c>
      <c r="G710" s="27" t="s">
        <v>68</v>
      </c>
      <c r="H710" s="30">
        <v>2550</v>
      </c>
      <c r="J710" s="30">
        <f t="shared" si="44"/>
        <v>2550</v>
      </c>
      <c r="K710" s="30">
        <f t="shared" si="45"/>
        <v>0</v>
      </c>
      <c r="L710" s="25">
        <f t="shared" si="46"/>
        <v>2</v>
      </c>
      <c r="M710" s="25" t="str">
        <f>VLOOKUP(L710,mês!A:B,2,0)</f>
        <v>Fevereiro</v>
      </c>
      <c r="N710" s="25" t="str">
        <f t="shared" si="47"/>
        <v xml:space="preserve">Diretoria </v>
      </c>
    </row>
    <row r="711" spans="1:14" ht="57" customHeight="1" x14ac:dyDescent="0.2">
      <c r="A711" s="25" t="s">
        <v>1023</v>
      </c>
      <c r="B711" s="26">
        <v>45012</v>
      </c>
      <c r="C711" s="27">
        <v>16718</v>
      </c>
      <c r="D711" s="27" t="s">
        <v>1027</v>
      </c>
      <c r="E711" s="28" t="s">
        <v>1028</v>
      </c>
      <c r="F711" s="29" t="s">
        <v>1029</v>
      </c>
      <c r="G711" s="27" t="s">
        <v>68</v>
      </c>
      <c r="H711" s="30">
        <v>1350</v>
      </c>
      <c r="J711" s="30">
        <f t="shared" si="44"/>
        <v>1350</v>
      </c>
      <c r="K711" s="30">
        <f t="shared" si="45"/>
        <v>0</v>
      </c>
      <c r="L711" s="25">
        <f t="shared" si="46"/>
        <v>3</v>
      </c>
      <c r="M711" s="25" t="str">
        <f>VLOOKUP(L711,mês!A:B,2,0)</f>
        <v>Março</v>
      </c>
      <c r="N711" s="25" t="str">
        <f t="shared" si="47"/>
        <v xml:space="preserve">Diretoria </v>
      </c>
    </row>
    <row r="712" spans="1:14" ht="57" customHeight="1" x14ac:dyDescent="0.2">
      <c r="A712" s="25" t="s">
        <v>1023</v>
      </c>
      <c r="B712" s="26">
        <v>45013</v>
      </c>
      <c r="C712" s="27">
        <v>16719</v>
      </c>
      <c r="D712" s="27" t="s">
        <v>1027</v>
      </c>
      <c r="E712" s="28" t="s">
        <v>1030</v>
      </c>
      <c r="F712" s="29" t="s">
        <v>1031</v>
      </c>
      <c r="G712" s="27" t="s">
        <v>68</v>
      </c>
      <c r="H712" s="30">
        <v>2195.64</v>
      </c>
      <c r="J712" s="30">
        <f t="shared" si="44"/>
        <v>2195.64</v>
      </c>
      <c r="K712" s="30">
        <f t="shared" si="45"/>
        <v>0</v>
      </c>
      <c r="L712" s="25">
        <f t="shared" si="46"/>
        <v>3</v>
      </c>
      <c r="M712" s="25" t="str">
        <f>VLOOKUP(L712,mês!A:B,2,0)</f>
        <v>Março</v>
      </c>
      <c r="N712" s="25" t="str">
        <f t="shared" si="47"/>
        <v xml:space="preserve">Diretoria </v>
      </c>
    </row>
    <row r="713" spans="1:14" ht="57" customHeight="1" x14ac:dyDescent="0.2">
      <c r="A713" s="25" t="s">
        <v>1023</v>
      </c>
      <c r="B713" s="26">
        <v>45028</v>
      </c>
      <c r="C713" s="27">
        <v>16778</v>
      </c>
      <c r="D713" s="27" t="s">
        <v>87</v>
      </c>
      <c r="E713" s="28" t="s">
        <v>1032</v>
      </c>
      <c r="F713" s="29" t="s">
        <v>1033</v>
      </c>
      <c r="G713" s="27" t="s">
        <v>68</v>
      </c>
      <c r="H713" s="30">
        <v>10680</v>
      </c>
      <c r="J713" s="30">
        <f t="shared" si="44"/>
        <v>10680</v>
      </c>
      <c r="K713" s="30">
        <f t="shared" si="45"/>
        <v>0</v>
      </c>
      <c r="L713" s="25">
        <f t="shared" si="46"/>
        <v>4</v>
      </c>
      <c r="M713" s="25" t="str">
        <f>VLOOKUP(L713,mês!A:B,2,0)</f>
        <v>Abril</v>
      </c>
      <c r="N713" s="25" t="str">
        <f t="shared" si="47"/>
        <v xml:space="preserve">Diretoria </v>
      </c>
    </row>
    <row r="714" spans="1:14" ht="57" customHeight="1" x14ac:dyDescent="0.2">
      <c r="A714" s="25" t="s">
        <v>1023</v>
      </c>
      <c r="B714" s="26">
        <v>45050</v>
      </c>
      <c r="C714" s="27">
        <v>16850</v>
      </c>
      <c r="D714" s="27" t="s">
        <v>1027</v>
      </c>
      <c r="E714" s="28" t="s">
        <v>1028</v>
      </c>
      <c r="F714" s="29" t="s">
        <v>1034</v>
      </c>
      <c r="G714" s="27" t="s">
        <v>68</v>
      </c>
      <c r="H714" s="30">
        <v>679.75</v>
      </c>
      <c r="J714" s="30">
        <f t="shared" si="44"/>
        <v>679.75</v>
      </c>
      <c r="K714" s="30">
        <f t="shared" si="45"/>
        <v>0</v>
      </c>
      <c r="L714" s="25">
        <f t="shared" si="46"/>
        <v>5</v>
      </c>
      <c r="M714" s="25" t="str">
        <f>VLOOKUP(L714,mês!A:B,2,0)</f>
        <v>Maio</v>
      </c>
      <c r="N714" s="25" t="str">
        <f t="shared" si="47"/>
        <v xml:space="preserve">Diretoria </v>
      </c>
    </row>
    <row r="715" spans="1:14" ht="57" customHeight="1" x14ac:dyDescent="0.2">
      <c r="A715" s="25" t="s">
        <v>1023</v>
      </c>
      <c r="B715" s="26">
        <v>45054</v>
      </c>
      <c r="C715" s="27">
        <v>16865</v>
      </c>
      <c r="D715" s="27" t="s">
        <v>65</v>
      </c>
      <c r="E715" s="28" t="s">
        <v>1035</v>
      </c>
      <c r="F715" s="29" t="s">
        <v>1036</v>
      </c>
      <c r="G715" s="27" t="s">
        <v>68</v>
      </c>
      <c r="H715" s="30">
        <v>13377.78</v>
      </c>
      <c r="J715" s="30">
        <f t="shared" si="44"/>
        <v>13377.78</v>
      </c>
      <c r="K715" s="30">
        <f t="shared" si="45"/>
        <v>0</v>
      </c>
      <c r="L715" s="25">
        <f t="shared" si="46"/>
        <v>5</v>
      </c>
      <c r="M715" s="25" t="str">
        <f>VLOOKUP(L715,mês!A:B,2,0)</f>
        <v>Maio</v>
      </c>
      <c r="N715" s="25" t="str">
        <f t="shared" si="47"/>
        <v xml:space="preserve">Diretoria </v>
      </c>
    </row>
    <row r="716" spans="1:14" ht="57" customHeight="1" x14ac:dyDescent="0.2">
      <c r="A716" s="25" t="s">
        <v>1023</v>
      </c>
      <c r="B716" s="26">
        <v>45187</v>
      </c>
      <c r="C716" s="27">
        <v>17400</v>
      </c>
      <c r="D716" s="27" t="s">
        <v>1027</v>
      </c>
      <c r="E716" s="28" t="s">
        <v>1037</v>
      </c>
      <c r="F716" s="29" t="s">
        <v>1038</v>
      </c>
      <c r="G716" s="27" t="s">
        <v>68</v>
      </c>
      <c r="H716" s="30">
        <v>1218.2</v>
      </c>
      <c r="J716" s="30">
        <f t="shared" si="44"/>
        <v>1218.2</v>
      </c>
      <c r="K716" s="30">
        <f t="shared" si="45"/>
        <v>0</v>
      </c>
      <c r="L716" s="25">
        <f t="shared" si="46"/>
        <v>9</v>
      </c>
      <c r="M716" s="25" t="str">
        <f>VLOOKUP(L716,mês!A:B,2,0)</f>
        <v>Setembro</v>
      </c>
      <c r="N716" s="25" t="str">
        <f t="shared" si="47"/>
        <v xml:space="preserve">Diretoria </v>
      </c>
    </row>
    <row r="717" spans="1:14" ht="57" customHeight="1" x14ac:dyDescent="0.2">
      <c r="A717" s="25" t="s">
        <v>1023</v>
      </c>
      <c r="B717" s="26">
        <v>45237</v>
      </c>
      <c r="C717" s="27">
        <v>17585</v>
      </c>
      <c r="D717" s="27" t="s">
        <v>1027</v>
      </c>
      <c r="E717" s="28" t="s">
        <v>1039</v>
      </c>
      <c r="F717" s="29" t="s">
        <v>1040</v>
      </c>
      <c r="G717" s="27" t="s">
        <v>68</v>
      </c>
      <c r="H717" s="30">
        <v>497</v>
      </c>
      <c r="J717" s="30">
        <f t="shared" si="44"/>
        <v>497</v>
      </c>
      <c r="K717" s="30">
        <f t="shared" si="45"/>
        <v>0</v>
      </c>
      <c r="L717" s="25">
        <f t="shared" si="46"/>
        <v>11</v>
      </c>
      <c r="M717" s="25" t="str">
        <f>VLOOKUP(L717,mês!A:B,2,0)</f>
        <v>Novembro</v>
      </c>
      <c r="N717" s="25" t="str">
        <f t="shared" si="47"/>
        <v xml:space="preserve">Diretoria </v>
      </c>
    </row>
    <row r="718" spans="1:14" ht="57" customHeight="1" x14ac:dyDescent="0.2">
      <c r="A718" s="25" t="s">
        <v>1023</v>
      </c>
      <c r="B718" s="26">
        <v>45238</v>
      </c>
      <c r="C718" s="27">
        <v>17588</v>
      </c>
      <c r="D718" s="27" t="s">
        <v>87</v>
      </c>
      <c r="E718" s="28" t="s">
        <v>1041</v>
      </c>
      <c r="F718" s="29" t="s">
        <v>1042</v>
      </c>
      <c r="G718" s="27" t="s">
        <v>68</v>
      </c>
      <c r="H718" s="30">
        <v>1060</v>
      </c>
      <c r="J718" s="30">
        <f t="shared" si="44"/>
        <v>1060</v>
      </c>
      <c r="K718" s="30">
        <f t="shared" si="45"/>
        <v>0</v>
      </c>
      <c r="L718" s="25">
        <f t="shared" si="46"/>
        <v>11</v>
      </c>
      <c r="M718" s="25" t="str">
        <f>VLOOKUP(L718,mês!A:B,2,0)</f>
        <v>Novembro</v>
      </c>
      <c r="N718" s="25" t="str">
        <f t="shared" si="47"/>
        <v xml:space="preserve">Diretoria </v>
      </c>
    </row>
    <row r="719" spans="1:14" ht="57" customHeight="1" x14ac:dyDescent="0.2">
      <c r="A719" s="25" t="s">
        <v>1023</v>
      </c>
      <c r="B719" s="26">
        <v>45257</v>
      </c>
      <c r="C719" s="27">
        <v>17589</v>
      </c>
      <c r="D719" s="27" t="s">
        <v>87</v>
      </c>
      <c r="E719" s="28" t="s">
        <v>1043</v>
      </c>
      <c r="F719" s="29" t="s">
        <v>1044</v>
      </c>
      <c r="G719" s="27" t="s">
        <v>68</v>
      </c>
      <c r="H719" s="30">
        <v>120</v>
      </c>
      <c r="J719" s="30">
        <f t="shared" si="44"/>
        <v>120</v>
      </c>
      <c r="K719" s="30">
        <f t="shared" si="45"/>
        <v>0</v>
      </c>
      <c r="L719" s="25">
        <f t="shared" si="46"/>
        <v>11</v>
      </c>
      <c r="M719" s="25" t="str">
        <f>VLOOKUP(L719,mês!A:B,2,0)</f>
        <v>Novembro</v>
      </c>
      <c r="N719" s="25" t="str">
        <f t="shared" si="47"/>
        <v xml:space="preserve">Diretoria </v>
      </c>
    </row>
    <row r="720" spans="1:14" ht="57" customHeight="1" x14ac:dyDescent="0.2">
      <c r="A720" s="25" t="s">
        <v>1045</v>
      </c>
      <c r="B720" s="26">
        <v>44938</v>
      </c>
      <c r="C720" s="27">
        <v>16484</v>
      </c>
      <c r="D720" s="27" t="s">
        <v>196</v>
      </c>
      <c r="E720" s="28" t="s">
        <v>1046</v>
      </c>
      <c r="F720" s="29" t="s">
        <v>1047</v>
      </c>
      <c r="G720" s="27" t="s">
        <v>68</v>
      </c>
      <c r="H720" s="30">
        <v>9250</v>
      </c>
      <c r="J720" s="30">
        <f t="shared" si="44"/>
        <v>9250</v>
      </c>
      <c r="K720" s="30">
        <f t="shared" si="45"/>
        <v>0</v>
      </c>
      <c r="L720" s="25">
        <f t="shared" si="46"/>
        <v>1</v>
      </c>
      <c r="M720" s="25" t="str">
        <f>VLOOKUP(L720,mês!A:B,2,0)</f>
        <v>Janeiro</v>
      </c>
      <c r="N720" s="25" t="str">
        <f t="shared" si="47"/>
        <v xml:space="preserve">RORÇ </v>
      </c>
    </row>
    <row r="721" spans="1:14" ht="57" customHeight="1" x14ac:dyDescent="0.2">
      <c r="A721" s="25" t="s">
        <v>1045</v>
      </c>
      <c r="B721" s="26">
        <v>44986</v>
      </c>
      <c r="C721" s="27">
        <v>16633</v>
      </c>
      <c r="D721" s="27" t="s">
        <v>196</v>
      </c>
      <c r="E721" s="28" t="s">
        <v>1048</v>
      </c>
      <c r="F721" s="29" t="s">
        <v>1049</v>
      </c>
      <c r="G721" s="27" t="s">
        <v>68</v>
      </c>
      <c r="H721" s="30">
        <v>138.97999999999999</v>
      </c>
      <c r="J721" s="30">
        <f t="shared" si="44"/>
        <v>138.97999999999999</v>
      </c>
      <c r="K721" s="30">
        <f t="shared" si="45"/>
        <v>0</v>
      </c>
      <c r="L721" s="25">
        <f t="shared" si="46"/>
        <v>3</v>
      </c>
      <c r="M721" s="25" t="str">
        <f>VLOOKUP(L721,mês!A:B,2,0)</f>
        <v>Março</v>
      </c>
      <c r="N721" s="25" t="str">
        <f t="shared" si="47"/>
        <v xml:space="preserve">RORÇ </v>
      </c>
    </row>
    <row r="722" spans="1:14" ht="57" customHeight="1" x14ac:dyDescent="0.2">
      <c r="A722" s="25" t="s">
        <v>1045</v>
      </c>
      <c r="B722" s="26">
        <v>45021</v>
      </c>
      <c r="C722" s="27">
        <v>16735</v>
      </c>
      <c r="D722" s="27" t="s">
        <v>196</v>
      </c>
      <c r="E722" s="28" t="s">
        <v>170</v>
      </c>
      <c r="F722" s="29" t="s">
        <v>1050</v>
      </c>
      <c r="G722" s="27" t="s">
        <v>68</v>
      </c>
      <c r="H722" s="30">
        <v>8.52</v>
      </c>
      <c r="J722" s="30">
        <f t="shared" si="44"/>
        <v>8.52</v>
      </c>
      <c r="K722" s="30">
        <f t="shared" si="45"/>
        <v>0</v>
      </c>
      <c r="L722" s="25">
        <f t="shared" si="46"/>
        <v>4</v>
      </c>
      <c r="M722" s="25" t="str">
        <f>VLOOKUP(L722,mês!A:B,2,0)</f>
        <v>Abril</v>
      </c>
      <c r="N722" s="25" t="str">
        <f t="shared" si="47"/>
        <v xml:space="preserve">RORÇ </v>
      </c>
    </row>
    <row r="723" spans="1:14" ht="57" customHeight="1" x14ac:dyDescent="0.2">
      <c r="A723" s="25" t="s">
        <v>1045</v>
      </c>
      <c r="B723" s="26">
        <v>45090</v>
      </c>
      <c r="C723" s="27">
        <v>17046</v>
      </c>
      <c r="D723" s="27" t="s">
        <v>196</v>
      </c>
      <c r="E723" s="28" t="s">
        <v>946</v>
      </c>
      <c r="F723" s="29" t="s">
        <v>1051</v>
      </c>
      <c r="G723" s="27" t="s">
        <v>68</v>
      </c>
      <c r="H723" s="30">
        <v>495</v>
      </c>
      <c r="J723" s="30">
        <f t="shared" si="44"/>
        <v>495</v>
      </c>
      <c r="K723" s="30">
        <f t="shared" si="45"/>
        <v>0</v>
      </c>
      <c r="L723" s="25">
        <f t="shared" si="46"/>
        <v>6</v>
      </c>
      <c r="M723" s="25" t="str">
        <f>VLOOKUP(L723,mês!A:B,2,0)</f>
        <v>Junho</v>
      </c>
      <c r="N723" s="25" t="str">
        <f t="shared" si="47"/>
        <v xml:space="preserve">RORÇ </v>
      </c>
    </row>
    <row r="724" spans="1:14" ht="57" customHeight="1" x14ac:dyDescent="0.2">
      <c r="A724" s="25" t="s">
        <v>1045</v>
      </c>
      <c r="B724" s="26">
        <v>45091</v>
      </c>
      <c r="C724" s="27">
        <v>17049</v>
      </c>
      <c r="D724" s="27" t="s">
        <v>196</v>
      </c>
      <c r="E724" s="28" t="s">
        <v>917</v>
      </c>
      <c r="F724" s="29" t="s">
        <v>1052</v>
      </c>
      <c r="G724" s="27" t="s">
        <v>68</v>
      </c>
      <c r="H724" s="30">
        <v>440</v>
      </c>
      <c r="J724" s="30">
        <f t="shared" si="44"/>
        <v>440</v>
      </c>
      <c r="K724" s="30">
        <f t="shared" si="45"/>
        <v>0</v>
      </c>
      <c r="L724" s="25">
        <f t="shared" si="46"/>
        <v>6</v>
      </c>
      <c r="M724" s="25" t="str">
        <f>VLOOKUP(L724,mês!A:B,2,0)</f>
        <v>Junho</v>
      </c>
      <c r="N724" s="25" t="str">
        <f t="shared" si="47"/>
        <v xml:space="preserve">RORÇ </v>
      </c>
    </row>
    <row r="725" spans="1:14" ht="57" customHeight="1" x14ac:dyDescent="0.2">
      <c r="A725" s="25" t="s">
        <v>1045</v>
      </c>
      <c r="B725" s="26">
        <v>45110</v>
      </c>
      <c r="C725" s="27">
        <v>17132</v>
      </c>
      <c r="D725" s="27" t="s">
        <v>196</v>
      </c>
      <c r="E725" s="28" t="s">
        <v>310</v>
      </c>
      <c r="F725" s="29" t="s">
        <v>1053</v>
      </c>
      <c r="G725" s="27" t="s">
        <v>68</v>
      </c>
      <c r="H725" s="30">
        <v>600</v>
      </c>
      <c r="J725" s="30">
        <f t="shared" si="44"/>
        <v>600</v>
      </c>
      <c r="K725" s="30">
        <f t="shared" si="45"/>
        <v>0</v>
      </c>
      <c r="L725" s="25">
        <f t="shared" si="46"/>
        <v>7</v>
      </c>
      <c r="M725" s="25" t="str">
        <f>VLOOKUP(L725,mês!A:B,2,0)</f>
        <v>Julho</v>
      </c>
      <c r="N725" s="25" t="str">
        <f t="shared" si="47"/>
        <v xml:space="preserve">RORÇ </v>
      </c>
    </row>
    <row r="726" spans="1:14" ht="57" customHeight="1" x14ac:dyDescent="0.2">
      <c r="A726" s="25" t="s">
        <v>1045</v>
      </c>
      <c r="B726" s="26">
        <v>45134</v>
      </c>
      <c r="C726" s="27">
        <v>17217</v>
      </c>
      <c r="D726" s="27" t="s">
        <v>196</v>
      </c>
      <c r="E726" s="28" t="s">
        <v>302</v>
      </c>
      <c r="F726" s="29" t="s">
        <v>1054</v>
      </c>
      <c r="G726" s="27" t="s">
        <v>68</v>
      </c>
      <c r="H726" s="30">
        <v>250</v>
      </c>
      <c r="J726" s="30">
        <f t="shared" si="44"/>
        <v>250</v>
      </c>
      <c r="K726" s="30">
        <f t="shared" si="45"/>
        <v>0</v>
      </c>
      <c r="L726" s="25">
        <f t="shared" si="46"/>
        <v>7</v>
      </c>
      <c r="M726" s="25" t="str">
        <f>VLOOKUP(L726,mês!A:B,2,0)</f>
        <v>Julho</v>
      </c>
      <c r="N726" s="25" t="str">
        <f t="shared" si="47"/>
        <v xml:space="preserve">RORÇ </v>
      </c>
    </row>
    <row r="727" spans="1:14" ht="57" customHeight="1" x14ac:dyDescent="0.2">
      <c r="A727" s="25" t="s">
        <v>1045</v>
      </c>
      <c r="B727" s="26">
        <v>45196</v>
      </c>
      <c r="C727" s="27">
        <v>17428</v>
      </c>
      <c r="D727" s="27" t="s">
        <v>196</v>
      </c>
      <c r="E727" s="28" t="s">
        <v>317</v>
      </c>
      <c r="F727" s="29" t="s">
        <v>1055</v>
      </c>
      <c r="G727" s="27" t="s">
        <v>68</v>
      </c>
      <c r="H727" s="30">
        <v>3350</v>
      </c>
      <c r="J727" s="30">
        <f t="shared" si="44"/>
        <v>3350</v>
      </c>
      <c r="K727" s="30">
        <f t="shared" si="45"/>
        <v>0</v>
      </c>
      <c r="L727" s="25">
        <f t="shared" si="46"/>
        <v>9</v>
      </c>
      <c r="M727" s="25" t="str">
        <f>VLOOKUP(L727,mês!A:B,2,0)</f>
        <v>Setembro</v>
      </c>
      <c r="N727" s="25" t="str">
        <f t="shared" si="47"/>
        <v xml:space="preserve">RORÇ </v>
      </c>
    </row>
    <row r="728" spans="1:14" ht="57" customHeight="1" x14ac:dyDescent="0.2">
      <c r="A728" s="25" t="s">
        <v>1045</v>
      </c>
      <c r="B728" s="26">
        <v>45204</v>
      </c>
      <c r="C728" s="27">
        <v>17468</v>
      </c>
      <c r="D728" s="27" t="s">
        <v>196</v>
      </c>
      <c r="E728" s="28" t="s">
        <v>174</v>
      </c>
      <c r="F728" s="29" t="s">
        <v>175</v>
      </c>
      <c r="G728" s="27" t="s">
        <v>68</v>
      </c>
      <c r="H728" s="30">
        <v>1396.89</v>
      </c>
      <c r="J728" s="30">
        <f t="shared" si="44"/>
        <v>1396.89</v>
      </c>
      <c r="K728" s="30">
        <f t="shared" si="45"/>
        <v>0</v>
      </c>
      <c r="L728" s="25">
        <f t="shared" si="46"/>
        <v>10</v>
      </c>
      <c r="M728" s="25" t="str">
        <f>VLOOKUP(L728,mês!A:B,2,0)</f>
        <v>Outubro</v>
      </c>
      <c r="N728" s="25" t="str">
        <f t="shared" si="47"/>
        <v xml:space="preserve">RORÇ </v>
      </c>
    </row>
    <row r="729" spans="1:14" ht="57" customHeight="1" x14ac:dyDescent="0.2">
      <c r="A729" s="25" t="s">
        <v>1045</v>
      </c>
      <c r="B729" s="26">
        <v>45225</v>
      </c>
      <c r="C729" s="27">
        <v>17548</v>
      </c>
      <c r="D729" s="27" t="s">
        <v>196</v>
      </c>
      <c r="E729" s="28" t="s">
        <v>197</v>
      </c>
      <c r="F729" s="29" t="s">
        <v>1056</v>
      </c>
      <c r="G729" s="27" t="s">
        <v>68</v>
      </c>
      <c r="H729" s="30">
        <v>250</v>
      </c>
      <c r="J729" s="30">
        <f t="shared" si="44"/>
        <v>250</v>
      </c>
      <c r="K729" s="30">
        <f t="shared" si="45"/>
        <v>0</v>
      </c>
      <c r="L729" s="25">
        <f t="shared" si="46"/>
        <v>10</v>
      </c>
      <c r="M729" s="25" t="str">
        <f>VLOOKUP(L729,mês!A:B,2,0)</f>
        <v>Outubro</v>
      </c>
      <c r="N729" s="25" t="str">
        <f t="shared" si="47"/>
        <v xml:space="preserve">RORÇ </v>
      </c>
    </row>
    <row r="730" spans="1:14" ht="57" customHeight="1" x14ac:dyDescent="0.2">
      <c r="A730" s="25" t="s">
        <v>1045</v>
      </c>
      <c r="B730" s="26">
        <v>45238</v>
      </c>
      <c r="C730" s="27">
        <v>17591</v>
      </c>
      <c r="D730" s="27" t="s">
        <v>196</v>
      </c>
      <c r="E730" s="28" t="s">
        <v>197</v>
      </c>
      <c r="F730" s="29" t="s">
        <v>1057</v>
      </c>
      <c r="G730" s="27" t="s">
        <v>68</v>
      </c>
      <c r="H730" s="30">
        <v>250</v>
      </c>
      <c r="J730" s="30">
        <f t="shared" si="44"/>
        <v>250</v>
      </c>
      <c r="K730" s="30">
        <f t="shared" si="45"/>
        <v>0</v>
      </c>
      <c r="L730" s="25">
        <f t="shared" si="46"/>
        <v>11</v>
      </c>
      <c r="M730" s="25" t="str">
        <f>VLOOKUP(L730,mês!A:B,2,0)</f>
        <v>Novembro</v>
      </c>
      <c r="N730" s="25" t="str">
        <f t="shared" si="47"/>
        <v xml:space="preserve">RORÇ </v>
      </c>
    </row>
    <row r="731" spans="1:14" ht="57" customHeight="1" x14ac:dyDescent="0.2">
      <c r="A731" s="25" t="s">
        <v>1045</v>
      </c>
      <c r="B731" s="26">
        <v>45282</v>
      </c>
      <c r="C731" s="27">
        <v>17820</v>
      </c>
      <c r="D731" s="27" t="s">
        <v>196</v>
      </c>
      <c r="E731" s="28" t="s">
        <v>323</v>
      </c>
      <c r="F731" s="29" t="s">
        <v>324</v>
      </c>
      <c r="G731" s="27" t="s">
        <v>68</v>
      </c>
      <c r="H731" s="30">
        <v>13866.51</v>
      </c>
      <c r="J731" s="30">
        <f t="shared" si="44"/>
        <v>13866.51</v>
      </c>
      <c r="K731" s="30">
        <f t="shared" si="45"/>
        <v>0</v>
      </c>
      <c r="L731" s="25">
        <f t="shared" si="46"/>
        <v>12</v>
      </c>
      <c r="M731" s="25" t="str">
        <f>VLOOKUP(L731,mês!A:B,2,0)</f>
        <v>Dezembro</v>
      </c>
      <c r="N731" s="25" t="str">
        <f t="shared" si="47"/>
        <v xml:space="preserve">RORÇ </v>
      </c>
    </row>
    <row r="732" spans="1:14" ht="57" customHeight="1" x14ac:dyDescent="0.2">
      <c r="A732" s="25" t="s">
        <v>1058</v>
      </c>
      <c r="B732" s="26">
        <v>44984</v>
      </c>
      <c r="C732" s="27">
        <v>16625</v>
      </c>
      <c r="D732" s="27" t="s">
        <v>249</v>
      </c>
      <c r="E732" s="28" t="s">
        <v>1059</v>
      </c>
      <c r="F732" s="29" t="s">
        <v>1060</v>
      </c>
      <c r="G732" s="27" t="s">
        <v>68</v>
      </c>
      <c r="H732" s="30">
        <v>21000</v>
      </c>
      <c r="J732" s="30">
        <f t="shared" si="44"/>
        <v>21000</v>
      </c>
      <c r="K732" s="30">
        <f t="shared" si="45"/>
        <v>0</v>
      </c>
      <c r="L732" s="25">
        <f t="shared" si="46"/>
        <v>2</v>
      </c>
      <c r="M732" s="25" t="str">
        <f>VLOOKUP(L732,mês!A:B,2,0)</f>
        <v>Fevereiro</v>
      </c>
      <c r="N732" s="25" t="str">
        <f t="shared" si="47"/>
        <v xml:space="preserve">CONVÊNIO </v>
      </c>
    </row>
    <row r="733" spans="1:14" ht="57" customHeight="1" x14ac:dyDescent="0.2">
      <c r="A733" s="25" t="s">
        <v>1058</v>
      </c>
      <c r="B733" s="26">
        <v>45033</v>
      </c>
      <c r="C733" s="27">
        <v>16790</v>
      </c>
      <c r="D733" s="27" t="s">
        <v>249</v>
      </c>
      <c r="E733" s="28" t="s">
        <v>1061</v>
      </c>
      <c r="F733" s="29" t="s">
        <v>1062</v>
      </c>
      <c r="G733" s="27" t="s">
        <v>68</v>
      </c>
      <c r="H733" s="30">
        <v>37800</v>
      </c>
      <c r="J733" s="30">
        <f t="shared" si="44"/>
        <v>37800</v>
      </c>
      <c r="K733" s="30">
        <f t="shared" si="45"/>
        <v>0</v>
      </c>
      <c r="L733" s="25">
        <f t="shared" si="46"/>
        <v>4</v>
      </c>
      <c r="M733" s="25" t="str">
        <f>VLOOKUP(L733,mês!A:B,2,0)</f>
        <v>Abril</v>
      </c>
      <c r="N733" s="25" t="str">
        <f t="shared" si="47"/>
        <v xml:space="preserve">CONVÊNIO </v>
      </c>
    </row>
    <row r="734" spans="1:14" ht="57" customHeight="1" x14ac:dyDescent="0.2">
      <c r="A734" s="25" t="s">
        <v>1058</v>
      </c>
      <c r="B734" s="26">
        <v>45051</v>
      </c>
      <c r="C734" s="27">
        <v>16857</v>
      </c>
      <c r="D734" s="27" t="s">
        <v>249</v>
      </c>
      <c r="E734" s="28" t="s">
        <v>108</v>
      </c>
      <c r="F734" s="29" t="s">
        <v>1063</v>
      </c>
      <c r="G734" s="27" t="s">
        <v>68</v>
      </c>
      <c r="H734" s="30">
        <v>3288.96</v>
      </c>
      <c r="J734" s="30">
        <f t="shared" si="44"/>
        <v>3288.96</v>
      </c>
      <c r="K734" s="30">
        <f t="shared" si="45"/>
        <v>0</v>
      </c>
      <c r="L734" s="25">
        <f t="shared" si="46"/>
        <v>5</v>
      </c>
      <c r="M734" s="25" t="str">
        <f>VLOOKUP(L734,mês!A:B,2,0)</f>
        <v>Maio</v>
      </c>
      <c r="N734" s="25" t="str">
        <f t="shared" si="47"/>
        <v xml:space="preserve">CONVÊNIO </v>
      </c>
    </row>
    <row r="735" spans="1:14" ht="57" customHeight="1" x14ac:dyDescent="0.2">
      <c r="A735" s="25" t="s">
        <v>1058</v>
      </c>
      <c r="B735" s="26">
        <v>45051</v>
      </c>
      <c r="C735" s="27">
        <v>16858</v>
      </c>
      <c r="D735" s="27" t="s">
        <v>249</v>
      </c>
      <c r="E735" s="28" t="s">
        <v>74</v>
      </c>
      <c r="F735" s="29" t="s">
        <v>1064</v>
      </c>
      <c r="G735" s="27" t="s">
        <v>68</v>
      </c>
      <c r="H735" s="30">
        <v>2639.56</v>
      </c>
      <c r="J735" s="30">
        <f t="shared" si="44"/>
        <v>2639.56</v>
      </c>
      <c r="K735" s="30">
        <f t="shared" si="45"/>
        <v>0</v>
      </c>
      <c r="L735" s="25">
        <f t="shared" si="46"/>
        <v>5</v>
      </c>
      <c r="M735" s="25" t="str">
        <f>VLOOKUP(L735,mês!A:B,2,0)</f>
        <v>Maio</v>
      </c>
      <c r="N735" s="25" t="str">
        <f t="shared" si="47"/>
        <v xml:space="preserve">CONVÊNIO </v>
      </c>
    </row>
    <row r="736" spans="1:14" ht="57" customHeight="1" x14ac:dyDescent="0.2">
      <c r="A736" s="25" t="s">
        <v>1058</v>
      </c>
      <c r="B736" s="26">
        <v>45069</v>
      </c>
      <c r="C736" s="27">
        <v>16972</v>
      </c>
      <c r="D736" s="27" t="s">
        <v>249</v>
      </c>
      <c r="E736" s="28" t="s">
        <v>66</v>
      </c>
      <c r="F736" s="29" t="s">
        <v>1065</v>
      </c>
      <c r="G736" s="27" t="s">
        <v>68</v>
      </c>
      <c r="H736" s="30">
        <v>18183.86</v>
      </c>
      <c r="J736" s="30">
        <f t="shared" si="44"/>
        <v>18183.86</v>
      </c>
      <c r="K736" s="30">
        <f t="shared" si="45"/>
        <v>0</v>
      </c>
      <c r="L736" s="25">
        <f t="shared" si="46"/>
        <v>5</v>
      </c>
      <c r="M736" s="25" t="str">
        <f>VLOOKUP(L736,mês!A:B,2,0)</f>
        <v>Maio</v>
      </c>
      <c r="N736" s="25" t="str">
        <f t="shared" si="47"/>
        <v xml:space="preserve">CONVÊNIO </v>
      </c>
    </row>
    <row r="737" spans="1:14" ht="57" customHeight="1" x14ac:dyDescent="0.2">
      <c r="A737" s="25" t="s">
        <v>1058</v>
      </c>
      <c r="B737" s="26">
        <v>45133</v>
      </c>
      <c r="C737" s="27">
        <v>17207</v>
      </c>
      <c r="D737" s="27" t="s">
        <v>249</v>
      </c>
      <c r="E737" s="28" t="s">
        <v>499</v>
      </c>
      <c r="F737" s="29" t="s">
        <v>1066</v>
      </c>
      <c r="G737" s="27" t="s">
        <v>68</v>
      </c>
      <c r="H737" s="30">
        <v>3716.09</v>
      </c>
      <c r="J737" s="30">
        <f t="shared" si="44"/>
        <v>3716.09</v>
      </c>
      <c r="K737" s="30">
        <f t="shared" si="45"/>
        <v>0</v>
      </c>
      <c r="L737" s="25">
        <f t="shared" si="46"/>
        <v>7</v>
      </c>
      <c r="M737" s="25" t="str">
        <f>VLOOKUP(L737,mês!A:B,2,0)</f>
        <v>Julho</v>
      </c>
      <c r="N737" s="25" t="str">
        <f t="shared" si="47"/>
        <v xml:space="preserve">CONVÊNIO </v>
      </c>
    </row>
    <row r="738" spans="1:14" ht="57" customHeight="1" x14ac:dyDescent="0.2">
      <c r="A738" s="25" t="s">
        <v>1058</v>
      </c>
      <c r="B738" s="26">
        <v>45153</v>
      </c>
      <c r="C738" s="27">
        <v>17299</v>
      </c>
      <c r="D738" s="27" t="s">
        <v>249</v>
      </c>
      <c r="E738" s="28" t="s">
        <v>589</v>
      </c>
      <c r="F738" s="29" t="s">
        <v>1067</v>
      </c>
      <c r="G738" s="27" t="s">
        <v>68</v>
      </c>
      <c r="H738" s="30">
        <v>7612.01</v>
      </c>
      <c r="J738" s="30">
        <f t="shared" si="44"/>
        <v>7612.01</v>
      </c>
      <c r="K738" s="30">
        <f t="shared" si="45"/>
        <v>0</v>
      </c>
      <c r="L738" s="25">
        <f t="shared" si="46"/>
        <v>8</v>
      </c>
      <c r="M738" s="25" t="str">
        <f>VLOOKUP(L738,mês!A:B,2,0)</f>
        <v>Agosto</v>
      </c>
      <c r="N738" s="25" t="str">
        <f t="shared" si="47"/>
        <v xml:space="preserve">CONVÊNIO </v>
      </c>
    </row>
    <row r="739" spans="1:14" ht="57" customHeight="1" x14ac:dyDescent="0.2">
      <c r="A739" s="25" t="s">
        <v>1058</v>
      </c>
      <c r="B739" s="26">
        <v>45155</v>
      </c>
      <c r="C739" s="27">
        <v>17312</v>
      </c>
      <c r="D739" s="27" t="s">
        <v>249</v>
      </c>
      <c r="E739" s="28" t="s">
        <v>1068</v>
      </c>
      <c r="F739" s="29" t="s">
        <v>1069</v>
      </c>
      <c r="G739" s="27" t="s">
        <v>68</v>
      </c>
      <c r="H739" s="30">
        <v>16173.19</v>
      </c>
      <c r="J739" s="30">
        <f t="shared" si="44"/>
        <v>16173.19</v>
      </c>
      <c r="K739" s="30">
        <f t="shared" si="45"/>
        <v>0</v>
      </c>
      <c r="L739" s="25">
        <f t="shared" si="46"/>
        <v>8</v>
      </c>
      <c r="M739" s="25" t="str">
        <f>VLOOKUP(L739,mês!A:B,2,0)</f>
        <v>Agosto</v>
      </c>
      <c r="N739" s="25" t="str">
        <f t="shared" si="47"/>
        <v xml:space="preserve">CONVÊNIO </v>
      </c>
    </row>
    <row r="740" spans="1:14" ht="57" customHeight="1" x14ac:dyDescent="0.2">
      <c r="A740" s="25" t="s">
        <v>1058</v>
      </c>
      <c r="B740" s="26">
        <v>45197</v>
      </c>
      <c r="C740" s="27">
        <v>17432</v>
      </c>
      <c r="D740" s="27" t="s">
        <v>249</v>
      </c>
      <c r="E740" s="28" t="s">
        <v>365</v>
      </c>
      <c r="F740" s="29" t="s">
        <v>1070</v>
      </c>
      <c r="G740" s="27" t="s">
        <v>68</v>
      </c>
      <c r="H740" s="30">
        <v>0</v>
      </c>
      <c r="J740" s="30">
        <f t="shared" si="44"/>
        <v>0</v>
      </c>
      <c r="K740" s="30">
        <f t="shared" si="45"/>
        <v>0</v>
      </c>
      <c r="L740" s="25">
        <f t="shared" si="46"/>
        <v>9</v>
      </c>
      <c r="M740" s="25" t="str">
        <f>VLOOKUP(L740,mês!A:B,2,0)</f>
        <v>Setembro</v>
      </c>
      <c r="N740" s="25" t="str">
        <f t="shared" si="47"/>
        <v xml:space="preserve">CONVÊNIO </v>
      </c>
    </row>
    <row r="741" spans="1:14" ht="57" customHeight="1" x14ac:dyDescent="0.2">
      <c r="A741" s="25" t="s">
        <v>1058</v>
      </c>
      <c r="B741" s="26">
        <v>45198</v>
      </c>
      <c r="C741" s="27">
        <v>17442</v>
      </c>
      <c r="D741" s="27" t="s">
        <v>249</v>
      </c>
      <c r="E741" s="28" t="s">
        <v>589</v>
      </c>
      <c r="F741" s="29" t="s">
        <v>1071</v>
      </c>
      <c r="G741" s="27" t="s">
        <v>68</v>
      </c>
      <c r="H741" s="30">
        <v>10568.06</v>
      </c>
      <c r="J741" s="30">
        <f t="shared" si="44"/>
        <v>10568.06</v>
      </c>
      <c r="K741" s="30">
        <f t="shared" si="45"/>
        <v>0</v>
      </c>
      <c r="L741" s="25">
        <f t="shared" si="46"/>
        <v>9</v>
      </c>
      <c r="M741" s="25" t="str">
        <f>VLOOKUP(L741,mês!A:B,2,0)</f>
        <v>Setembro</v>
      </c>
      <c r="N741" s="25" t="str">
        <f t="shared" si="47"/>
        <v xml:space="preserve">CONVÊNIO </v>
      </c>
    </row>
    <row r="742" spans="1:14" ht="57" customHeight="1" x14ac:dyDescent="0.2">
      <c r="A742" s="25" t="s">
        <v>1072</v>
      </c>
      <c r="B742" s="26">
        <v>44952</v>
      </c>
      <c r="C742" s="27">
        <v>16517</v>
      </c>
      <c r="D742" s="27" t="s">
        <v>362</v>
      </c>
      <c r="E742" s="28" t="s">
        <v>1073</v>
      </c>
      <c r="F742" s="29" t="s">
        <v>1074</v>
      </c>
      <c r="G742" s="27" t="s">
        <v>68</v>
      </c>
      <c r="H742" s="30">
        <v>120.47</v>
      </c>
      <c r="J742" s="30">
        <f t="shared" si="44"/>
        <v>120.47</v>
      </c>
      <c r="K742" s="30">
        <f t="shared" si="45"/>
        <v>0</v>
      </c>
      <c r="L742" s="25">
        <f t="shared" si="46"/>
        <v>1</v>
      </c>
      <c r="M742" s="25" t="str">
        <f>VLOOKUP(L742,mês!A:B,2,0)</f>
        <v>Janeiro</v>
      </c>
      <c r="N742" s="25" t="str">
        <f t="shared" si="47"/>
        <v xml:space="preserve">RI </v>
      </c>
    </row>
    <row r="743" spans="1:14" ht="57" customHeight="1" x14ac:dyDescent="0.2">
      <c r="A743" s="25" t="s">
        <v>1072</v>
      </c>
      <c r="B743" s="26">
        <v>45070</v>
      </c>
      <c r="C743" s="27">
        <v>16976</v>
      </c>
      <c r="D743" s="27" t="s">
        <v>362</v>
      </c>
      <c r="E743" s="28" t="s">
        <v>1075</v>
      </c>
      <c r="F743" s="29" t="s">
        <v>1076</v>
      </c>
      <c r="G743" s="27" t="s">
        <v>68</v>
      </c>
      <c r="H743" s="30">
        <v>650</v>
      </c>
      <c r="J743" s="30">
        <f t="shared" si="44"/>
        <v>650</v>
      </c>
      <c r="K743" s="30">
        <f t="shared" si="45"/>
        <v>0</v>
      </c>
      <c r="L743" s="25">
        <f t="shared" si="46"/>
        <v>5</v>
      </c>
      <c r="M743" s="25" t="str">
        <f>VLOOKUP(L743,mês!A:B,2,0)</f>
        <v>Maio</v>
      </c>
      <c r="N743" s="25" t="str">
        <f t="shared" si="47"/>
        <v xml:space="preserve">RI </v>
      </c>
    </row>
    <row r="744" spans="1:14" ht="57" customHeight="1" x14ac:dyDescent="0.2">
      <c r="A744" s="25" t="s">
        <v>1072</v>
      </c>
      <c r="B744" s="26">
        <v>45078</v>
      </c>
      <c r="C744" s="27">
        <v>17003</v>
      </c>
      <c r="D744" s="27" t="s">
        <v>362</v>
      </c>
      <c r="E744" s="28" t="s">
        <v>1075</v>
      </c>
      <c r="F744" s="29" t="s">
        <v>1077</v>
      </c>
      <c r="G744" s="27" t="s">
        <v>68</v>
      </c>
      <c r="H744" s="30">
        <v>442.73</v>
      </c>
      <c r="J744" s="30">
        <f t="shared" si="44"/>
        <v>442.73</v>
      </c>
      <c r="K744" s="30">
        <f t="shared" si="45"/>
        <v>0</v>
      </c>
      <c r="L744" s="25">
        <f t="shared" si="46"/>
        <v>6</v>
      </c>
      <c r="M744" s="25" t="str">
        <f>VLOOKUP(L744,mês!A:B,2,0)</f>
        <v>Junho</v>
      </c>
      <c r="N744" s="25" t="str">
        <f t="shared" si="47"/>
        <v xml:space="preserve">RI </v>
      </c>
    </row>
    <row r="745" spans="1:14" ht="57" customHeight="1" x14ac:dyDescent="0.2">
      <c r="A745" s="25" t="s">
        <v>1072</v>
      </c>
      <c r="B745" s="26">
        <v>45196</v>
      </c>
      <c r="C745" s="27">
        <v>17419</v>
      </c>
      <c r="D745" s="27" t="s">
        <v>362</v>
      </c>
      <c r="E745" s="28" t="s">
        <v>1075</v>
      </c>
      <c r="F745" s="29" t="s">
        <v>1078</v>
      </c>
      <c r="G745" s="27" t="s">
        <v>68</v>
      </c>
      <c r="H745" s="30">
        <v>252</v>
      </c>
      <c r="J745" s="30">
        <f t="shared" si="44"/>
        <v>252</v>
      </c>
      <c r="K745" s="30">
        <f t="shared" si="45"/>
        <v>0</v>
      </c>
      <c r="L745" s="25">
        <f t="shared" si="46"/>
        <v>9</v>
      </c>
      <c r="M745" s="25" t="str">
        <f>VLOOKUP(L745,mês!A:B,2,0)</f>
        <v>Setembro</v>
      </c>
      <c r="N745" s="25" t="str">
        <f t="shared" si="47"/>
        <v xml:space="preserve">RI </v>
      </c>
    </row>
    <row r="746" spans="1:14" ht="57" customHeight="1" x14ac:dyDescent="0.2">
      <c r="A746" s="25" t="s">
        <v>1072</v>
      </c>
      <c r="B746" s="26">
        <v>45260</v>
      </c>
      <c r="C746" s="27">
        <v>17662</v>
      </c>
      <c r="D746" s="27" t="s">
        <v>362</v>
      </c>
      <c r="E746" s="28" t="s">
        <v>1079</v>
      </c>
      <c r="F746" s="29" t="s">
        <v>1080</v>
      </c>
      <c r="G746" s="27" t="s">
        <v>68</v>
      </c>
      <c r="H746" s="30">
        <v>117.2</v>
      </c>
      <c r="J746" s="30">
        <f t="shared" si="44"/>
        <v>117.2</v>
      </c>
      <c r="K746" s="30">
        <f t="shared" si="45"/>
        <v>0</v>
      </c>
      <c r="L746" s="25">
        <f t="shared" si="46"/>
        <v>11</v>
      </c>
      <c r="M746" s="25" t="str">
        <f>VLOOKUP(L746,mês!A:B,2,0)</f>
        <v>Novembro</v>
      </c>
      <c r="N746" s="25" t="str">
        <f t="shared" si="47"/>
        <v xml:space="preserve">RI </v>
      </c>
    </row>
    <row r="747" spans="1:14" ht="57" customHeight="1" x14ac:dyDescent="0.2">
      <c r="A747" s="25" t="s">
        <v>1081</v>
      </c>
      <c r="B747" s="26">
        <v>44974</v>
      </c>
      <c r="C747" s="27">
        <v>16613</v>
      </c>
      <c r="D747" s="27" t="s">
        <v>65</v>
      </c>
      <c r="E747" s="28" t="s">
        <v>1082</v>
      </c>
      <c r="F747" s="29" t="s">
        <v>1083</v>
      </c>
      <c r="G747" s="27" t="s">
        <v>68</v>
      </c>
      <c r="H747" s="30">
        <v>513.9</v>
      </c>
      <c r="J747" s="30">
        <f t="shared" si="44"/>
        <v>513.9</v>
      </c>
      <c r="K747" s="30">
        <f t="shared" si="45"/>
        <v>0</v>
      </c>
      <c r="L747" s="25">
        <f t="shared" si="46"/>
        <v>2</v>
      </c>
      <c r="M747" s="25" t="str">
        <f>VLOOKUP(L747,mês!A:B,2,0)</f>
        <v>Fevereiro</v>
      </c>
      <c r="N747" s="25" t="str">
        <f t="shared" si="47"/>
        <v xml:space="preserve">RD Básico </v>
      </c>
    </row>
    <row r="748" spans="1:14" ht="57" customHeight="1" x14ac:dyDescent="0.2">
      <c r="A748" s="25" t="s">
        <v>1081</v>
      </c>
      <c r="B748" s="26">
        <v>45197</v>
      </c>
      <c r="C748" s="27">
        <v>17435</v>
      </c>
      <c r="D748" s="27" t="s">
        <v>185</v>
      </c>
      <c r="E748" s="28" t="s">
        <v>589</v>
      </c>
      <c r="F748" s="29" t="s">
        <v>1084</v>
      </c>
      <c r="G748" s="27" t="s">
        <v>68</v>
      </c>
      <c r="H748" s="30">
        <v>462.94</v>
      </c>
      <c r="J748" s="30">
        <f t="shared" si="44"/>
        <v>462.94</v>
      </c>
      <c r="K748" s="30">
        <f t="shared" si="45"/>
        <v>0</v>
      </c>
      <c r="L748" s="25">
        <f t="shared" si="46"/>
        <v>9</v>
      </c>
      <c r="M748" s="25" t="str">
        <f>VLOOKUP(L748,mês!A:B,2,0)</f>
        <v>Setembro</v>
      </c>
      <c r="N748" s="25" t="str">
        <f t="shared" si="47"/>
        <v xml:space="preserve">RD Básico </v>
      </c>
    </row>
    <row r="749" spans="1:14" ht="57" customHeight="1" x14ac:dyDescent="0.2">
      <c r="A749" s="25" t="s">
        <v>1081</v>
      </c>
      <c r="B749" s="26">
        <v>45231</v>
      </c>
      <c r="C749" s="27">
        <v>17574</v>
      </c>
      <c r="D749" s="27" t="s">
        <v>65</v>
      </c>
      <c r="E749" s="28" t="s">
        <v>71</v>
      </c>
      <c r="F749" s="29" t="s">
        <v>1085</v>
      </c>
      <c r="G749" s="27" t="s">
        <v>68</v>
      </c>
      <c r="H749" s="30">
        <v>28968.799999999999</v>
      </c>
      <c r="J749" s="30">
        <f t="shared" si="44"/>
        <v>28968.799999999999</v>
      </c>
      <c r="K749" s="30">
        <f t="shared" si="45"/>
        <v>0</v>
      </c>
      <c r="L749" s="25">
        <f t="shared" si="46"/>
        <v>11</v>
      </c>
      <c r="M749" s="25" t="str">
        <f>VLOOKUP(L749,mês!A:B,2,0)</f>
        <v>Novembro</v>
      </c>
      <c r="N749" s="25" t="str">
        <f t="shared" si="47"/>
        <v xml:space="preserve">RD Básico </v>
      </c>
    </row>
    <row r="750" spans="1:14" ht="57" customHeight="1" x14ac:dyDescent="0.2">
      <c r="A750" s="25" t="s">
        <v>1086</v>
      </c>
      <c r="B750" s="26">
        <v>45006</v>
      </c>
      <c r="C750" s="27">
        <v>16702</v>
      </c>
      <c r="D750" s="27" t="s">
        <v>65</v>
      </c>
      <c r="E750" s="28" t="s">
        <v>1087</v>
      </c>
      <c r="F750" s="29" t="s">
        <v>1088</v>
      </c>
      <c r="G750" s="27" t="s">
        <v>68</v>
      </c>
      <c r="H750" s="30">
        <v>830.88</v>
      </c>
      <c r="J750" s="30">
        <f t="shared" si="44"/>
        <v>830.88</v>
      </c>
      <c r="K750" s="30">
        <f t="shared" si="45"/>
        <v>0</v>
      </c>
      <c r="L750" s="25">
        <f t="shared" si="46"/>
        <v>3</v>
      </c>
      <c r="M750" s="25" t="str">
        <f>VLOOKUP(L750,mês!A:B,2,0)</f>
        <v>Março</v>
      </c>
      <c r="N750" s="25" t="str">
        <f t="shared" si="47"/>
        <v xml:space="preserve">TAXA </v>
      </c>
    </row>
    <row r="751" spans="1:14" ht="57" customHeight="1" x14ac:dyDescent="0.2">
      <c r="A751" s="25" t="s">
        <v>1089</v>
      </c>
      <c r="B751" s="26">
        <v>45034</v>
      </c>
      <c r="C751" s="27">
        <v>16791</v>
      </c>
      <c r="D751" s="27" t="s">
        <v>362</v>
      </c>
      <c r="E751" s="28" t="s">
        <v>1090</v>
      </c>
      <c r="F751" s="29" t="s">
        <v>1091</v>
      </c>
      <c r="G751" s="27" t="s">
        <v>68</v>
      </c>
      <c r="H751" s="30">
        <v>246</v>
      </c>
      <c r="J751" s="30">
        <f t="shared" si="44"/>
        <v>246</v>
      </c>
      <c r="K751" s="30">
        <f t="shared" si="45"/>
        <v>0</v>
      </c>
      <c r="L751" s="25">
        <f t="shared" si="46"/>
        <v>4</v>
      </c>
      <c r="M751" s="25" t="str">
        <f>VLOOKUP(L751,mês!A:B,2,0)</f>
        <v>Abril</v>
      </c>
      <c r="N751" s="25" t="str">
        <f t="shared" si="47"/>
        <v xml:space="preserve">RI </v>
      </c>
    </row>
    <row r="752" spans="1:14" ht="57" customHeight="1" x14ac:dyDescent="0.2">
      <c r="A752" s="25" t="s">
        <v>1092</v>
      </c>
      <c r="B752" s="26">
        <v>45110</v>
      </c>
      <c r="C752" s="27">
        <v>17130</v>
      </c>
      <c r="D752" s="27" t="s">
        <v>118</v>
      </c>
      <c r="E752" s="28" t="s">
        <v>1093</v>
      </c>
      <c r="F752" s="29" t="s">
        <v>1094</v>
      </c>
      <c r="G752" s="27" t="s">
        <v>68</v>
      </c>
      <c r="H752" s="30">
        <v>2000</v>
      </c>
      <c r="J752" s="30">
        <f t="shared" si="44"/>
        <v>2000</v>
      </c>
      <c r="K752" s="30">
        <f t="shared" si="45"/>
        <v>0</v>
      </c>
      <c r="L752" s="25">
        <f t="shared" si="46"/>
        <v>7</v>
      </c>
      <c r="M752" s="25" t="str">
        <f>VLOOKUP(L752,mês!A:B,2,0)</f>
        <v>Julho</v>
      </c>
      <c r="N752" s="25" t="str">
        <f t="shared" si="47"/>
        <v xml:space="preserve">RI </v>
      </c>
    </row>
    <row r="753" spans="1:14" ht="57" customHeight="1" x14ac:dyDescent="0.2">
      <c r="A753" s="25" t="s">
        <v>1092</v>
      </c>
      <c r="B753" s="26">
        <v>45146</v>
      </c>
      <c r="C753" s="27">
        <v>17263</v>
      </c>
      <c r="D753" s="27" t="s">
        <v>118</v>
      </c>
      <c r="E753" s="28" t="s">
        <v>116</v>
      </c>
      <c r="F753" s="29" t="s">
        <v>1095</v>
      </c>
      <c r="G753" s="27" t="s">
        <v>68</v>
      </c>
      <c r="H753" s="30">
        <v>96748.06</v>
      </c>
      <c r="J753" s="30">
        <f t="shared" si="44"/>
        <v>96748.06</v>
      </c>
      <c r="K753" s="30">
        <f t="shared" si="45"/>
        <v>0</v>
      </c>
      <c r="L753" s="25">
        <f t="shared" si="46"/>
        <v>8</v>
      </c>
      <c r="M753" s="25" t="str">
        <f>VLOOKUP(L753,mês!A:B,2,0)</f>
        <v>Agosto</v>
      </c>
      <c r="N753" s="25" t="str">
        <f t="shared" si="47"/>
        <v xml:space="preserve">RI </v>
      </c>
    </row>
    <row r="754" spans="1:14" ht="57" customHeight="1" x14ac:dyDescent="0.2">
      <c r="A754" s="25" t="s">
        <v>1096</v>
      </c>
      <c r="C754" s="27">
        <v>17724</v>
      </c>
      <c r="D754" s="27" t="s">
        <v>626</v>
      </c>
      <c r="E754" s="28" t="s">
        <v>642</v>
      </c>
      <c r="F754" s="29" t="s">
        <v>1097</v>
      </c>
      <c r="G754" s="27" t="s">
        <v>68</v>
      </c>
      <c r="H754" s="30">
        <v>2866.63</v>
      </c>
      <c r="J754" s="30">
        <f t="shared" si="44"/>
        <v>2866.63</v>
      </c>
      <c r="K754" s="30">
        <f t="shared" si="45"/>
        <v>0</v>
      </c>
      <c r="L754" s="25">
        <f t="shared" si="46"/>
        <v>1</v>
      </c>
      <c r="M754" s="25" t="str">
        <f>VLOOKUP(L754,mês!A:B,2,0)</f>
        <v>Janeiro</v>
      </c>
      <c r="N754" s="25" t="str">
        <f t="shared" si="47"/>
        <v xml:space="preserve">Diretoria </v>
      </c>
    </row>
    <row r="755" spans="1:14" ht="57" customHeight="1" x14ac:dyDescent="0.2">
      <c r="A755" s="25" t="s">
        <v>1096</v>
      </c>
      <c r="C755" s="27">
        <v>17726</v>
      </c>
      <c r="D755" s="27" t="s">
        <v>614</v>
      </c>
      <c r="E755" s="28" t="s">
        <v>1098</v>
      </c>
      <c r="F755" s="29" t="s">
        <v>1099</v>
      </c>
      <c r="G755" s="27" t="s">
        <v>68</v>
      </c>
      <c r="H755" s="30">
        <v>832.61</v>
      </c>
      <c r="J755" s="30">
        <f t="shared" si="44"/>
        <v>832.61</v>
      </c>
      <c r="K755" s="30">
        <f t="shared" si="45"/>
        <v>0</v>
      </c>
      <c r="L755" s="25">
        <f t="shared" si="46"/>
        <v>1</v>
      </c>
      <c r="M755" s="25" t="str">
        <f>VLOOKUP(L755,mês!A:B,2,0)</f>
        <v>Janeiro</v>
      </c>
      <c r="N755" s="25" t="str">
        <f t="shared" si="47"/>
        <v xml:space="preserve">Diretoria </v>
      </c>
    </row>
    <row r="756" spans="1:14" ht="57" customHeight="1" x14ac:dyDescent="0.2">
      <c r="A756" s="25" t="s">
        <v>1096</v>
      </c>
      <c r="B756" s="26">
        <v>44936</v>
      </c>
      <c r="C756" s="27">
        <v>16463</v>
      </c>
      <c r="D756" s="27" t="s">
        <v>65</v>
      </c>
      <c r="E756" s="28" t="s">
        <v>1100</v>
      </c>
      <c r="F756" s="29" t="s">
        <v>1101</v>
      </c>
      <c r="G756" s="27" t="s">
        <v>68</v>
      </c>
      <c r="H756" s="30">
        <v>3486.47</v>
      </c>
      <c r="J756" s="30">
        <f t="shared" si="44"/>
        <v>3486.47</v>
      </c>
      <c r="K756" s="30">
        <f t="shared" si="45"/>
        <v>0</v>
      </c>
      <c r="L756" s="25">
        <f t="shared" si="46"/>
        <v>1</v>
      </c>
      <c r="M756" s="25" t="str">
        <f>VLOOKUP(L756,mês!A:B,2,0)</f>
        <v>Janeiro</v>
      </c>
      <c r="N756" s="25" t="str">
        <f t="shared" si="47"/>
        <v xml:space="preserve">Diretoria </v>
      </c>
    </row>
    <row r="757" spans="1:14" ht="57" customHeight="1" x14ac:dyDescent="0.2">
      <c r="A757" s="25" t="s">
        <v>1096</v>
      </c>
      <c r="B757" s="26">
        <v>44936</v>
      </c>
      <c r="C757" s="27">
        <v>16466</v>
      </c>
      <c r="D757" s="27" t="s">
        <v>65</v>
      </c>
      <c r="E757" s="28" t="s">
        <v>1102</v>
      </c>
      <c r="F757" s="29" t="s">
        <v>1103</v>
      </c>
      <c r="G757" s="27" t="s">
        <v>68</v>
      </c>
      <c r="H757" s="30">
        <v>10549.15</v>
      </c>
      <c r="J757" s="30">
        <f t="shared" si="44"/>
        <v>10549.15</v>
      </c>
      <c r="K757" s="30">
        <f t="shared" si="45"/>
        <v>0</v>
      </c>
      <c r="L757" s="25">
        <f t="shared" si="46"/>
        <v>1</v>
      </c>
      <c r="M757" s="25" t="str">
        <f>VLOOKUP(L757,mês!A:B,2,0)</f>
        <v>Janeiro</v>
      </c>
      <c r="N757" s="25" t="str">
        <f t="shared" si="47"/>
        <v xml:space="preserve">Diretoria </v>
      </c>
    </row>
    <row r="758" spans="1:14" ht="57" customHeight="1" x14ac:dyDescent="0.2">
      <c r="A758" s="25" t="s">
        <v>1096</v>
      </c>
      <c r="B758" s="26">
        <v>44936</v>
      </c>
      <c r="C758" s="27">
        <v>16469</v>
      </c>
      <c r="D758" s="27" t="s">
        <v>65</v>
      </c>
      <c r="E758" s="28" t="s">
        <v>1104</v>
      </c>
      <c r="F758" s="29" t="s">
        <v>1105</v>
      </c>
      <c r="G758" s="27" t="s">
        <v>68</v>
      </c>
      <c r="H758" s="30">
        <v>16181.12</v>
      </c>
      <c r="J758" s="30">
        <f t="shared" si="44"/>
        <v>16181.12</v>
      </c>
      <c r="K758" s="30">
        <f t="shared" si="45"/>
        <v>0</v>
      </c>
      <c r="L758" s="25">
        <f t="shared" si="46"/>
        <v>1</v>
      </c>
      <c r="M758" s="25" t="str">
        <f>VLOOKUP(L758,mês!A:B,2,0)</f>
        <v>Janeiro</v>
      </c>
      <c r="N758" s="25" t="str">
        <f t="shared" si="47"/>
        <v xml:space="preserve">Diretoria </v>
      </c>
    </row>
    <row r="759" spans="1:14" ht="57" customHeight="1" x14ac:dyDescent="0.2">
      <c r="A759" s="25" t="s">
        <v>1096</v>
      </c>
      <c r="B759" s="26">
        <v>44937</v>
      </c>
      <c r="C759" s="27">
        <v>16474</v>
      </c>
      <c r="D759" s="27" t="s">
        <v>65</v>
      </c>
      <c r="E759" s="28" t="s">
        <v>1106</v>
      </c>
      <c r="F759" s="29" t="s">
        <v>1107</v>
      </c>
      <c r="G759" s="27" t="s">
        <v>68</v>
      </c>
      <c r="H759" s="30">
        <v>9062.64</v>
      </c>
      <c r="J759" s="30">
        <f t="shared" si="44"/>
        <v>9062.64</v>
      </c>
      <c r="K759" s="30">
        <f t="shared" si="45"/>
        <v>0</v>
      </c>
      <c r="L759" s="25">
        <f t="shared" si="46"/>
        <v>1</v>
      </c>
      <c r="M759" s="25" t="str">
        <f>VLOOKUP(L759,mês!A:B,2,0)</f>
        <v>Janeiro</v>
      </c>
      <c r="N759" s="25" t="str">
        <f t="shared" si="47"/>
        <v xml:space="preserve">Diretoria </v>
      </c>
    </row>
    <row r="760" spans="1:14" ht="57" customHeight="1" x14ac:dyDescent="0.2">
      <c r="A760" s="25" t="s">
        <v>1096</v>
      </c>
      <c r="B760" s="26">
        <v>44937</v>
      </c>
      <c r="C760" s="27">
        <v>16472</v>
      </c>
      <c r="D760" s="27" t="s">
        <v>65</v>
      </c>
      <c r="E760" s="28" t="s">
        <v>1108</v>
      </c>
      <c r="F760" s="29" t="s">
        <v>1109</v>
      </c>
      <c r="G760" s="27" t="s">
        <v>68</v>
      </c>
      <c r="H760" s="30">
        <v>18105.87</v>
      </c>
      <c r="J760" s="30">
        <f t="shared" si="44"/>
        <v>18105.87</v>
      </c>
      <c r="K760" s="30">
        <f t="shared" si="45"/>
        <v>0</v>
      </c>
      <c r="L760" s="25">
        <f t="shared" si="46"/>
        <v>1</v>
      </c>
      <c r="M760" s="25" t="str">
        <f>VLOOKUP(L760,mês!A:B,2,0)</f>
        <v>Janeiro</v>
      </c>
      <c r="N760" s="25" t="str">
        <f t="shared" si="47"/>
        <v xml:space="preserve">Diretoria </v>
      </c>
    </row>
    <row r="761" spans="1:14" ht="57" customHeight="1" x14ac:dyDescent="0.2">
      <c r="A761" s="25" t="s">
        <v>1096</v>
      </c>
      <c r="B761" s="26">
        <v>44937</v>
      </c>
      <c r="C761" s="27">
        <v>16475</v>
      </c>
      <c r="D761" s="27" t="s">
        <v>65</v>
      </c>
      <c r="E761" s="28" t="s">
        <v>1110</v>
      </c>
      <c r="F761" s="29" t="s">
        <v>1111</v>
      </c>
      <c r="G761" s="27" t="s">
        <v>68</v>
      </c>
      <c r="H761" s="30">
        <v>10233.73</v>
      </c>
      <c r="J761" s="30">
        <f t="shared" si="44"/>
        <v>10233.73</v>
      </c>
      <c r="K761" s="30">
        <f t="shared" si="45"/>
        <v>0</v>
      </c>
      <c r="L761" s="25">
        <f t="shared" si="46"/>
        <v>1</v>
      </c>
      <c r="M761" s="25" t="str">
        <f>VLOOKUP(L761,mês!A:B,2,0)</f>
        <v>Janeiro</v>
      </c>
      <c r="N761" s="25" t="str">
        <f t="shared" si="47"/>
        <v xml:space="preserve">Diretoria </v>
      </c>
    </row>
    <row r="762" spans="1:14" ht="57" customHeight="1" x14ac:dyDescent="0.2">
      <c r="A762" s="25" t="s">
        <v>1096</v>
      </c>
      <c r="B762" s="26">
        <v>44937</v>
      </c>
      <c r="C762" s="27">
        <v>16476</v>
      </c>
      <c r="D762" s="27" t="s">
        <v>65</v>
      </c>
      <c r="E762" s="28" t="s">
        <v>1112</v>
      </c>
      <c r="F762" s="29" t="s">
        <v>1113</v>
      </c>
      <c r="G762" s="27" t="s">
        <v>68</v>
      </c>
      <c r="H762" s="30">
        <v>9000</v>
      </c>
      <c r="J762" s="30">
        <f t="shared" si="44"/>
        <v>9000</v>
      </c>
      <c r="K762" s="30">
        <f t="shared" si="45"/>
        <v>0</v>
      </c>
      <c r="L762" s="25">
        <f t="shared" si="46"/>
        <v>1</v>
      </c>
      <c r="M762" s="25" t="str">
        <f>VLOOKUP(L762,mês!A:B,2,0)</f>
        <v>Janeiro</v>
      </c>
      <c r="N762" s="25" t="str">
        <f t="shared" si="47"/>
        <v xml:space="preserve">Diretoria </v>
      </c>
    </row>
    <row r="763" spans="1:14" ht="57" customHeight="1" x14ac:dyDescent="0.2">
      <c r="A763" s="25" t="s">
        <v>1096</v>
      </c>
      <c r="B763" s="26">
        <v>44944</v>
      </c>
      <c r="C763" s="27">
        <v>16489</v>
      </c>
      <c r="D763" s="27" t="s">
        <v>614</v>
      </c>
      <c r="E763" s="28" t="s">
        <v>1114</v>
      </c>
      <c r="F763" s="29" t="s">
        <v>1115</v>
      </c>
      <c r="G763" s="27" t="s">
        <v>68</v>
      </c>
      <c r="H763" s="30">
        <v>189109.4</v>
      </c>
      <c r="J763" s="30">
        <f t="shared" si="44"/>
        <v>189109.4</v>
      </c>
      <c r="K763" s="30">
        <f t="shared" si="45"/>
        <v>0</v>
      </c>
      <c r="L763" s="25">
        <f t="shared" si="46"/>
        <v>1</v>
      </c>
      <c r="M763" s="25" t="str">
        <f>VLOOKUP(L763,mês!A:B,2,0)</f>
        <v>Janeiro</v>
      </c>
      <c r="N763" s="25" t="str">
        <f t="shared" si="47"/>
        <v xml:space="preserve">Diretoria </v>
      </c>
    </row>
    <row r="764" spans="1:14" ht="57" customHeight="1" x14ac:dyDescent="0.2">
      <c r="A764" s="25" t="s">
        <v>1096</v>
      </c>
      <c r="B764" s="26">
        <v>44946</v>
      </c>
      <c r="C764" s="27">
        <v>16503</v>
      </c>
      <c r="D764" s="27" t="s">
        <v>614</v>
      </c>
      <c r="E764" s="28" t="s">
        <v>275</v>
      </c>
      <c r="F764" s="29" t="s">
        <v>1116</v>
      </c>
      <c r="G764" s="27" t="s">
        <v>68</v>
      </c>
      <c r="H764" s="30">
        <v>270</v>
      </c>
      <c r="J764" s="30">
        <f t="shared" si="44"/>
        <v>270</v>
      </c>
      <c r="K764" s="30">
        <f t="shared" si="45"/>
        <v>0</v>
      </c>
      <c r="L764" s="25">
        <f t="shared" si="46"/>
        <v>1</v>
      </c>
      <c r="M764" s="25" t="str">
        <f>VLOOKUP(L764,mês!A:B,2,0)</f>
        <v>Janeiro</v>
      </c>
      <c r="N764" s="25" t="str">
        <f t="shared" si="47"/>
        <v xml:space="preserve">Diretoria </v>
      </c>
    </row>
    <row r="765" spans="1:14" ht="57" customHeight="1" x14ac:dyDescent="0.2">
      <c r="A765" s="25" t="s">
        <v>1096</v>
      </c>
      <c r="B765" s="26">
        <v>44956</v>
      </c>
      <c r="C765" s="27">
        <v>16527</v>
      </c>
      <c r="D765" s="27" t="s">
        <v>614</v>
      </c>
      <c r="E765" s="28" t="s">
        <v>1117</v>
      </c>
      <c r="F765" s="29" t="s">
        <v>1118</v>
      </c>
      <c r="G765" s="27" t="s">
        <v>68</v>
      </c>
      <c r="H765" s="30">
        <v>2680</v>
      </c>
      <c r="J765" s="30">
        <f t="shared" si="44"/>
        <v>2680</v>
      </c>
      <c r="K765" s="30">
        <f t="shared" si="45"/>
        <v>0</v>
      </c>
      <c r="L765" s="25">
        <f t="shared" si="46"/>
        <v>1</v>
      </c>
      <c r="M765" s="25" t="str">
        <f>VLOOKUP(L765,mês!A:B,2,0)</f>
        <v>Janeiro</v>
      </c>
      <c r="N765" s="25" t="str">
        <f t="shared" si="47"/>
        <v xml:space="preserve">Diretoria </v>
      </c>
    </row>
    <row r="766" spans="1:14" ht="57" customHeight="1" x14ac:dyDescent="0.2">
      <c r="A766" s="25" t="s">
        <v>1096</v>
      </c>
      <c r="B766" s="26">
        <v>44956</v>
      </c>
      <c r="C766" s="27">
        <v>16531</v>
      </c>
      <c r="D766" s="27" t="s">
        <v>626</v>
      </c>
      <c r="E766" s="28" t="s">
        <v>642</v>
      </c>
      <c r="F766" s="29" t="s">
        <v>1119</v>
      </c>
      <c r="G766" s="27" t="s">
        <v>68</v>
      </c>
      <c r="H766" s="30">
        <v>3613.72</v>
      </c>
      <c r="J766" s="30">
        <f t="shared" si="44"/>
        <v>3613.72</v>
      </c>
      <c r="K766" s="30">
        <f t="shared" si="45"/>
        <v>0</v>
      </c>
      <c r="L766" s="25">
        <f t="shared" si="46"/>
        <v>1</v>
      </c>
      <c r="M766" s="25" t="str">
        <f>VLOOKUP(L766,mês!A:B,2,0)</f>
        <v>Janeiro</v>
      </c>
      <c r="N766" s="25" t="str">
        <f t="shared" si="47"/>
        <v xml:space="preserve">Diretoria </v>
      </c>
    </row>
    <row r="767" spans="1:14" ht="57" customHeight="1" x14ac:dyDescent="0.2">
      <c r="A767" s="25" t="s">
        <v>1096</v>
      </c>
      <c r="B767" s="26">
        <v>44966</v>
      </c>
      <c r="C767" s="27">
        <v>16574</v>
      </c>
      <c r="D767" s="27" t="s">
        <v>614</v>
      </c>
      <c r="E767" s="28" t="s">
        <v>1120</v>
      </c>
      <c r="F767" s="29" t="s">
        <v>1121</v>
      </c>
      <c r="G767" s="27" t="s">
        <v>68</v>
      </c>
      <c r="H767" s="30">
        <v>2121</v>
      </c>
      <c r="J767" s="30">
        <f t="shared" si="44"/>
        <v>2121</v>
      </c>
      <c r="K767" s="30">
        <f t="shared" si="45"/>
        <v>0</v>
      </c>
      <c r="L767" s="25">
        <f t="shared" si="46"/>
        <v>2</v>
      </c>
      <c r="M767" s="25" t="str">
        <f>VLOOKUP(L767,mês!A:B,2,0)</f>
        <v>Fevereiro</v>
      </c>
      <c r="N767" s="25" t="str">
        <f t="shared" si="47"/>
        <v xml:space="preserve">Diretoria </v>
      </c>
    </row>
    <row r="768" spans="1:14" ht="57" customHeight="1" x14ac:dyDescent="0.2">
      <c r="A768" s="25" t="s">
        <v>1096</v>
      </c>
      <c r="B768" s="26">
        <v>44966</v>
      </c>
      <c r="C768" s="27">
        <v>16575</v>
      </c>
      <c r="D768" s="27" t="s">
        <v>614</v>
      </c>
      <c r="E768" s="28" t="s">
        <v>642</v>
      </c>
      <c r="F768" s="29" t="s">
        <v>1122</v>
      </c>
      <c r="G768" s="27" t="s">
        <v>68</v>
      </c>
      <c r="H768" s="30">
        <v>69.36</v>
      </c>
      <c r="J768" s="30">
        <f t="shared" si="44"/>
        <v>69.36</v>
      </c>
      <c r="K768" s="30">
        <f t="shared" si="45"/>
        <v>0</v>
      </c>
      <c r="L768" s="25">
        <f t="shared" si="46"/>
        <v>2</v>
      </c>
      <c r="M768" s="25" t="str">
        <f>VLOOKUP(L768,mês!A:B,2,0)</f>
        <v>Fevereiro</v>
      </c>
      <c r="N768" s="25" t="str">
        <f t="shared" si="47"/>
        <v xml:space="preserve">Diretoria </v>
      </c>
    </row>
    <row r="769" spans="1:14" ht="57" customHeight="1" x14ac:dyDescent="0.2">
      <c r="A769" s="25" t="s">
        <v>1096</v>
      </c>
      <c r="B769" s="26">
        <v>44966</v>
      </c>
      <c r="C769" s="27">
        <v>16577</v>
      </c>
      <c r="D769" s="27" t="s">
        <v>270</v>
      </c>
      <c r="E769" s="28" t="s">
        <v>1123</v>
      </c>
      <c r="F769" s="29" t="s">
        <v>1124</v>
      </c>
      <c r="G769" s="27" t="s">
        <v>68</v>
      </c>
      <c r="H769" s="30">
        <v>3539</v>
      </c>
      <c r="J769" s="30">
        <f t="shared" si="44"/>
        <v>3539</v>
      </c>
      <c r="K769" s="30">
        <f t="shared" si="45"/>
        <v>0</v>
      </c>
      <c r="L769" s="25">
        <f t="shared" si="46"/>
        <v>2</v>
      </c>
      <c r="M769" s="25" t="str">
        <f>VLOOKUP(L769,mês!A:B,2,0)</f>
        <v>Fevereiro</v>
      </c>
      <c r="N769" s="25" t="str">
        <f t="shared" si="47"/>
        <v xml:space="preserve">Diretoria </v>
      </c>
    </row>
    <row r="770" spans="1:14" ht="57" customHeight="1" x14ac:dyDescent="0.2">
      <c r="A770" s="25" t="s">
        <v>1096</v>
      </c>
      <c r="B770" s="26">
        <v>44971</v>
      </c>
      <c r="C770" s="27">
        <v>16596</v>
      </c>
      <c r="D770" s="27" t="s">
        <v>626</v>
      </c>
      <c r="E770" s="28" t="s">
        <v>1125</v>
      </c>
      <c r="F770" s="29" t="s">
        <v>1126</v>
      </c>
      <c r="G770" s="27" t="s">
        <v>68</v>
      </c>
      <c r="H770" s="30">
        <v>93129.4</v>
      </c>
      <c r="J770" s="30">
        <f t="shared" si="44"/>
        <v>93129.4</v>
      </c>
      <c r="K770" s="30">
        <f t="shared" si="45"/>
        <v>0</v>
      </c>
      <c r="L770" s="25">
        <f t="shared" si="46"/>
        <v>2</v>
      </c>
      <c r="M770" s="25" t="str">
        <f>VLOOKUP(L770,mês!A:B,2,0)</f>
        <v>Fevereiro</v>
      </c>
      <c r="N770" s="25" t="str">
        <f t="shared" si="47"/>
        <v xml:space="preserve">Diretoria </v>
      </c>
    </row>
    <row r="771" spans="1:14" ht="57" customHeight="1" x14ac:dyDescent="0.2">
      <c r="A771" s="25" t="s">
        <v>1096</v>
      </c>
      <c r="B771" s="26">
        <v>44971</v>
      </c>
      <c r="C771" s="27">
        <v>16598</v>
      </c>
      <c r="D771" s="27" t="s">
        <v>626</v>
      </c>
      <c r="E771" s="28" t="s">
        <v>1127</v>
      </c>
      <c r="F771" s="29" t="s">
        <v>1128</v>
      </c>
      <c r="G771" s="27" t="s">
        <v>68</v>
      </c>
      <c r="H771" s="30">
        <v>41105.760000000002</v>
      </c>
      <c r="J771" s="30">
        <f t="shared" ref="J771:J834" si="48">IF(G771="Não",0,H771)</f>
        <v>41105.760000000002</v>
      </c>
      <c r="K771" s="30">
        <f t="shared" ref="K771:K834" si="49">IF(G771="Não",H771,0)</f>
        <v>0</v>
      </c>
      <c r="L771" s="25">
        <f t="shared" ref="L771:L834" si="50">MONTH(B771)</f>
        <v>2</v>
      </c>
      <c r="M771" s="25" t="str">
        <f>VLOOKUP(L771,mês!A:B,2,0)</f>
        <v>Fevereiro</v>
      </c>
      <c r="N771" s="25" t="str">
        <f t="shared" ref="N771:N834" si="51">LEFT(A771,SEARCH("-",A771)-1)</f>
        <v xml:space="preserve">Diretoria </v>
      </c>
    </row>
    <row r="772" spans="1:14" ht="57" customHeight="1" x14ac:dyDescent="0.2">
      <c r="A772" s="25" t="s">
        <v>1096</v>
      </c>
      <c r="B772" s="26">
        <v>44984</v>
      </c>
      <c r="C772" s="27">
        <v>16605</v>
      </c>
      <c r="D772" s="27" t="s">
        <v>626</v>
      </c>
      <c r="E772" s="28" t="s">
        <v>1129</v>
      </c>
      <c r="F772" s="29" t="s">
        <v>1130</v>
      </c>
      <c r="G772" s="27" t="s">
        <v>68</v>
      </c>
      <c r="H772" s="30">
        <v>2680</v>
      </c>
      <c r="J772" s="30">
        <f t="shared" si="48"/>
        <v>2680</v>
      </c>
      <c r="K772" s="30">
        <f t="shared" si="49"/>
        <v>0</v>
      </c>
      <c r="L772" s="25">
        <f t="shared" si="50"/>
        <v>2</v>
      </c>
      <c r="M772" s="25" t="str">
        <f>VLOOKUP(L772,mês!A:B,2,0)</f>
        <v>Fevereiro</v>
      </c>
      <c r="N772" s="25" t="str">
        <f t="shared" si="51"/>
        <v xml:space="preserve">Diretoria </v>
      </c>
    </row>
    <row r="773" spans="1:14" ht="57" customHeight="1" x14ac:dyDescent="0.2">
      <c r="A773" s="25" t="s">
        <v>1096</v>
      </c>
      <c r="B773" s="26">
        <v>44984</v>
      </c>
      <c r="C773" s="27">
        <v>16623</v>
      </c>
      <c r="D773" s="27" t="s">
        <v>626</v>
      </c>
      <c r="E773" s="28" t="s">
        <v>1131</v>
      </c>
      <c r="F773" s="29" t="s">
        <v>1132</v>
      </c>
      <c r="G773" s="27" t="s">
        <v>68</v>
      </c>
      <c r="H773" s="30">
        <v>1470</v>
      </c>
      <c r="J773" s="30">
        <f t="shared" si="48"/>
        <v>1470</v>
      </c>
      <c r="K773" s="30">
        <f t="shared" si="49"/>
        <v>0</v>
      </c>
      <c r="L773" s="25">
        <f t="shared" si="50"/>
        <v>2</v>
      </c>
      <c r="M773" s="25" t="str">
        <f>VLOOKUP(L773,mês!A:B,2,0)</f>
        <v>Fevereiro</v>
      </c>
      <c r="N773" s="25" t="str">
        <f t="shared" si="51"/>
        <v xml:space="preserve">Diretoria </v>
      </c>
    </row>
    <row r="774" spans="1:14" ht="57" customHeight="1" x14ac:dyDescent="0.2">
      <c r="A774" s="25" t="s">
        <v>1096</v>
      </c>
      <c r="B774" s="26">
        <v>44985</v>
      </c>
      <c r="C774" s="27">
        <v>16630</v>
      </c>
      <c r="D774" s="27" t="s">
        <v>626</v>
      </c>
      <c r="E774" s="28" t="s">
        <v>365</v>
      </c>
      <c r="F774" s="29" t="s">
        <v>1133</v>
      </c>
      <c r="G774" s="27" t="s">
        <v>68</v>
      </c>
      <c r="H774" s="30">
        <v>7049.7</v>
      </c>
      <c r="J774" s="30">
        <f t="shared" si="48"/>
        <v>7049.7</v>
      </c>
      <c r="K774" s="30">
        <f t="shared" si="49"/>
        <v>0</v>
      </c>
      <c r="L774" s="25">
        <f t="shared" si="50"/>
        <v>2</v>
      </c>
      <c r="M774" s="25" t="str">
        <f>VLOOKUP(L774,mês!A:B,2,0)</f>
        <v>Fevereiro</v>
      </c>
      <c r="N774" s="25" t="str">
        <f t="shared" si="51"/>
        <v xml:space="preserve">Diretoria </v>
      </c>
    </row>
    <row r="775" spans="1:14" ht="57" customHeight="1" x14ac:dyDescent="0.2">
      <c r="A775" s="25" t="s">
        <v>1096</v>
      </c>
      <c r="B775" s="26">
        <v>44987</v>
      </c>
      <c r="C775" s="27">
        <v>16636</v>
      </c>
      <c r="D775" s="27" t="s">
        <v>626</v>
      </c>
      <c r="E775" s="28" t="s">
        <v>1134</v>
      </c>
      <c r="F775" s="29" t="s">
        <v>1135</v>
      </c>
      <c r="G775" s="27" t="s">
        <v>68</v>
      </c>
      <c r="H775" s="30">
        <v>398.57</v>
      </c>
      <c r="J775" s="30">
        <f t="shared" si="48"/>
        <v>398.57</v>
      </c>
      <c r="K775" s="30">
        <f t="shared" si="49"/>
        <v>0</v>
      </c>
      <c r="L775" s="25">
        <f t="shared" si="50"/>
        <v>3</v>
      </c>
      <c r="M775" s="25" t="str">
        <f>VLOOKUP(L775,mês!A:B,2,0)</f>
        <v>Março</v>
      </c>
      <c r="N775" s="25" t="str">
        <f t="shared" si="51"/>
        <v xml:space="preserve">Diretoria </v>
      </c>
    </row>
    <row r="776" spans="1:14" ht="57" customHeight="1" x14ac:dyDescent="0.2">
      <c r="A776" s="25" t="s">
        <v>1096</v>
      </c>
      <c r="B776" s="26">
        <v>44987</v>
      </c>
      <c r="C776" s="27">
        <v>16640</v>
      </c>
      <c r="D776" s="27" t="s">
        <v>626</v>
      </c>
      <c r="E776" s="28" t="s">
        <v>1136</v>
      </c>
      <c r="F776" s="29" t="s">
        <v>1137</v>
      </c>
      <c r="G776" s="27" t="s">
        <v>68</v>
      </c>
      <c r="H776" s="30">
        <v>0</v>
      </c>
      <c r="J776" s="30">
        <f t="shared" si="48"/>
        <v>0</v>
      </c>
      <c r="K776" s="30">
        <f t="shared" si="49"/>
        <v>0</v>
      </c>
      <c r="L776" s="25">
        <f t="shared" si="50"/>
        <v>3</v>
      </c>
      <c r="M776" s="25" t="str">
        <f>VLOOKUP(L776,mês!A:B,2,0)</f>
        <v>Março</v>
      </c>
      <c r="N776" s="25" t="str">
        <f t="shared" si="51"/>
        <v xml:space="preserve">Diretoria </v>
      </c>
    </row>
    <row r="777" spans="1:14" ht="57" customHeight="1" x14ac:dyDescent="0.2">
      <c r="A777" s="25" t="s">
        <v>1096</v>
      </c>
      <c r="B777" s="26">
        <v>44988</v>
      </c>
      <c r="C777" s="27">
        <v>16648</v>
      </c>
      <c r="D777" s="27" t="s">
        <v>614</v>
      </c>
      <c r="E777" s="28" t="s">
        <v>783</v>
      </c>
      <c r="F777" s="29" t="s">
        <v>1138</v>
      </c>
      <c r="G777" s="27" t="s">
        <v>68</v>
      </c>
      <c r="H777" s="30">
        <v>1976.94</v>
      </c>
      <c r="J777" s="30">
        <f t="shared" si="48"/>
        <v>1976.94</v>
      </c>
      <c r="K777" s="30">
        <f t="shared" si="49"/>
        <v>0</v>
      </c>
      <c r="L777" s="25">
        <f t="shared" si="50"/>
        <v>3</v>
      </c>
      <c r="M777" s="25" t="str">
        <f>VLOOKUP(L777,mês!A:B,2,0)</f>
        <v>Março</v>
      </c>
      <c r="N777" s="25" t="str">
        <f t="shared" si="51"/>
        <v xml:space="preserve">Diretoria </v>
      </c>
    </row>
    <row r="778" spans="1:14" ht="57" customHeight="1" x14ac:dyDescent="0.2">
      <c r="A778" s="25" t="s">
        <v>1096</v>
      </c>
      <c r="B778" s="26">
        <v>44992</v>
      </c>
      <c r="C778" s="27">
        <v>16656</v>
      </c>
      <c r="D778" s="27" t="s">
        <v>614</v>
      </c>
      <c r="E778" s="28" t="s">
        <v>1139</v>
      </c>
      <c r="F778" s="29" t="s">
        <v>1140</v>
      </c>
      <c r="G778" s="27" t="s">
        <v>68</v>
      </c>
      <c r="H778" s="30">
        <v>7878.9</v>
      </c>
      <c r="J778" s="30">
        <f t="shared" si="48"/>
        <v>7878.9</v>
      </c>
      <c r="K778" s="30">
        <f t="shared" si="49"/>
        <v>0</v>
      </c>
      <c r="L778" s="25">
        <f t="shared" si="50"/>
        <v>3</v>
      </c>
      <c r="M778" s="25" t="str">
        <f>VLOOKUP(L778,mês!A:B,2,0)</f>
        <v>Março</v>
      </c>
      <c r="N778" s="25" t="str">
        <f t="shared" si="51"/>
        <v xml:space="preserve">Diretoria </v>
      </c>
    </row>
    <row r="779" spans="1:14" ht="57" customHeight="1" x14ac:dyDescent="0.2">
      <c r="A779" s="25" t="s">
        <v>1096</v>
      </c>
      <c r="B779" s="26">
        <v>44992</v>
      </c>
      <c r="C779" s="27">
        <v>16658</v>
      </c>
      <c r="D779" s="27" t="s">
        <v>614</v>
      </c>
      <c r="E779" s="28" t="s">
        <v>1141</v>
      </c>
      <c r="F779" s="29" t="s">
        <v>1142</v>
      </c>
      <c r="G779" s="27" t="s">
        <v>68</v>
      </c>
      <c r="H779" s="30">
        <v>108000</v>
      </c>
      <c r="J779" s="30">
        <f t="shared" si="48"/>
        <v>108000</v>
      </c>
      <c r="K779" s="30">
        <f t="shared" si="49"/>
        <v>0</v>
      </c>
      <c r="L779" s="25">
        <f t="shared" si="50"/>
        <v>3</v>
      </c>
      <c r="M779" s="25" t="str">
        <f>VLOOKUP(L779,mês!A:B,2,0)</f>
        <v>Março</v>
      </c>
      <c r="N779" s="25" t="str">
        <f t="shared" si="51"/>
        <v xml:space="preserve">Diretoria </v>
      </c>
    </row>
    <row r="780" spans="1:14" ht="57" customHeight="1" x14ac:dyDescent="0.2">
      <c r="A780" s="25" t="s">
        <v>1096</v>
      </c>
      <c r="B780" s="26">
        <v>44993</v>
      </c>
      <c r="C780" s="27">
        <v>16649</v>
      </c>
      <c r="D780" s="27" t="s">
        <v>614</v>
      </c>
      <c r="E780" s="28" t="s">
        <v>642</v>
      </c>
      <c r="F780" s="29" t="s">
        <v>1143</v>
      </c>
      <c r="G780" s="27" t="s">
        <v>68</v>
      </c>
      <c r="H780" s="30">
        <v>1138.6600000000001</v>
      </c>
      <c r="J780" s="30">
        <f t="shared" si="48"/>
        <v>1138.6600000000001</v>
      </c>
      <c r="K780" s="30">
        <f t="shared" si="49"/>
        <v>0</v>
      </c>
      <c r="L780" s="25">
        <f t="shared" si="50"/>
        <v>3</v>
      </c>
      <c r="M780" s="25" t="str">
        <f>VLOOKUP(L780,mês!A:B,2,0)</f>
        <v>Março</v>
      </c>
      <c r="N780" s="25" t="str">
        <f t="shared" si="51"/>
        <v xml:space="preserve">Diretoria </v>
      </c>
    </row>
    <row r="781" spans="1:14" ht="57" customHeight="1" x14ac:dyDescent="0.2">
      <c r="A781" s="25" t="s">
        <v>1096</v>
      </c>
      <c r="B781" s="26">
        <v>44993</v>
      </c>
      <c r="C781" s="27">
        <v>16650</v>
      </c>
      <c r="D781" s="27" t="s">
        <v>614</v>
      </c>
      <c r="E781" s="28" t="s">
        <v>642</v>
      </c>
      <c r="F781" s="29" t="s">
        <v>1144</v>
      </c>
      <c r="G781" s="27" t="s">
        <v>68</v>
      </c>
      <c r="H781" s="30">
        <v>539.99</v>
      </c>
      <c r="J781" s="30">
        <f t="shared" si="48"/>
        <v>539.99</v>
      </c>
      <c r="K781" s="30">
        <f t="shared" si="49"/>
        <v>0</v>
      </c>
      <c r="L781" s="25">
        <f t="shared" si="50"/>
        <v>3</v>
      </c>
      <c r="M781" s="25" t="str">
        <f>VLOOKUP(L781,mês!A:B,2,0)</f>
        <v>Março</v>
      </c>
      <c r="N781" s="25" t="str">
        <f t="shared" si="51"/>
        <v xml:space="preserve">Diretoria </v>
      </c>
    </row>
    <row r="782" spans="1:14" ht="57" customHeight="1" x14ac:dyDescent="0.2">
      <c r="A782" s="25" t="s">
        <v>1096</v>
      </c>
      <c r="B782" s="26">
        <v>44993</v>
      </c>
      <c r="C782" s="27">
        <v>16659</v>
      </c>
      <c r="D782" s="27" t="s">
        <v>626</v>
      </c>
      <c r="E782" s="28" t="s">
        <v>1145</v>
      </c>
      <c r="F782" s="29" t="s">
        <v>1146</v>
      </c>
      <c r="G782" s="27" t="s">
        <v>68</v>
      </c>
      <c r="H782" s="30">
        <v>140.80000000000001</v>
      </c>
      <c r="J782" s="30">
        <f t="shared" si="48"/>
        <v>140.80000000000001</v>
      </c>
      <c r="K782" s="30">
        <f t="shared" si="49"/>
        <v>0</v>
      </c>
      <c r="L782" s="25">
        <f t="shared" si="50"/>
        <v>3</v>
      </c>
      <c r="M782" s="25" t="str">
        <f>VLOOKUP(L782,mês!A:B,2,0)</f>
        <v>Março</v>
      </c>
      <c r="N782" s="25" t="str">
        <f t="shared" si="51"/>
        <v xml:space="preserve">Diretoria </v>
      </c>
    </row>
    <row r="783" spans="1:14" ht="57" customHeight="1" x14ac:dyDescent="0.2">
      <c r="A783" s="25" t="s">
        <v>1096</v>
      </c>
      <c r="B783" s="26">
        <v>44993</v>
      </c>
      <c r="C783" s="27">
        <v>16660</v>
      </c>
      <c r="D783" s="27" t="s">
        <v>626</v>
      </c>
      <c r="E783" s="28" t="s">
        <v>1129</v>
      </c>
      <c r="F783" s="29" t="s">
        <v>1147</v>
      </c>
      <c r="G783" s="27" t="s">
        <v>68</v>
      </c>
      <c r="H783" s="30">
        <v>420</v>
      </c>
      <c r="J783" s="30">
        <f t="shared" si="48"/>
        <v>420</v>
      </c>
      <c r="K783" s="30">
        <f t="shared" si="49"/>
        <v>0</v>
      </c>
      <c r="L783" s="25">
        <f t="shared" si="50"/>
        <v>3</v>
      </c>
      <c r="M783" s="25" t="str">
        <f>VLOOKUP(L783,mês!A:B,2,0)</f>
        <v>Março</v>
      </c>
      <c r="N783" s="25" t="str">
        <f t="shared" si="51"/>
        <v xml:space="preserve">Diretoria </v>
      </c>
    </row>
    <row r="784" spans="1:14" ht="57" customHeight="1" x14ac:dyDescent="0.2">
      <c r="A784" s="25" t="s">
        <v>1096</v>
      </c>
      <c r="B784" s="26">
        <v>44993</v>
      </c>
      <c r="C784" s="27">
        <v>16661</v>
      </c>
      <c r="D784" s="27" t="s">
        <v>614</v>
      </c>
      <c r="E784" s="28" t="s">
        <v>1148</v>
      </c>
      <c r="F784" s="29" t="s">
        <v>1149</v>
      </c>
      <c r="G784" s="27" t="s">
        <v>68</v>
      </c>
      <c r="H784" s="30">
        <v>1692.05</v>
      </c>
      <c r="J784" s="30">
        <f t="shared" si="48"/>
        <v>1692.05</v>
      </c>
      <c r="K784" s="30">
        <f t="shared" si="49"/>
        <v>0</v>
      </c>
      <c r="L784" s="25">
        <f t="shared" si="50"/>
        <v>3</v>
      </c>
      <c r="M784" s="25" t="str">
        <f>VLOOKUP(L784,mês!A:B,2,0)</f>
        <v>Março</v>
      </c>
      <c r="N784" s="25" t="str">
        <f t="shared" si="51"/>
        <v xml:space="preserve">Diretoria </v>
      </c>
    </row>
    <row r="785" spans="1:14" ht="57" customHeight="1" x14ac:dyDescent="0.2">
      <c r="A785" s="25" t="s">
        <v>1096</v>
      </c>
      <c r="B785" s="26">
        <v>44993</v>
      </c>
      <c r="C785" s="27">
        <v>16673</v>
      </c>
      <c r="D785" s="27" t="s">
        <v>626</v>
      </c>
      <c r="E785" s="28" t="s">
        <v>275</v>
      </c>
      <c r="F785" s="29" t="s">
        <v>1150</v>
      </c>
      <c r="G785" s="27" t="s">
        <v>68</v>
      </c>
      <c r="H785" s="30">
        <v>650</v>
      </c>
      <c r="J785" s="30">
        <f t="shared" si="48"/>
        <v>650</v>
      </c>
      <c r="K785" s="30">
        <f t="shared" si="49"/>
        <v>0</v>
      </c>
      <c r="L785" s="25">
        <f t="shared" si="50"/>
        <v>3</v>
      </c>
      <c r="M785" s="25" t="str">
        <f>VLOOKUP(L785,mês!A:B,2,0)</f>
        <v>Março</v>
      </c>
      <c r="N785" s="25" t="str">
        <f t="shared" si="51"/>
        <v xml:space="preserve">Diretoria </v>
      </c>
    </row>
    <row r="786" spans="1:14" ht="57" customHeight="1" x14ac:dyDescent="0.2">
      <c r="A786" s="25" t="s">
        <v>1096</v>
      </c>
      <c r="B786" s="26">
        <v>45000</v>
      </c>
      <c r="C786" s="27">
        <v>16686</v>
      </c>
      <c r="D786" s="27" t="s">
        <v>626</v>
      </c>
      <c r="E786" s="28" t="s">
        <v>1129</v>
      </c>
      <c r="F786" s="29" t="s">
        <v>1151</v>
      </c>
      <c r="G786" s="27" t="s">
        <v>68</v>
      </c>
      <c r="H786" s="30">
        <v>430</v>
      </c>
      <c r="J786" s="30">
        <f t="shared" si="48"/>
        <v>430</v>
      </c>
      <c r="K786" s="30">
        <f t="shared" si="49"/>
        <v>0</v>
      </c>
      <c r="L786" s="25">
        <f t="shared" si="50"/>
        <v>3</v>
      </c>
      <c r="M786" s="25" t="str">
        <f>VLOOKUP(L786,mês!A:B,2,0)</f>
        <v>Março</v>
      </c>
      <c r="N786" s="25" t="str">
        <f t="shared" si="51"/>
        <v xml:space="preserve">Diretoria </v>
      </c>
    </row>
    <row r="787" spans="1:14" ht="57" customHeight="1" x14ac:dyDescent="0.2">
      <c r="A787" s="25" t="s">
        <v>1096</v>
      </c>
      <c r="B787" s="26">
        <v>45000</v>
      </c>
      <c r="C787" s="27">
        <v>16687</v>
      </c>
      <c r="D787" s="27" t="s">
        <v>626</v>
      </c>
      <c r="E787" s="28" t="s">
        <v>1152</v>
      </c>
      <c r="F787" s="29" t="s">
        <v>1153</v>
      </c>
      <c r="G787" s="27" t="s">
        <v>68</v>
      </c>
      <c r="H787" s="30">
        <v>11786.05</v>
      </c>
      <c r="J787" s="30">
        <f t="shared" si="48"/>
        <v>11786.05</v>
      </c>
      <c r="K787" s="30">
        <f t="shared" si="49"/>
        <v>0</v>
      </c>
      <c r="L787" s="25">
        <f t="shared" si="50"/>
        <v>3</v>
      </c>
      <c r="M787" s="25" t="str">
        <f>VLOOKUP(L787,mês!A:B,2,0)</f>
        <v>Março</v>
      </c>
      <c r="N787" s="25" t="str">
        <f t="shared" si="51"/>
        <v xml:space="preserve">Diretoria </v>
      </c>
    </row>
    <row r="788" spans="1:14" ht="57" customHeight="1" x14ac:dyDescent="0.2">
      <c r="A788" s="25" t="s">
        <v>1096</v>
      </c>
      <c r="B788" s="26">
        <v>45001</v>
      </c>
      <c r="C788" s="27">
        <v>16691</v>
      </c>
      <c r="D788" s="27" t="s">
        <v>626</v>
      </c>
      <c r="E788" s="28" t="s">
        <v>1129</v>
      </c>
      <c r="F788" s="29" t="s">
        <v>1154</v>
      </c>
      <c r="G788" s="27" t="s">
        <v>68</v>
      </c>
      <c r="H788" s="30">
        <v>620</v>
      </c>
      <c r="J788" s="30">
        <f t="shared" si="48"/>
        <v>620</v>
      </c>
      <c r="K788" s="30">
        <f t="shared" si="49"/>
        <v>0</v>
      </c>
      <c r="L788" s="25">
        <f t="shared" si="50"/>
        <v>3</v>
      </c>
      <c r="M788" s="25" t="str">
        <f>VLOOKUP(L788,mês!A:B,2,0)</f>
        <v>Março</v>
      </c>
      <c r="N788" s="25" t="str">
        <f t="shared" si="51"/>
        <v xml:space="preserve">Diretoria </v>
      </c>
    </row>
    <row r="789" spans="1:14" ht="57" customHeight="1" x14ac:dyDescent="0.2">
      <c r="A789" s="25" t="s">
        <v>1096</v>
      </c>
      <c r="B789" s="26">
        <v>45015</v>
      </c>
      <c r="C789" s="27">
        <v>16737</v>
      </c>
      <c r="D789" s="27" t="s">
        <v>614</v>
      </c>
      <c r="E789" s="28" t="s">
        <v>642</v>
      </c>
      <c r="F789" s="29" t="s">
        <v>1155</v>
      </c>
      <c r="G789" s="27" t="s">
        <v>68</v>
      </c>
      <c r="H789" s="30">
        <v>3069.49</v>
      </c>
      <c r="J789" s="30">
        <f t="shared" si="48"/>
        <v>3069.49</v>
      </c>
      <c r="K789" s="30">
        <f t="shared" si="49"/>
        <v>0</v>
      </c>
      <c r="L789" s="25">
        <f t="shared" si="50"/>
        <v>3</v>
      </c>
      <c r="M789" s="25" t="str">
        <f>VLOOKUP(L789,mês!A:B,2,0)</f>
        <v>Março</v>
      </c>
      <c r="N789" s="25" t="str">
        <f t="shared" si="51"/>
        <v xml:space="preserve">Diretoria </v>
      </c>
    </row>
    <row r="790" spans="1:14" ht="57" customHeight="1" x14ac:dyDescent="0.2">
      <c r="A790" s="25" t="s">
        <v>1096</v>
      </c>
      <c r="B790" s="26">
        <v>45016</v>
      </c>
      <c r="C790" s="27">
        <v>16749</v>
      </c>
      <c r="D790" s="27" t="s">
        <v>614</v>
      </c>
      <c r="E790" s="28" t="s">
        <v>1156</v>
      </c>
      <c r="F790" s="29" t="s">
        <v>1157</v>
      </c>
      <c r="G790" s="27" t="s">
        <v>68</v>
      </c>
      <c r="H790" s="30">
        <v>6426.05</v>
      </c>
      <c r="J790" s="30">
        <f t="shared" si="48"/>
        <v>6426.05</v>
      </c>
      <c r="K790" s="30">
        <f t="shared" si="49"/>
        <v>0</v>
      </c>
      <c r="L790" s="25">
        <f t="shared" si="50"/>
        <v>3</v>
      </c>
      <c r="M790" s="25" t="str">
        <f>VLOOKUP(L790,mês!A:B,2,0)</f>
        <v>Março</v>
      </c>
      <c r="N790" s="25" t="str">
        <f t="shared" si="51"/>
        <v xml:space="preserve">Diretoria </v>
      </c>
    </row>
    <row r="791" spans="1:14" ht="57" customHeight="1" x14ac:dyDescent="0.2">
      <c r="A791" s="25" t="s">
        <v>1096</v>
      </c>
      <c r="B791" s="26">
        <v>45021</v>
      </c>
      <c r="C791" s="27">
        <v>16734</v>
      </c>
      <c r="D791" s="27" t="s">
        <v>626</v>
      </c>
      <c r="E791" s="28" t="s">
        <v>1158</v>
      </c>
      <c r="F791" s="29" t="s">
        <v>1159</v>
      </c>
      <c r="G791" s="27" t="s">
        <v>68</v>
      </c>
      <c r="H791" s="30">
        <v>650</v>
      </c>
      <c r="J791" s="30">
        <f t="shared" si="48"/>
        <v>650</v>
      </c>
      <c r="K791" s="30">
        <f t="shared" si="49"/>
        <v>0</v>
      </c>
      <c r="L791" s="25">
        <f t="shared" si="50"/>
        <v>4</v>
      </c>
      <c r="M791" s="25" t="str">
        <f>VLOOKUP(L791,mês!A:B,2,0)</f>
        <v>Abril</v>
      </c>
      <c r="N791" s="25" t="str">
        <f t="shared" si="51"/>
        <v xml:space="preserve">Diretoria </v>
      </c>
    </row>
    <row r="792" spans="1:14" ht="57" customHeight="1" x14ac:dyDescent="0.2">
      <c r="A792" s="25" t="s">
        <v>1096</v>
      </c>
      <c r="B792" s="26">
        <v>45021</v>
      </c>
      <c r="C792" s="27">
        <v>16736</v>
      </c>
      <c r="D792" s="27" t="s">
        <v>626</v>
      </c>
      <c r="E792" s="28" t="s">
        <v>1160</v>
      </c>
      <c r="F792" s="29" t="s">
        <v>1161</v>
      </c>
      <c r="G792" s="27" t="s">
        <v>68</v>
      </c>
      <c r="H792" s="30">
        <v>28.8</v>
      </c>
      <c r="J792" s="30">
        <f t="shared" si="48"/>
        <v>28.8</v>
      </c>
      <c r="K792" s="30">
        <f t="shared" si="49"/>
        <v>0</v>
      </c>
      <c r="L792" s="25">
        <f t="shared" si="50"/>
        <v>4</v>
      </c>
      <c r="M792" s="25" t="str">
        <f>VLOOKUP(L792,mês!A:B,2,0)</f>
        <v>Abril</v>
      </c>
      <c r="N792" s="25" t="str">
        <f t="shared" si="51"/>
        <v xml:space="preserve">Diretoria </v>
      </c>
    </row>
    <row r="793" spans="1:14" ht="57" customHeight="1" x14ac:dyDescent="0.2">
      <c r="A793" s="25" t="s">
        <v>1096</v>
      </c>
      <c r="B793" s="26">
        <v>45022</v>
      </c>
      <c r="C793" s="27">
        <v>16763</v>
      </c>
      <c r="D793" s="27" t="s">
        <v>626</v>
      </c>
      <c r="E793" s="28" t="s">
        <v>1104</v>
      </c>
      <c r="F793" s="29" t="s">
        <v>1162</v>
      </c>
      <c r="G793" s="27" t="s">
        <v>68</v>
      </c>
      <c r="H793" s="30">
        <v>41928.42</v>
      </c>
      <c r="J793" s="30">
        <f t="shared" si="48"/>
        <v>41928.42</v>
      </c>
      <c r="K793" s="30">
        <f t="shared" si="49"/>
        <v>0</v>
      </c>
      <c r="L793" s="25">
        <f t="shared" si="50"/>
        <v>4</v>
      </c>
      <c r="M793" s="25" t="str">
        <f>VLOOKUP(L793,mês!A:B,2,0)</f>
        <v>Abril</v>
      </c>
      <c r="N793" s="25" t="str">
        <f t="shared" si="51"/>
        <v xml:space="preserve">Diretoria </v>
      </c>
    </row>
    <row r="794" spans="1:14" ht="57" customHeight="1" x14ac:dyDescent="0.2">
      <c r="A794" s="25" t="s">
        <v>1096</v>
      </c>
      <c r="B794" s="26">
        <v>45026</v>
      </c>
      <c r="C794" s="27">
        <v>16766</v>
      </c>
      <c r="D794" s="27" t="s">
        <v>626</v>
      </c>
      <c r="E794" s="28" t="s">
        <v>1145</v>
      </c>
      <c r="F794" s="29" t="s">
        <v>1163</v>
      </c>
      <c r="G794" s="27" t="s">
        <v>68</v>
      </c>
      <c r="H794" s="30">
        <v>1925.74</v>
      </c>
      <c r="J794" s="30">
        <f t="shared" si="48"/>
        <v>1925.74</v>
      </c>
      <c r="K794" s="30">
        <f t="shared" si="49"/>
        <v>0</v>
      </c>
      <c r="L794" s="25">
        <f t="shared" si="50"/>
        <v>4</v>
      </c>
      <c r="M794" s="25" t="str">
        <f>VLOOKUP(L794,mês!A:B,2,0)</f>
        <v>Abril</v>
      </c>
      <c r="N794" s="25" t="str">
        <f t="shared" si="51"/>
        <v xml:space="preserve">Diretoria </v>
      </c>
    </row>
    <row r="795" spans="1:14" ht="57" customHeight="1" x14ac:dyDescent="0.2">
      <c r="A795" s="25" t="s">
        <v>1096</v>
      </c>
      <c r="B795" s="26">
        <v>45027</v>
      </c>
      <c r="C795" s="27">
        <v>16771</v>
      </c>
      <c r="D795" s="27" t="s">
        <v>626</v>
      </c>
      <c r="E795" s="28" t="s">
        <v>1134</v>
      </c>
      <c r="F795" s="29" t="s">
        <v>1164</v>
      </c>
      <c r="G795" s="27" t="s">
        <v>68</v>
      </c>
      <c r="H795" s="30">
        <v>534.91</v>
      </c>
      <c r="J795" s="30">
        <f t="shared" si="48"/>
        <v>534.91</v>
      </c>
      <c r="K795" s="30">
        <f t="shared" si="49"/>
        <v>0</v>
      </c>
      <c r="L795" s="25">
        <f t="shared" si="50"/>
        <v>4</v>
      </c>
      <c r="M795" s="25" t="str">
        <f>VLOOKUP(L795,mês!A:B,2,0)</f>
        <v>Abril</v>
      </c>
      <c r="N795" s="25" t="str">
        <f t="shared" si="51"/>
        <v xml:space="preserve">Diretoria </v>
      </c>
    </row>
    <row r="796" spans="1:14" ht="57" customHeight="1" x14ac:dyDescent="0.2">
      <c r="A796" s="25" t="s">
        <v>1096</v>
      </c>
      <c r="B796" s="26">
        <v>45029</v>
      </c>
      <c r="C796" s="27">
        <v>16781</v>
      </c>
      <c r="D796" s="27" t="s">
        <v>626</v>
      </c>
      <c r="E796" s="28" t="s">
        <v>1134</v>
      </c>
      <c r="F796" s="29" t="s">
        <v>1165</v>
      </c>
      <c r="G796" s="27" t="s">
        <v>68</v>
      </c>
      <c r="H796" s="30">
        <v>389.9</v>
      </c>
      <c r="J796" s="30">
        <f t="shared" si="48"/>
        <v>389.9</v>
      </c>
      <c r="K796" s="30">
        <f t="shared" si="49"/>
        <v>0</v>
      </c>
      <c r="L796" s="25">
        <f t="shared" si="50"/>
        <v>4</v>
      </c>
      <c r="M796" s="25" t="str">
        <f>VLOOKUP(L796,mês!A:B,2,0)</f>
        <v>Abril</v>
      </c>
      <c r="N796" s="25" t="str">
        <f t="shared" si="51"/>
        <v xml:space="preserve">Diretoria </v>
      </c>
    </row>
    <row r="797" spans="1:14" ht="57" customHeight="1" x14ac:dyDescent="0.2">
      <c r="A797" s="25" t="s">
        <v>1096</v>
      </c>
      <c r="B797" s="26">
        <v>45034</v>
      </c>
      <c r="C797" s="27">
        <v>16793</v>
      </c>
      <c r="D797" s="27" t="s">
        <v>626</v>
      </c>
      <c r="E797" s="28" t="s">
        <v>1166</v>
      </c>
      <c r="F797" s="29" t="s">
        <v>1167</v>
      </c>
      <c r="G797" s="27" t="s">
        <v>68</v>
      </c>
      <c r="H797" s="30">
        <v>6765.85</v>
      </c>
      <c r="J797" s="30">
        <f t="shared" si="48"/>
        <v>6765.85</v>
      </c>
      <c r="K797" s="30">
        <f t="shared" si="49"/>
        <v>0</v>
      </c>
      <c r="L797" s="25">
        <f t="shared" si="50"/>
        <v>4</v>
      </c>
      <c r="M797" s="25" t="str">
        <f>VLOOKUP(L797,mês!A:B,2,0)</f>
        <v>Abril</v>
      </c>
      <c r="N797" s="25" t="str">
        <f t="shared" si="51"/>
        <v xml:space="preserve">Diretoria </v>
      </c>
    </row>
    <row r="798" spans="1:14" ht="57" customHeight="1" x14ac:dyDescent="0.2">
      <c r="A798" s="25" t="s">
        <v>1096</v>
      </c>
      <c r="B798" s="26">
        <v>45036</v>
      </c>
      <c r="C798" s="27">
        <v>16802</v>
      </c>
      <c r="D798" s="27" t="s">
        <v>626</v>
      </c>
      <c r="E798" s="28" t="s">
        <v>1106</v>
      </c>
      <c r="F798" s="29" t="s">
        <v>1168</v>
      </c>
      <c r="G798" s="27" t="s">
        <v>68</v>
      </c>
      <c r="H798" s="30">
        <v>3623.5</v>
      </c>
      <c r="J798" s="30">
        <f t="shared" si="48"/>
        <v>3623.5</v>
      </c>
      <c r="K798" s="30">
        <f t="shared" si="49"/>
        <v>0</v>
      </c>
      <c r="L798" s="25">
        <f t="shared" si="50"/>
        <v>4</v>
      </c>
      <c r="M798" s="25" t="str">
        <f>VLOOKUP(L798,mês!A:B,2,0)</f>
        <v>Abril</v>
      </c>
      <c r="N798" s="25" t="str">
        <f t="shared" si="51"/>
        <v xml:space="preserve">Diretoria </v>
      </c>
    </row>
    <row r="799" spans="1:14" ht="57" customHeight="1" x14ac:dyDescent="0.2">
      <c r="A799" s="25" t="s">
        <v>1096</v>
      </c>
      <c r="B799" s="26">
        <v>45042</v>
      </c>
      <c r="C799" s="27">
        <v>16824</v>
      </c>
      <c r="D799" s="27" t="s">
        <v>626</v>
      </c>
      <c r="E799" s="28" t="s">
        <v>1169</v>
      </c>
      <c r="F799" s="29" t="s">
        <v>1170</v>
      </c>
      <c r="G799" s="27" t="s">
        <v>68</v>
      </c>
      <c r="H799" s="30">
        <v>122500</v>
      </c>
      <c r="J799" s="30">
        <f t="shared" si="48"/>
        <v>122500</v>
      </c>
      <c r="K799" s="30">
        <f t="shared" si="49"/>
        <v>0</v>
      </c>
      <c r="L799" s="25">
        <f t="shared" si="50"/>
        <v>4</v>
      </c>
      <c r="M799" s="25" t="str">
        <f>VLOOKUP(L799,mês!A:B,2,0)</f>
        <v>Abril</v>
      </c>
      <c r="N799" s="25" t="str">
        <f t="shared" si="51"/>
        <v xml:space="preserve">Diretoria </v>
      </c>
    </row>
    <row r="800" spans="1:14" ht="57" customHeight="1" x14ac:dyDescent="0.2">
      <c r="A800" s="25" t="s">
        <v>1096</v>
      </c>
      <c r="B800" s="26">
        <v>45042</v>
      </c>
      <c r="C800" s="27">
        <v>16826</v>
      </c>
      <c r="D800" s="27" t="s">
        <v>626</v>
      </c>
      <c r="E800" s="28" t="s">
        <v>365</v>
      </c>
      <c r="F800" s="29" t="s">
        <v>1171</v>
      </c>
      <c r="G800" s="27" t="s">
        <v>68</v>
      </c>
      <c r="H800" s="30">
        <v>0</v>
      </c>
      <c r="J800" s="30">
        <f t="shared" si="48"/>
        <v>0</v>
      </c>
      <c r="K800" s="30">
        <f t="shared" si="49"/>
        <v>0</v>
      </c>
      <c r="L800" s="25">
        <f t="shared" si="50"/>
        <v>4</v>
      </c>
      <c r="M800" s="25" t="str">
        <f>VLOOKUP(L800,mês!A:B,2,0)</f>
        <v>Abril</v>
      </c>
      <c r="N800" s="25" t="str">
        <f t="shared" si="51"/>
        <v xml:space="preserve">Diretoria </v>
      </c>
    </row>
    <row r="801" spans="1:14" ht="57" customHeight="1" x14ac:dyDescent="0.2">
      <c r="A801" s="25" t="s">
        <v>1096</v>
      </c>
      <c r="B801" s="26">
        <v>45042</v>
      </c>
      <c r="C801" s="27">
        <v>16828</v>
      </c>
      <c r="D801" s="27" t="s">
        <v>626</v>
      </c>
      <c r="E801" s="28" t="s">
        <v>1172</v>
      </c>
      <c r="F801" s="29" t="s">
        <v>1173</v>
      </c>
      <c r="G801" s="27" t="s">
        <v>68</v>
      </c>
      <c r="H801" s="30">
        <v>6280</v>
      </c>
      <c r="J801" s="30">
        <f t="shared" si="48"/>
        <v>6280</v>
      </c>
      <c r="K801" s="30">
        <f t="shared" si="49"/>
        <v>0</v>
      </c>
      <c r="L801" s="25">
        <f t="shared" si="50"/>
        <v>4</v>
      </c>
      <c r="M801" s="25" t="str">
        <f>VLOOKUP(L801,mês!A:B,2,0)</f>
        <v>Abril</v>
      </c>
      <c r="N801" s="25" t="str">
        <f t="shared" si="51"/>
        <v xml:space="preserve">Diretoria </v>
      </c>
    </row>
    <row r="802" spans="1:14" ht="57" customHeight="1" x14ac:dyDescent="0.2">
      <c r="A802" s="25" t="s">
        <v>1096</v>
      </c>
      <c r="B802" s="26">
        <v>45049</v>
      </c>
      <c r="C802" s="27">
        <v>16807</v>
      </c>
      <c r="D802" s="27" t="s">
        <v>614</v>
      </c>
      <c r="E802" s="28" t="s">
        <v>1174</v>
      </c>
      <c r="F802" s="29" t="s">
        <v>1175</v>
      </c>
      <c r="G802" s="27" t="s">
        <v>68</v>
      </c>
      <c r="H802" s="30">
        <v>1934.5</v>
      </c>
      <c r="J802" s="30">
        <f t="shared" si="48"/>
        <v>1934.5</v>
      </c>
      <c r="K802" s="30">
        <f t="shared" si="49"/>
        <v>0</v>
      </c>
      <c r="L802" s="25">
        <f t="shared" si="50"/>
        <v>5</v>
      </c>
      <c r="M802" s="25" t="str">
        <f>VLOOKUP(L802,mês!A:B,2,0)</f>
        <v>Maio</v>
      </c>
      <c r="N802" s="25" t="str">
        <f t="shared" si="51"/>
        <v xml:space="preserve">Diretoria </v>
      </c>
    </row>
    <row r="803" spans="1:14" ht="57" customHeight="1" x14ac:dyDescent="0.2">
      <c r="A803" s="25" t="s">
        <v>1096</v>
      </c>
      <c r="B803" s="26">
        <v>45049</v>
      </c>
      <c r="C803" s="27">
        <v>16813</v>
      </c>
      <c r="D803" s="27" t="s">
        <v>626</v>
      </c>
      <c r="E803" s="28" t="s">
        <v>1176</v>
      </c>
      <c r="F803" s="29" t="s">
        <v>1177</v>
      </c>
      <c r="G803" s="27" t="s">
        <v>68</v>
      </c>
      <c r="H803" s="30">
        <v>390</v>
      </c>
      <c r="J803" s="30">
        <f t="shared" si="48"/>
        <v>390</v>
      </c>
      <c r="K803" s="30">
        <f t="shared" si="49"/>
        <v>0</v>
      </c>
      <c r="L803" s="25">
        <f t="shared" si="50"/>
        <v>5</v>
      </c>
      <c r="M803" s="25" t="str">
        <f>VLOOKUP(L803,mês!A:B,2,0)</f>
        <v>Maio</v>
      </c>
      <c r="N803" s="25" t="str">
        <f t="shared" si="51"/>
        <v xml:space="preserve">Diretoria </v>
      </c>
    </row>
    <row r="804" spans="1:14" ht="57" customHeight="1" x14ac:dyDescent="0.2">
      <c r="A804" s="25" t="s">
        <v>1096</v>
      </c>
      <c r="B804" s="26">
        <v>45055</v>
      </c>
      <c r="C804" s="27">
        <v>16870</v>
      </c>
      <c r="D804" s="27" t="s">
        <v>614</v>
      </c>
      <c r="E804" s="28" t="s">
        <v>1178</v>
      </c>
      <c r="F804" s="29" t="s">
        <v>1179</v>
      </c>
      <c r="G804" s="27" t="s">
        <v>68</v>
      </c>
      <c r="H804" s="30">
        <v>496.3</v>
      </c>
      <c r="J804" s="30">
        <f t="shared" si="48"/>
        <v>496.3</v>
      </c>
      <c r="K804" s="30">
        <f t="shared" si="49"/>
        <v>0</v>
      </c>
      <c r="L804" s="25">
        <f t="shared" si="50"/>
        <v>5</v>
      </c>
      <c r="M804" s="25" t="str">
        <f>VLOOKUP(L804,mês!A:B,2,0)</f>
        <v>Maio</v>
      </c>
      <c r="N804" s="25" t="str">
        <f t="shared" si="51"/>
        <v xml:space="preserve">Diretoria </v>
      </c>
    </row>
    <row r="805" spans="1:14" ht="57" customHeight="1" x14ac:dyDescent="0.2">
      <c r="A805" s="25" t="s">
        <v>1096</v>
      </c>
      <c r="B805" s="26">
        <v>45057</v>
      </c>
      <c r="C805" s="27">
        <v>16864</v>
      </c>
      <c r="D805" s="27" t="s">
        <v>626</v>
      </c>
      <c r="E805" s="28" t="s">
        <v>1180</v>
      </c>
      <c r="F805" s="29" t="s">
        <v>1181</v>
      </c>
      <c r="G805" s="27" t="s">
        <v>68</v>
      </c>
      <c r="H805" s="30">
        <v>600</v>
      </c>
      <c r="J805" s="30">
        <f t="shared" si="48"/>
        <v>600</v>
      </c>
      <c r="K805" s="30">
        <f t="shared" si="49"/>
        <v>0</v>
      </c>
      <c r="L805" s="25">
        <f t="shared" si="50"/>
        <v>5</v>
      </c>
      <c r="M805" s="25" t="str">
        <f>VLOOKUP(L805,mês!A:B,2,0)</f>
        <v>Maio</v>
      </c>
      <c r="N805" s="25" t="str">
        <f t="shared" si="51"/>
        <v xml:space="preserve">Diretoria </v>
      </c>
    </row>
    <row r="806" spans="1:14" ht="57" customHeight="1" x14ac:dyDescent="0.2">
      <c r="A806" s="25" t="s">
        <v>1096</v>
      </c>
      <c r="B806" s="26">
        <v>45057</v>
      </c>
      <c r="C806" s="27">
        <v>16883</v>
      </c>
      <c r="D806" s="27" t="s">
        <v>626</v>
      </c>
      <c r="E806" s="28" t="s">
        <v>1134</v>
      </c>
      <c r="F806" s="29" t="s">
        <v>1182</v>
      </c>
      <c r="G806" s="27" t="s">
        <v>68</v>
      </c>
      <c r="H806" s="30">
        <v>388.4</v>
      </c>
      <c r="J806" s="30">
        <f t="shared" si="48"/>
        <v>388.4</v>
      </c>
      <c r="K806" s="30">
        <f t="shared" si="49"/>
        <v>0</v>
      </c>
      <c r="L806" s="25">
        <f t="shared" si="50"/>
        <v>5</v>
      </c>
      <c r="M806" s="25" t="str">
        <f>VLOOKUP(L806,mês!A:B,2,0)</f>
        <v>Maio</v>
      </c>
      <c r="N806" s="25" t="str">
        <f t="shared" si="51"/>
        <v xml:space="preserve">Diretoria </v>
      </c>
    </row>
    <row r="807" spans="1:14" ht="57" customHeight="1" x14ac:dyDescent="0.2">
      <c r="A807" s="25" t="s">
        <v>1096</v>
      </c>
      <c r="B807" s="26">
        <v>45057</v>
      </c>
      <c r="C807" s="27">
        <v>16891</v>
      </c>
      <c r="D807" s="27" t="s">
        <v>626</v>
      </c>
      <c r="E807" s="28" t="s">
        <v>1183</v>
      </c>
      <c r="F807" s="29" t="s">
        <v>1184</v>
      </c>
      <c r="G807" s="27" t="s">
        <v>68</v>
      </c>
      <c r="H807" s="30">
        <v>7449</v>
      </c>
      <c r="J807" s="30">
        <f t="shared" si="48"/>
        <v>7449</v>
      </c>
      <c r="K807" s="30">
        <f t="shared" si="49"/>
        <v>0</v>
      </c>
      <c r="L807" s="25">
        <f t="shared" si="50"/>
        <v>5</v>
      </c>
      <c r="M807" s="25" t="str">
        <f>VLOOKUP(L807,mês!A:B,2,0)</f>
        <v>Maio</v>
      </c>
      <c r="N807" s="25" t="str">
        <f t="shared" si="51"/>
        <v xml:space="preserve">Diretoria </v>
      </c>
    </row>
    <row r="808" spans="1:14" ht="57" customHeight="1" x14ac:dyDescent="0.2">
      <c r="A808" s="25" t="s">
        <v>1096</v>
      </c>
      <c r="B808" s="26">
        <v>45057</v>
      </c>
      <c r="C808" s="27">
        <v>16893</v>
      </c>
      <c r="D808" s="27" t="s">
        <v>87</v>
      </c>
      <c r="E808" s="28" t="s">
        <v>174</v>
      </c>
      <c r="F808" s="29" t="s">
        <v>175</v>
      </c>
      <c r="G808" s="27" t="s">
        <v>68</v>
      </c>
      <c r="H808" s="30">
        <v>4979.13</v>
      </c>
      <c r="J808" s="30">
        <f t="shared" si="48"/>
        <v>4979.13</v>
      </c>
      <c r="K808" s="30">
        <f t="shared" si="49"/>
        <v>0</v>
      </c>
      <c r="L808" s="25">
        <f t="shared" si="50"/>
        <v>5</v>
      </c>
      <c r="M808" s="25" t="str">
        <f>VLOOKUP(L808,mês!A:B,2,0)</f>
        <v>Maio</v>
      </c>
      <c r="N808" s="25" t="str">
        <f t="shared" si="51"/>
        <v xml:space="preserve">Diretoria </v>
      </c>
    </row>
    <row r="809" spans="1:14" ht="57" customHeight="1" x14ac:dyDescent="0.2">
      <c r="A809" s="25" t="s">
        <v>1096</v>
      </c>
      <c r="B809" s="26">
        <v>45057</v>
      </c>
      <c r="C809" s="27">
        <v>16894</v>
      </c>
      <c r="D809" s="27" t="s">
        <v>626</v>
      </c>
      <c r="E809" s="28" t="s">
        <v>1185</v>
      </c>
      <c r="F809" s="29" t="s">
        <v>1186</v>
      </c>
      <c r="G809" s="27" t="s">
        <v>68</v>
      </c>
      <c r="H809" s="30">
        <v>9369.5400000000009</v>
      </c>
      <c r="J809" s="30">
        <f t="shared" si="48"/>
        <v>9369.5400000000009</v>
      </c>
      <c r="K809" s="30">
        <f t="shared" si="49"/>
        <v>0</v>
      </c>
      <c r="L809" s="25">
        <f t="shared" si="50"/>
        <v>5</v>
      </c>
      <c r="M809" s="25" t="str">
        <f>VLOOKUP(L809,mês!A:B,2,0)</f>
        <v>Maio</v>
      </c>
      <c r="N809" s="25" t="str">
        <f t="shared" si="51"/>
        <v xml:space="preserve">Diretoria </v>
      </c>
    </row>
    <row r="810" spans="1:14" ht="57" customHeight="1" x14ac:dyDescent="0.2">
      <c r="A810" s="25" t="s">
        <v>1096</v>
      </c>
      <c r="B810" s="26">
        <v>45058</v>
      </c>
      <c r="C810" s="27">
        <v>16878</v>
      </c>
      <c r="D810" s="27" t="s">
        <v>626</v>
      </c>
      <c r="E810" s="28" t="s">
        <v>642</v>
      </c>
      <c r="F810" s="29" t="s">
        <v>1187</v>
      </c>
      <c r="G810" s="27" t="s">
        <v>68</v>
      </c>
      <c r="H810" s="30">
        <v>1837.93</v>
      </c>
      <c r="J810" s="30">
        <f t="shared" si="48"/>
        <v>1837.93</v>
      </c>
      <c r="K810" s="30">
        <f t="shared" si="49"/>
        <v>0</v>
      </c>
      <c r="L810" s="25">
        <f t="shared" si="50"/>
        <v>5</v>
      </c>
      <c r="M810" s="25" t="str">
        <f>VLOOKUP(L810,mês!A:B,2,0)</f>
        <v>Maio</v>
      </c>
      <c r="N810" s="25" t="str">
        <f t="shared" si="51"/>
        <v xml:space="preserve">Diretoria </v>
      </c>
    </row>
    <row r="811" spans="1:14" ht="57" customHeight="1" x14ac:dyDescent="0.2">
      <c r="A811" s="25" t="s">
        <v>1096</v>
      </c>
      <c r="B811" s="26">
        <v>45058</v>
      </c>
      <c r="C811" s="27">
        <v>16898</v>
      </c>
      <c r="D811" s="27" t="s">
        <v>614</v>
      </c>
      <c r="E811" s="28" t="s">
        <v>1188</v>
      </c>
      <c r="F811" s="29" t="s">
        <v>1189</v>
      </c>
      <c r="G811" s="27" t="s">
        <v>68</v>
      </c>
      <c r="H811" s="30">
        <v>1289.75</v>
      </c>
      <c r="J811" s="30">
        <f t="shared" si="48"/>
        <v>1289.75</v>
      </c>
      <c r="K811" s="30">
        <f t="shared" si="49"/>
        <v>0</v>
      </c>
      <c r="L811" s="25">
        <f t="shared" si="50"/>
        <v>5</v>
      </c>
      <c r="M811" s="25" t="str">
        <f>VLOOKUP(L811,mês!A:B,2,0)</f>
        <v>Maio</v>
      </c>
      <c r="N811" s="25" t="str">
        <f t="shared" si="51"/>
        <v xml:space="preserve">Diretoria </v>
      </c>
    </row>
    <row r="812" spans="1:14" ht="57" customHeight="1" x14ac:dyDescent="0.2">
      <c r="A812" s="25" t="s">
        <v>1096</v>
      </c>
      <c r="B812" s="26">
        <v>45063</v>
      </c>
      <c r="C812" s="27">
        <v>16925</v>
      </c>
      <c r="D812" s="27" t="s">
        <v>626</v>
      </c>
      <c r="E812" s="28" t="s">
        <v>1190</v>
      </c>
      <c r="F812" s="29" t="s">
        <v>1191</v>
      </c>
      <c r="G812" s="27" t="s">
        <v>68</v>
      </c>
      <c r="H812" s="30">
        <v>1300</v>
      </c>
      <c r="J812" s="30">
        <f t="shared" si="48"/>
        <v>1300</v>
      </c>
      <c r="K812" s="30">
        <f t="shared" si="49"/>
        <v>0</v>
      </c>
      <c r="L812" s="25">
        <f t="shared" si="50"/>
        <v>5</v>
      </c>
      <c r="M812" s="25" t="str">
        <f>VLOOKUP(L812,mês!A:B,2,0)</f>
        <v>Maio</v>
      </c>
      <c r="N812" s="25" t="str">
        <f t="shared" si="51"/>
        <v xml:space="preserve">Diretoria </v>
      </c>
    </row>
    <row r="813" spans="1:14" ht="57" customHeight="1" x14ac:dyDescent="0.2">
      <c r="A813" s="25" t="s">
        <v>1096</v>
      </c>
      <c r="B813" s="26">
        <v>45063</v>
      </c>
      <c r="C813" s="27">
        <v>16928</v>
      </c>
      <c r="D813" s="27" t="s">
        <v>626</v>
      </c>
      <c r="E813" s="28" t="s">
        <v>1192</v>
      </c>
      <c r="F813" s="29" t="s">
        <v>1193</v>
      </c>
      <c r="G813" s="27" t="s">
        <v>68</v>
      </c>
      <c r="H813" s="30">
        <v>450</v>
      </c>
      <c r="J813" s="30">
        <f t="shared" si="48"/>
        <v>450</v>
      </c>
      <c r="K813" s="30">
        <f t="shared" si="49"/>
        <v>0</v>
      </c>
      <c r="L813" s="25">
        <f t="shared" si="50"/>
        <v>5</v>
      </c>
      <c r="M813" s="25" t="str">
        <f>VLOOKUP(L813,mês!A:B,2,0)</f>
        <v>Maio</v>
      </c>
      <c r="N813" s="25" t="str">
        <f t="shared" si="51"/>
        <v xml:space="preserve">Diretoria </v>
      </c>
    </row>
    <row r="814" spans="1:14" ht="57" customHeight="1" x14ac:dyDescent="0.2">
      <c r="A814" s="25" t="s">
        <v>1096</v>
      </c>
      <c r="B814" s="26">
        <v>45063</v>
      </c>
      <c r="C814" s="27">
        <v>16933</v>
      </c>
      <c r="D814" s="27" t="s">
        <v>626</v>
      </c>
      <c r="E814" s="28" t="s">
        <v>1194</v>
      </c>
      <c r="F814" s="29" t="s">
        <v>1195</v>
      </c>
      <c r="G814" s="27" t="s">
        <v>68</v>
      </c>
      <c r="H814" s="30">
        <v>2100</v>
      </c>
      <c r="J814" s="30">
        <f t="shared" si="48"/>
        <v>2100</v>
      </c>
      <c r="K814" s="30">
        <f t="shared" si="49"/>
        <v>0</v>
      </c>
      <c r="L814" s="25">
        <f t="shared" si="50"/>
        <v>5</v>
      </c>
      <c r="M814" s="25" t="str">
        <f>VLOOKUP(L814,mês!A:B,2,0)</f>
        <v>Maio</v>
      </c>
      <c r="N814" s="25" t="str">
        <f t="shared" si="51"/>
        <v xml:space="preserve">Diretoria </v>
      </c>
    </row>
    <row r="815" spans="1:14" ht="57" customHeight="1" x14ac:dyDescent="0.2">
      <c r="A815" s="25" t="s">
        <v>1096</v>
      </c>
      <c r="B815" s="26">
        <v>45064</v>
      </c>
      <c r="C815" s="27">
        <v>16945</v>
      </c>
      <c r="D815" s="27" t="s">
        <v>87</v>
      </c>
      <c r="E815" s="28" t="s">
        <v>1196</v>
      </c>
      <c r="F815" s="29" t="s">
        <v>1197</v>
      </c>
      <c r="G815" s="27" t="s">
        <v>68</v>
      </c>
      <c r="H815" s="30">
        <v>4191.37</v>
      </c>
      <c r="J815" s="30">
        <f t="shared" si="48"/>
        <v>4191.37</v>
      </c>
      <c r="K815" s="30">
        <f t="shared" si="49"/>
        <v>0</v>
      </c>
      <c r="L815" s="25">
        <f t="shared" si="50"/>
        <v>5</v>
      </c>
      <c r="M815" s="25" t="str">
        <f>VLOOKUP(L815,mês!A:B,2,0)</f>
        <v>Maio</v>
      </c>
      <c r="N815" s="25" t="str">
        <f t="shared" si="51"/>
        <v xml:space="preserve">Diretoria </v>
      </c>
    </row>
    <row r="816" spans="1:14" ht="57" customHeight="1" x14ac:dyDescent="0.2">
      <c r="A816" s="25" t="s">
        <v>1096</v>
      </c>
      <c r="B816" s="26">
        <v>45065</v>
      </c>
      <c r="C816" s="27">
        <v>16950</v>
      </c>
      <c r="D816" s="27" t="s">
        <v>626</v>
      </c>
      <c r="E816" s="28" t="s">
        <v>1198</v>
      </c>
      <c r="F816" s="29" t="s">
        <v>1199</v>
      </c>
      <c r="G816" s="27" t="s">
        <v>68</v>
      </c>
      <c r="H816" s="30">
        <v>50000</v>
      </c>
      <c r="J816" s="30">
        <f t="shared" si="48"/>
        <v>50000</v>
      </c>
      <c r="K816" s="30">
        <f t="shared" si="49"/>
        <v>0</v>
      </c>
      <c r="L816" s="25">
        <f t="shared" si="50"/>
        <v>5</v>
      </c>
      <c r="M816" s="25" t="str">
        <f>VLOOKUP(L816,mês!A:B,2,0)</f>
        <v>Maio</v>
      </c>
      <c r="N816" s="25" t="str">
        <f t="shared" si="51"/>
        <v xml:space="preserve">Diretoria </v>
      </c>
    </row>
    <row r="817" spans="1:14" ht="57" customHeight="1" x14ac:dyDescent="0.2">
      <c r="A817" s="25" t="s">
        <v>1096</v>
      </c>
      <c r="B817" s="26">
        <v>45065</v>
      </c>
      <c r="C817" s="27">
        <v>16952</v>
      </c>
      <c r="D817" s="27" t="s">
        <v>626</v>
      </c>
      <c r="E817" s="28" t="s">
        <v>1200</v>
      </c>
      <c r="F817" s="29" t="s">
        <v>1201</v>
      </c>
      <c r="G817" s="27" t="s">
        <v>68</v>
      </c>
      <c r="H817" s="30">
        <v>15795</v>
      </c>
      <c r="J817" s="30">
        <f t="shared" si="48"/>
        <v>15795</v>
      </c>
      <c r="K817" s="30">
        <f t="shared" si="49"/>
        <v>0</v>
      </c>
      <c r="L817" s="25">
        <f t="shared" si="50"/>
        <v>5</v>
      </c>
      <c r="M817" s="25" t="str">
        <f>VLOOKUP(L817,mês!A:B,2,0)</f>
        <v>Maio</v>
      </c>
      <c r="N817" s="25" t="str">
        <f t="shared" si="51"/>
        <v xml:space="preserve">Diretoria </v>
      </c>
    </row>
    <row r="818" spans="1:14" ht="57" customHeight="1" x14ac:dyDescent="0.2">
      <c r="A818" s="25" t="s">
        <v>1096</v>
      </c>
      <c r="B818" s="26">
        <v>45065</v>
      </c>
      <c r="C818" s="27">
        <v>16956</v>
      </c>
      <c r="D818" s="27" t="s">
        <v>626</v>
      </c>
      <c r="E818" s="28" t="s">
        <v>1202</v>
      </c>
      <c r="F818" s="29" t="s">
        <v>1203</v>
      </c>
      <c r="G818" s="27" t="s">
        <v>68</v>
      </c>
      <c r="H818" s="30">
        <v>2205</v>
      </c>
      <c r="J818" s="30">
        <f t="shared" si="48"/>
        <v>2205</v>
      </c>
      <c r="K818" s="30">
        <f t="shared" si="49"/>
        <v>0</v>
      </c>
      <c r="L818" s="25">
        <f t="shared" si="50"/>
        <v>5</v>
      </c>
      <c r="M818" s="25" t="str">
        <f>VLOOKUP(L818,mês!A:B,2,0)</f>
        <v>Maio</v>
      </c>
      <c r="N818" s="25" t="str">
        <f t="shared" si="51"/>
        <v xml:space="preserve">Diretoria </v>
      </c>
    </row>
    <row r="819" spans="1:14" ht="57" customHeight="1" x14ac:dyDescent="0.2">
      <c r="A819" s="25" t="s">
        <v>1096</v>
      </c>
      <c r="B819" s="26">
        <v>45065</v>
      </c>
      <c r="C819" s="27">
        <v>16957</v>
      </c>
      <c r="D819" s="27" t="s">
        <v>87</v>
      </c>
      <c r="E819" s="28" t="s">
        <v>1204</v>
      </c>
      <c r="F819" s="29" t="s">
        <v>1205</v>
      </c>
      <c r="G819" s="27" t="s">
        <v>68</v>
      </c>
      <c r="H819" s="30">
        <v>400</v>
      </c>
      <c r="J819" s="30">
        <f t="shared" si="48"/>
        <v>400</v>
      </c>
      <c r="K819" s="30">
        <f t="shared" si="49"/>
        <v>0</v>
      </c>
      <c r="L819" s="25">
        <f t="shared" si="50"/>
        <v>5</v>
      </c>
      <c r="M819" s="25" t="str">
        <f>VLOOKUP(L819,mês!A:B,2,0)</f>
        <v>Maio</v>
      </c>
      <c r="N819" s="25" t="str">
        <f t="shared" si="51"/>
        <v xml:space="preserve">Diretoria </v>
      </c>
    </row>
    <row r="820" spans="1:14" ht="57" customHeight="1" x14ac:dyDescent="0.2">
      <c r="A820" s="25" t="s">
        <v>1096</v>
      </c>
      <c r="B820" s="26">
        <v>45069</v>
      </c>
      <c r="C820" s="27">
        <v>16970</v>
      </c>
      <c r="D820" s="27" t="s">
        <v>614</v>
      </c>
      <c r="E820" s="28" t="s">
        <v>642</v>
      </c>
      <c r="F820" s="29" t="s">
        <v>1206</v>
      </c>
      <c r="G820" s="27" t="s">
        <v>68</v>
      </c>
      <c r="H820" s="30">
        <v>200</v>
      </c>
      <c r="J820" s="30">
        <f t="shared" si="48"/>
        <v>200</v>
      </c>
      <c r="K820" s="30">
        <f t="shared" si="49"/>
        <v>0</v>
      </c>
      <c r="L820" s="25">
        <f t="shared" si="50"/>
        <v>5</v>
      </c>
      <c r="M820" s="25" t="str">
        <f>VLOOKUP(L820,mês!A:B,2,0)</f>
        <v>Maio</v>
      </c>
      <c r="N820" s="25" t="str">
        <f t="shared" si="51"/>
        <v xml:space="preserve">Diretoria </v>
      </c>
    </row>
    <row r="821" spans="1:14" ht="57" customHeight="1" x14ac:dyDescent="0.2">
      <c r="A821" s="25" t="s">
        <v>1096</v>
      </c>
      <c r="B821" s="26">
        <v>45071</v>
      </c>
      <c r="C821" s="27">
        <v>16984</v>
      </c>
      <c r="D821" s="27" t="s">
        <v>626</v>
      </c>
      <c r="E821" s="28" t="s">
        <v>1207</v>
      </c>
      <c r="F821" s="29" t="s">
        <v>1208</v>
      </c>
      <c r="G821" s="27" t="s">
        <v>68</v>
      </c>
      <c r="H821" s="30">
        <v>6420.24</v>
      </c>
      <c r="J821" s="30">
        <f t="shared" si="48"/>
        <v>6420.24</v>
      </c>
      <c r="K821" s="30">
        <f t="shared" si="49"/>
        <v>0</v>
      </c>
      <c r="L821" s="25">
        <f t="shared" si="50"/>
        <v>5</v>
      </c>
      <c r="M821" s="25" t="str">
        <f>VLOOKUP(L821,mês!A:B,2,0)</f>
        <v>Maio</v>
      </c>
      <c r="N821" s="25" t="str">
        <f t="shared" si="51"/>
        <v xml:space="preserve">Diretoria </v>
      </c>
    </row>
    <row r="822" spans="1:14" ht="57" customHeight="1" x14ac:dyDescent="0.2">
      <c r="A822" s="25" t="s">
        <v>1096</v>
      </c>
      <c r="B822" s="26">
        <v>45079</v>
      </c>
      <c r="C822" s="27">
        <v>17004</v>
      </c>
      <c r="D822" s="27" t="s">
        <v>614</v>
      </c>
      <c r="E822" s="28" t="s">
        <v>642</v>
      </c>
      <c r="F822" s="29" t="s">
        <v>1209</v>
      </c>
      <c r="G822" s="27" t="s">
        <v>68</v>
      </c>
      <c r="H822" s="30">
        <v>40.799999999999997</v>
      </c>
      <c r="J822" s="30">
        <f t="shared" si="48"/>
        <v>40.799999999999997</v>
      </c>
      <c r="K822" s="30">
        <f t="shared" si="49"/>
        <v>0</v>
      </c>
      <c r="L822" s="25">
        <f t="shared" si="50"/>
        <v>6</v>
      </c>
      <c r="M822" s="25" t="str">
        <f>VLOOKUP(L822,mês!A:B,2,0)</f>
        <v>Junho</v>
      </c>
      <c r="N822" s="25" t="str">
        <f t="shared" si="51"/>
        <v xml:space="preserve">Diretoria </v>
      </c>
    </row>
    <row r="823" spans="1:14" ht="57" customHeight="1" x14ac:dyDescent="0.2">
      <c r="A823" s="25" t="s">
        <v>1096</v>
      </c>
      <c r="B823" s="26">
        <v>45082</v>
      </c>
      <c r="C823" s="27">
        <v>17024</v>
      </c>
      <c r="D823" s="27" t="s">
        <v>626</v>
      </c>
      <c r="E823" s="28" t="s">
        <v>1172</v>
      </c>
      <c r="F823" s="29" t="s">
        <v>1210</v>
      </c>
      <c r="G823" s="27" t="s">
        <v>68</v>
      </c>
      <c r="H823" s="30">
        <v>50620</v>
      </c>
      <c r="J823" s="30">
        <f t="shared" si="48"/>
        <v>50620</v>
      </c>
      <c r="K823" s="30">
        <f t="shared" si="49"/>
        <v>0</v>
      </c>
      <c r="L823" s="25">
        <f t="shared" si="50"/>
        <v>6</v>
      </c>
      <c r="M823" s="25" t="str">
        <f>VLOOKUP(L823,mês!A:B,2,0)</f>
        <v>Junho</v>
      </c>
      <c r="N823" s="25" t="str">
        <f t="shared" si="51"/>
        <v xml:space="preserve">Diretoria </v>
      </c>
    </row>
    <row r="824" spans="1:14" ht="57" customHeight="1" x14ac:dyDescent="0.2">
      <c r="A824" s="25" t="s">
        <v>1096</v>
      </c>
      <c r="B824" s="26">
        <v>45090</v>
      </c>
      <c r="C824" s="27">
        <v>17040</v>
      </c>
      <c r="D824" s="27" t="s">
        <v>626</v>
      </c>
      <c r="E824" s="28" t="s">
        <v>1127</v>
      </c>
      <c r="F824" s="29" t="s">
        <v>1211</v>
      </c>
      <c r="G824" s="27" t="s">
        <v>68</v>
      </c>
      <c r="H824" s="30">
        <v>48030.89</v>
      </c>
      <c r="J824" s="30">
        <f t="shared" si="48"/>
        <v>48030.89</v>
      </c>
      <c r="K824" s="30">
        <f t="shared" si="49"/>
        <v>0</v>
      </c>
      <c r="L824" s="25">
        <f t="shared" si="50"/>
        <v>6</v>
      </c>
      <c r="M824" s="25" t="str">
        <f>VLOOKUP(L824,mês!A:B,2,0)</f>
        <v>Junho</v>
      </c>
      <c r="N824" s="25" t="str">
        <f t="shared" si="51"/>
        <v xml:space="preserve">Diretoria </v>
      </c>
    </row>
    <row r="825" spans="1:14" ht="57" customHeight="1" x14ac:dyDescent="0.2">
      <c r="A825" s="25" t="s">
        <v>1096</v>
      </c>
      <c r="B825" s="26">
        <v>45090</v>
      </c>
      <c r="C825" s="27">
        <v>17043</v>
      </c>
      <c r="D825" s="27" t="s">
        <v>626</v>
      </c>
      <c r="E825" s="28" t="s">
        <v>1106</v>
      </c>
      <c r="F825" s="29" t="s">
        <v>1212</v>
      </c>
      <c r="G825" s="27" t="s">
        <v>68</v>
      </c>
      <c r="H825" s="30">
        <v>4886.54</v>
      </c>
      <c r="J825" s="30">
        <f t="shared" si="48"/>
        <v>4886.54</v>
      </c>
      <c r="K825" s="30">
        <f t="shared" si="49"/>
        <v>0</v>
      </c>
      <c r="L825" s="25">
        <f t="shared" si="50"/>
        <v>6</v>
      </c>
      <c r="M825" s="25" t="str">
        <f>VLOOKUP(L825,mês!A:B,2,0)</f>
        <v>Junho</v>
      </c>
      <c r="N825" s="25" t="str">
        <f t="shared" si="51"/>
        <v xml:space="preserve">Diretoria </v>
      </c>
    </row>
    <row r="826" spans="1:14" ht="57" customHeight="1" x14ac:dyDescent="0.2">
      <c r="A826" s="25" t="s">
        <v>1096</v>
      </c>
      <c r="B826" s="26">
        <v>45091</v>
      </c>
      <c r="C826" s="27">
        <v>17050</v>
      </c>
      <c r="D826" s="27" t="s">
        <v>626</v>
      </c>
      <c r="E826" s="28" t="s">
        <v>1108</v>
      </c>
      <c r="F826" s="29" t="s">
        <v>1213</v>
      </c>
      <c r="G826" s="27" t="s">
        <v>68</v>
      </c>
      <c r="H826" s="30">
        <v>20581.740000000002</v>
      </c>
      <c r="J826" s="30">
        <f t="shared" si="48"/>
        <v>20581.740000000002</v>
      </c>
      <c r="K826" s="30">
        <f t="shared" si="49"/>
        <v>0</v>
      </c>
      <c r="L826" s="25">
        <f t="shared" si="50"/>
        <v>6</v>
      </c>
      <c r="M826" s="25" t="str">
        <f>VLOOKUP(L826,mês!A:B,2,0)</f>
        <v>Junho</v>
      </c>
      <c r="N826" s="25" t="str">
        <f t="shared" si="51"/>
        <v xml:space="preserve">Diretoria </v>
      </c>
    </row>
    <row r="827" spans="1:14" ht="57" customHeight="1" x14ac:dyDescent="0.2">
      <c r="A827" s="25" t="s">
        <v>1096</v>
      </c>
      <c r="B827" s="26">
        <v>45092</v>
      </c>
      <c r="C827" s="27">
        <v>17054</v>
      </c>
      <c r="D827" s="27" t="s">
        <v>626</v>
      </c>
      <c r="E827" s="28" t="s">
        <v>1166</v>
      </c>
      <c r="F827" s="29" t="s">
        <v>1214</v>
      </c>
      <c r="G827" s="27" t="s">
        <v>68</v>
      </c>
      <c r="H827" s="30">
        <v>3700</v>
      </c>
      <c r="J827" s="30">
        <f t="shared" si="48"/>
        <v>3700</v>
      </c>
      <c r="K827" s="30">
        <f t="shared" si="49"/>
        <v>0</v>
      </c>
      <c r="L827" s="25">
        <f t="shared" si="50"/>
        <v>6</v>
      </c>
      <c r="M827" s="25" t="str">
        <f>VLOOKUP(L827,mês!A:B,2,0)</f>
        <v>Junho</v>
      </c>
      <c r="N827" s="25" t="str">
        <f t="shared" si="51"/>
        <v xml:space="preserve">Diretoria </v>
      </c>
    </row>
    <row r="828" spans="1:14" ht="57" customHeight="1" x14ac:dyDescent="0.2">
      <c r="A828" s="25" t="s">
        <v>1096</v>
      </c>
      <c r="B828" s="26">
        <v>45093</v>
      </c>
      <c r="C828" s="27">
        <v>17063</v>
      </c>
      <c r="D828" s="27" t="s">
        <v>614</v>
      </c>
      <c r="E828" s="28" t="s">
        <v>365</v>
      </c>
      <c r="F828" s="29" t="s">
        <v>1215</v>
      </c>
      <c r="G828" s="27" t="s">
        <v>68</v>
      </c>
      <c r="H828" s="30">
        <v>0</v>
      </c>
      <c r="J828" s="30">
        <f t="shared" si="48"/>
        <v>0</v>
      </c>
      <c r="K828" s="30">
        <f t="shared" si="49"/>
        <v>0</v>
      </c>
      <c r="L828" s="25">
        <f t="shared" si="50"/>
        <v>6</v>
      </c>
      <c r="M828" s="25" t="str">
        <f>VLOOKUP(L828,mês!A:B,2,0)</f>
        <v>Junho</v>
      </c>
      <c r="N828" s="25" t="str">
        <f t="shared" si="51"/>
        <v xml:space="preserve">Diretoria </v>
      </c>
    </row>
    <row r="829" spans="1:14" ht="57" customHeight="1" x14ac:dyDescent="0.2">
      <c r="A829" s="25" t="s">
        <v>1096</v>
      </c>
      <c r="B829" s="26">
        <v>45093</v>
      </c>
      <c r="C829" s="27">
        <v>17065</v>
      </c>
      <c r="D829" s="27" t="s">
        <v>65</v>
      </c>
      <c r="E829" s="28" t="s">
        <v>1216</v>
      </c>
      <c r="F829" s="29" t="s">
        <v>1217</v>
      </c>
      <c r="G829" s="27" t="s">
        <v>68</v>
      </c>
      <c r="H829" s="30">
        <v>3832.02</v>
      </c>
      <c r="J829" s="30">
        <f t="shared" si="48"/>
        <v>3832.02</v>
      </c>
      <c r="K829" s="30">
        <f t="shared" si="49"/>
        <v>0</v>
      </c>
      <c r="L829" s="25">
        <f t="shared" si="50"/>
        <v>6</v>
      </c>
      <c r="M829" s="25" t="str">
        <f>VLOOKUP(L829,mês!A:B,2,0)</f>
        <v>Junho</v>
      </c>
      <c r="N829" s="25" t="str">
        <f t="shared" si="51"/>
        <v xml:space="preserve">Diretoria </v>
      </c>
    </row>
    <row r="830" spans="1:14" ht="57" customHeight="1" x14ac:dyDescent="0.2">
      <c r="A830" s="25" t="s">
        <v>1096</v>
      </c>
      <c r="B830" s="26">
        <v>45100</v>
      </c>
      <c r="C830" s="27">
        <v>17090</v>
      </c>
      <c r="D830" s="27" t="s">
        <v>614</v>
      </c>
      <c r="E830" s="28" t="s">
        <v>642</v>
      </c>
      <c r="F830" s="29" t="s">
        <v>1218</v>
      </c>
      <c r="G830" s="27" t="s">
        <v>68</v>
      </c>
      <c r="H830" s="30">
        <v>5210.03</v>
      </c>
      <c r="J830" s="30">
        <f t="shared" si="48"/>
        <v>5210.03</v>
      </c>
      <c r="K830" s="30">
        <f t="shared" si="49"/>
        <v>0</v>
      </c>
      <c r="L830" s="25">
        <f t="shared" si="50"/>
        <v>6</v>
      </c>
      <c r="M830" s="25" t="str">
        <f>VLOOKUP(L830,mês!A:B,2,0)</f>
        <v>Junho</v>
      </c>
      <c r="N830" s="25" t="str">
        <f t="shared" si="51"/>
        <v xml:space="preserve">Diretoria </v>
      </c>
    </row>
    <row r="831" spans="1:14" ht="57" customHeight="1" x14ac:dyDescent="0.2">
      <c r="A831" s="25" t="s">
        <v>1096</v>
      </c>
      <c r="B831" s="26">
        <v>45100</v>
      </c>
      <c r="C831" s="27">
        <v>17092</v>
      </c>
      <c r="D831" s="27" t="s">
        <v>626</v>
      </c>
      <c r="E831" s="28" t="s">
        <v>1219</v>
      </c>
      <c r="F831" s="29" t="s">
        <v>1220</v>
      </c>
      <c r="G831" s="27" t="s">
        <v>68</v>
      </c>
      <c r="H831" s="30">
        <v>34468.92</v>
      </c>
      <c r="J831" s="30">
        <f t="shared" si="48"/>
        <v>34468.92</v>
      </c>
      <c r="K831" s="30">
        <f t="shared" si="49"/>
        <v>0</v>
      </c>
      <c r="L831" s="25">
        <f t="shared" si="50"/>
        <v>6</v>
      </c>
      <c r="M831" s="25" t="str">
        <f>VLOOKUP(L831,mês!A:B,2,0)</f>
        <v>Junho</v>
      </c>
      <c r="N831" s="25" t="str">
        <f t="shared" si="51"/>
        <v xml:space="preserve">Diretoria </v>
      </c>
    </row>
    <row r="832" spans="1:14" ht="57" customHeight="1" x14ac:dyDescent="0.2">
      <c r="A832" s="25" t="s">
        <v>1096</v>
      </c>
      <c r="B832" s="26">
        <v>45104</v>
      </c>
      <c r="C832" s="27">
        <v>17101</v>
      </c>
      <c r="D832" s="27" t="s">
        <v>626</v>
      </c>
      <c r="E832" s="28" t="s">
        <v>974</v>
      </c>
      <c r="F832" s="29" t="s">
        <v>1221</v>
      </c>
      <c r="G832" s="27" t="s">
        <v>68</v>
      </c>
      <c r="H832" s="30">
        <v>50270.02</v>
      </c>
      <c r="J832" s="30">
        <f t="shared" si="48"/>
        <v>50270.02</v>
      </c>
      <c r="K832" s="30">
        <f t="shared" si="49"/>
        <v>0</v>
      </c>
      <c r="L832" s="25">
        <f t="shared" si="50"/>
        <v>6</v>
      </c>
      <c r="M832" s="25" t="str">
        <f>VLOOKUP(L832,mês!A:B,2,0)</f>
        <v>Junho</v>
      </c>
      <c r="N832" s="25" t="str">
        <f t="shared" si="51"/>
        <v xml:space="preserve">Diretoria </v>
      </c>
    </row>
    <row r="833" spans="1:14" ht="57" customHeight="1" x14ac:dyDescent="0.2">
      <c r="A833" s="25" t="s">
        <v>1096</v>
      </c>
      <c r="B833" s="26">
        <v>45110</v>
      </c>
      <c r="C833" s="27">
        <v>17128</v>
      </c>
      <c r="D833" s="27" t="s">
        <v>626</v>
      </c>
      <c r="E833" s="28" t="s">
        <v>642</v>
      </c>
      <c r="F833" s="29" t="s">
        <v>1222</v>
      </c>
      <c r="G833" s="27" t="s">
        <v>68</v>
      </c>
      <c r="H833" s="30">
        <v>1637.49</v>
      </c>
      <c r="J833" s="30">
        <f t="shared" si="48"/>
        <v>1637.49</v>
      </c>
      <c r="K833" s="30">
        <f t="shared" si="49"/>
        <v>0</v>
      </c>
      <c r="L833" s="25">
        <f t="shared" si="50"/>
        <v>7</v>
      </c>
      <c r="M833" s="25" t="str">
        <f>VLOOKUP(L833,mês!A:B,2,0)</f>
        <v>Julho</v>
      </c>
      <c r="N833" s="25" t="str">
        <f t="shared" si="51"/>
        <v xml:space="preserve">Diretoria </v>
      </c>
    </row>
    <row r="834" spans="1:14" ht="57" customHeight="1" x14ac:dyDescent="0.2">
      <c r="A834" s="25" t="s">
        <v>1096</v>
      </c>
      <c r="B834" s="26">
        <v>45110</v>
      </c>
      <c r="C834" s="27">
        <v>17129</v>
      </c>
      <c r="D834" s="27" t="s">
        <v>626</v>
      </c>
      <c r="E834" s="28" t="s">
        <v>1223</v>
      </c>
      <c r="F834" s="29" t="s">
        <v>1224</v>
      </c>
      <c r="G834" s="27" t="s">
        <v>68</v>
      </c>
      <c r="H834" s="30">
        <v>1950</v>
      </c>
      <c r="J834" s="30">
        <f t="shared" si="48"/>
        <v>1950</v>
      </c>
      <c r="K834" s="30">
        <f t="shared" si="49"/>
        <v>0</v>
      </c>
      <c r="L834" s="25">
        <f t="shared" si="50"/>
        <v>7</v>
      </c>
      <c r="M834" s="25" t="str">
        <f>VLOOKUP(L834,mês!A:B,2,0)</f>
        <v>Julho</v>
      </c>
      <c r="N834" s="25" t="str">
        <f t="shared" si="51"/>
        <v xml:space="preserve">Diretoria </v>
      </c>
    </row>
    <row r="835" spans="1:14" ht="57" customHeight="1" x14ac:dyDescent="0.2">
      <c r="A835" s="25" t="s">
        <v>1096</v>
      </c>
      <c r="B835" s="26">
        <v>45112</v>
      </c>
      <c r="C835" s="27">
        <v>17139</v>
      </c>
      <c r="D835" s="27" t="s">
        <v>626</v>
      </c>
      <c r="E835" s="28" t="s">
        <v>1225</v>
      </c>
      <c r="F835" s="29" t="s">
        <v>1226</v>
      </c>
      <c r="G835" s="27" t="s">
        <v>68</v>
      </c>
      <c r="H835" s="30">
        <v>2400</v>
      </c>
      <c r="J835" s="30">
        <f t="shared" ref="J835:J898" si="52">IF(G835="Não",0,H835)</f>
        <v>2400</v>
      </c>
      <c r="K835" s="30">
        <f t="shared" ref="K835:K898" si="53">IF(G835="Não",H835,0)</f>
        <v>0</v>
      </c>
      <c r="L835" s="25">
        <f t="shared" ref="L835:L898" si="54">MONTH(B835)</f>
        <v>7</v>
      </c>
      <c r="M835" s="25" t="str">
        <f>VLOOKUP(L835,mês!A:B,2,0)</f>
        <v>Julho</v>
      </c>
      <c r="N835" s="25" t="str">
        <f t="shared" ref="N835:N898" si="55">LEFT(A835,SEARCH("-",A835)-1)</f>
        <v xml:space="preserve">Diretoria </v>
      </c>
    </row>
    <row r="836" spans="1:14" ht="57" customHeight="1" x14ac:dyDescent="0.2">
      <c r="A836" s="25" t="s">
        <v>1096</v>
      </c>
      <c r="B836" s="26">
        <v>45114</v>
      </c>
      <c r="C836" s="27">
        <v>17151</v>
      </c>
      <c r="D836" s="27" t="s">
        <v>626</v>
      </c>
      <c r="E836" s="28" t="s">
        <v>1227</v>
      </c>
      <c r="F836" s="29" t="s">
        <v>1228</v>
      </c>
      <c r="G836" s="27" t="s">
        <v>68</v>
      </c>
      <c r="H836" s="30">
        <v>6230</v>
      </c>
      <c r="J836" s="30">
        <f t="shared" si="52"/>
        <v>6230</v>
      </c>
      <c r="K836" s="30">
        <f t="shared" si="53"/>
        <v>0</v>
      </c>
      <c r="L836" s="25">
        <f t="shared" si="54"/>
        <v>7</v>
      </c>
      <c r="M836" s="25" t="str">
        <f>VLOOKUP(L836,mês!A:B,2,0)</f>
        <v>Julho</v>
      </c>
      <c r="N836" s="25" t="str">
        <f t="shared" si="55"/>
        <v xml:space="preserve">Diretoria </v>
      </c>
    </row>
    <row r="837" spans="1:14" ht="57" customHeight="1" x14ac:dyDescent="0.2">
      <c r="A837" s="25" t="s">
        <v>1096</v>
      </c>
      <c r="B837" s="26">
        <v>45114</v>
      </c>
      <c r="C837" s="27">
        <v>17154</v>
      </c>
      <c r="D837" s="27" t="s">
        <v>626</v>
      </c>
      <c r="E837" s="28" t="s">
        <v>1110</v>
      </c>
      <c r="F837" s="29" t="s">
        <v>1229</v>
      </c>
      <c r="G837" s="27" t="s">
        <v>68</v>
      </c>
      <c r="H837" s="30">
        <v>9546.0400000000009</v>
      </c>
      <c r="J837" s="30">
        <f t="shared" si="52"/>
        <v>9546.0400000000009</v>
      </c>
      <c r="K837" s="30">
        <f t="shared" si="53"/>
        <v>0</v>
      </c>
      <c r="L837" s="25">
        <f t="shared" si="54"/>
        <v>7</v>
      </c>
      <c r="M837" s="25" t="str">
        <f>VLOOKUP(L837,mês!A:B,2,0)</f>
        <v>Julho</v>
      </c>
      <c r="N837" s="25" t="str">
        <f t="shared" si="55"/>
        <v xml:space="preserve">Diretoria </v>
      </c>
    </row>
    <row r="838" spans="1:14" ht="57" customHeight="1" x14ac:dyDescent="0.2">
      <c r="A838" s="25" t="s">
        <v>1096</v>
      </c>
      <c r="B838" s="26">
        <v>45117</v>
      </c>
      <c r="C838" s="27">
        <v>17157</v>
      </c>
      <c r="D838" s="27" t="s">
        <v>614</v>
      </c>
      <c r="E838" s="28" t="s">
        <v>1230</v>
      </c>
      <c r="F838" s="29" t="s">
        <v>1231</v>
      </c>
      <c r="G838" s="27" t="s">
        <v>68</v>
      </c>
      <c r="H838" s="30">
        <v>9756.7099999999991</v>
      </c>
      <c r="J838" s="30">
        <f t="shared" si="52"/>
        <v>9756.7099999999991</v>
      </c>
      <c r="K838" s="30">
        <f t="shared" si="53"/>
        <v>0</v>
      </c>
      <c r="L838" s="25">
        <f t="shared" si="54"/>
        <v>7</v>
      </c>
      <c r="M838" s="25" t="str">
        <f>VLOOKUP(L838,mês!A:B,2,0)</f>
        <v>Julho</v>
      </c>
      <c r="N838" s="25" t="str">
        <f t="shared" si="55"/>
        <v xml:space="preserve">Diretoria </v>
      </c>
    </row>
    <row r="839" spans="1:14" ht="57" customHeight="1" x14ac:dyDescent="0.2">
      <c r="A839" s="25" t="s">
        <v>1096</v>
      </c>
      <c r="B839" s="26">
        <v>45119</v>
      </c>
      <c r="C839" s="27">
        <v>17167</v>
      </c>
      <c r="D839" s="27" t="s">
        <v>614</v>
      </c>
      <c r="E839" s="28" t="s">
        <v>642</v>
      </c>
      <c r="F839" s="29" t="s">
        <v>1232</v>
      </c>
      <c r="G839" s="27" t="s">
        <v>68</v>
      </c>
      <c r="H839" s="30">
        <v>3886.87</v>
      </c>
      <c r="J839" s="30">
        <f t="shared" si="52"/>
        <v>3886.87</v>
      </c>
      <c r="K839" s="30">
        <f t="shared" si="53"/>
        <v>0</v>
      </c>
      <c r="L839" s="25">
        <f t="shared" si="54"/>
        <v>7</v>
      </c>
      <c r="M839" s="25" t="str">
        <f>VLOOKUP(L839,mês!A:B,2,0)</f>
        <v>Julho</v>
      </c>
      <c r="N839" s="25" t="str">
        <f t="shared" si="55"/>
        <v xml:space="preserve">Diretoria </v>
      </c>
    </row>
    <row r="840" spans="1:14" ht="57" customHeight="1" x14ac:dyDescent="0.2">
      <c r="A840" s="25" t="s">
        <v>1096</v>
      </c>
      <c r="B840" s="26">
        <v>45119</v>
      </c>
      <c r="C840" s="27">
        <v>17165</v>
      </c>
      <c r="D840" s="27" t="s">
        <v>626</v>
      </c>
      <c r="E840" s="28" t="s">
        <v>1166</v>
      </c>
      <c r="F840" s="29" t="s">
        <v>1233</v>
      </c>
      <c r="G840" s="27" t="s">
        <v>68</v>
      </c>
      <c r="H840" s="30">
        <v>16682.62</v>
      </c>
      <c r="J840" s="30">
        <f t="shared" si="52"/>
        <v>16682.62</v>
      </c>
      <c r="K840" s="30">
        <f t="shared" si="53"/>
        <v>0</v>
      </c>
      <c r="L840" s="25">
        <f t="shared" si="54"/>
        <v>7</v>
      </c>
      <c r="M840" s="25" t="str">
        <f>VLOOKUP(L840,mês!A:B,2,0)</f>
        <v>Julho</v>
      </c>
      <c r="N840" s="25" t="str">
        <f t="shared" si="55"/>
        <v xml:space="preserve">Diretoria </v>
      </c>
    </row>
    <row r="841" spans="1:14" ht="57" customHeight="1" x14ac:dyDescent="0.2">
      <c r="A841" s="25" t="s">
        <v>1096</v>
      </c>
      <c r="B841" s="26">
        <v>45119</v>
      </c>
      <c r="C841" s="27">
        <v>17166</v>
      </c>
      <c r="D841" s="27" t="s">
        <v>626</v>
      </c>
      <c r="E841" s="28" t="s">
        <v>1219</v>
      </c>
      <c r="F841" s="29" t="s">
        <v>1234</v>
      </c>
      <c r="G841" s="27" t="s">
        <v>68</v>
      </c>
      <c r="H841" s="30">
        <v>15423.42</v>
      </c>
      <c r="J841" s="30">
        <f t="shared" si="52"/>
        <v>15423.42</v>
      </c>
      <c r="K841" s="30">
        <f t="shared" si="53"/>
        <v>0</v>
      </c>
      <c r="L841" s="25">
        <f t="shared" si="54"/>
        <v>7</v>
      </c>
      <c r="M841" s="25" t="str">
        <f>VLOOKUP(L841,mês!A:B,2,0)</f>
        <v>Julho</v>
      </c>
      <c r="N841" s="25" t="str">
        <f t="shared" si="55"/>
        <v xml:space="preserve">Diretoria </v>
      </c>
    </row>
    <row r="842" spans="1:14" ht="57" customHeight="1" x14ac:dyDescent="0.2">
      <c r="A842" s="25" t="s">
        <v>1096</v>
      </c>
      <c r="B842" s="26">
        <v>45132</v>
      </c>
      <c r="C842" s="27">
        <v>17199</v>
      </c>
      <c r="D842" s="27" t="s">
        <v>626</v>
      </c>
      <c r="E842" s="28" t="s">
        <v>1235</v>
      </c>
      <c r="F842" s="29" t="s">
        <v>1236</v>
      </c>
      <c r="G842" s="27" t="s">
        <v>68</v>
      </c>
      <c r="H842" s="30">
        <v>728.75</v>
      </c>
      <c r="J842" s="30">
        <f t="shared" si="52"/>
        <v>728.75</v>
      </c>
      <c r="K842" s="30">
        <f t="shared" si="53"/>
        <v>0</v>
      </c>
      <c r="L842" s="25">
        <f t="shared" si="54"/>
        <v>7</v>
      </c>
      <c r="M842" s="25" t="str">
        <f>VLOOKUP(L842,mês!A:B,2,0)</f>
        <v>Julho</v>
      </c>
      <c r="N842" s="25" t="str">
        <f t="shared" si="55"/>
        <v xml:space="preserve">Diretoria </v>
      </c>
    </row>
    <row r="843" spans="1:14" ht="57" customHeight="1" x14ac:dyDescent="0.2">
      <c r="A843" s="25" t="s">
        <v>1096</v>
      </c>
      <c r="B843" s="26">
        <v>45138</v>
      </c>
      <c r="C843" s="27">
        <v>17224</v>
      </c>
      <c r="D843" s="27" t="s">
        <v>626</v>
      </c>
      <c r="E843" s="28" t="s">
        <v>1178</v>
      </c>
      <c r="F843" s="29" t="s">
        <v>1237</v>
      </c>
      <c r="G843" s="27" t="s">
        <v>68</v>
      </c>
      <c r="H843" s="30">
        <v>11961.84</v>
      </c>
      <c r="J843" s="30">
        <f t="shared" si="52"/>
        <v>11961.84</v>
      </c>
      <c r="K843" s="30">
        <f t="shared" si="53"/>
        <v>0</v>
      </c>
      <c r="L843" s="25">
        <f t="shared" si="54"/>
        <v>7</v>
      </c>
      <c r="M843" s="25" t="str">
        <f>VLOOKUP(L843,mês!A:B,2,0)</f>
        <v>Julho</v>
      </c>
      <c r="N843" s="25" t="str">
        <f t="shared" si="55"/>
        <v xml:space="preserve">Diretoria </v>
      </c>
    </row>
    <row r="844" spans="1:14" ht="57" customHeight="1" x14ac:dyDescent="0.2">
      <c r="A844" s="25" t="s">
        <v>1096</v>
      </c>
      <c r="B844" s="26">
        <v>45142</v>
      </c>
      <c r="C844" s="27">
        <v>17176</v>
      </c>
      <c r="D844" s="27" t="s">
        <v>626</v>
      </c>
      <c r="E844" s="28" t="s">
        <v>1238</v>
      </c>
      <c r="F844" s="29" t="s">
        <v>1239</v>
      </c>
      <c r="G844" s="27" t="s">
        <v>68</v>
      </c>
      <c r="H844" s="30">
        <v>2166</v>
      </c>
      <c r="J844" s="30">
        <f t="shared" si="52"/>
        <v>2166</v>
      </c>
      <c r="K844" s="30">
        <f t="shared" si="53"/>
        <v>0</v>
      </c>
      <c r="L844" s="25">
        <f t="shared" si="54"/>
        <v>8</v>
      </c>
      <c r="M844" s="25" t="str">
        <f>VLOOKUP(L844,mês!A:B,2,0)</f>
        <v>Agosto</v>
      </c>
      <c r="N844" s="25" t="str">
        <f t="shared" si="55"/>
        <v xml:space="preserve">Diretoria </v>
      </c>
    </row>
    <row r="845" spans="1:14" ht="57" customHeight="1" x14ac:dyDescent="0.2">
      <c r="A845" s="25" t="s">
        <v>1096</v>
      </c>
      <c r="B845" s="26">
        <v>45142</v>
      </c>
      <c r="C845" s="27">
        <v>17208</v>
      </c>
      <c r="D845" s="27" t="s">
        <v>626</v>
      </c>
      <c r="E845" s="28" t="s">
        <v>1145</v>
      </c>
      <c r="F845" s="29" t="s">
        <v>1240</v>
      </c>
      <c r="G845" s="27" t="s">
        <v>68</v>
      </c>
      <c r="H845" s="30">
        <v>485.69</v>
      </c>
      <c r="J845" s="30">
        <f t="shared" si="52"/>
        <v>485.69</v>
      </c>
      <c r="K845" s="30">
        <f t="shared" si="53"/>
        <v>0</v>
      </c>
      <c r="L845" s="25">
        <f t="shared" si="54"/>
        <v>8</v>
      </c>
      <c r="M845" s="25" t="str">
        <f>VLOOKUP(L845,mês!A:B,2,0)</f>
        <v>Agosto</v>
      </c>
      <c r="N845" s="25" t="str">
        <f t="shared" si="55"/>
        <v xml:space="preserve">Diretoria </v>
      </c>
    </row>
    <row r="846" spans="1:14" ht="57" customHeight="1" x14ac:dyDescent="0.2">
      <c r="A846" s="25" t="s">
        <v>1096</v>
      </c>
      <c r="B846" s="26">
        <v>45142</v>
      </c>
      <c r="C846" s="27">
        <v>17209</v>
      </c>
      <c r="D846" s="27" t="s">
        <v>626</v>
      </c>
      <c r="E846" s="28" t="s">
        <v>1134</v>
      </c>
      <c r="F846" s="29" t="s">
        <v>1241</v>
      </c>
      <c r="G846" s="27" t="s">
        <v>68</v>
      </c>
      <c r="H846" s="30">
        <v>1027.71</v>
      </c>
      <c r="J846" s="30">
        <f t="shared" si="52"/>
        <v>1027.71</v>
      </c>
      <c r="K846" s="30">
        <f t="shared" si="53"/>
        <v>0</v>
      </c>
      <c r="L846" s="25">
        <f t="shared" si="54"/>
        <v>8</v>
      </c>
      <c r="M846" s="25" t="str">
        <f>VLOOKUP(L846,mês!A:B,2,0)</f>
        <v>Agosto</v>
      </c>
      <c r="N846" s="25" t="str">
        <f t="shared" si="55"/>
        <v xml:space="preserve">Diretoria </v>
      </c>
    </row>
    <row r="847" spans="1:14" ht="57" customHeight="1" x14ac:dyDescent="0.2">
      <c r="A847" s="25" t="s">
        <v>1096</v>
      </c>
      <c r="B847" s="26">
        <v>45142</v>
      </c>
      <c r="C847" s="27">
        <v>17255</v>
      </c>
      <c r="D847" s="27" t="s">
        <v>626</v>
      </c>
      <c r="E847" s="28" t="s">
        <v>1192</v>
      </c>
      <c r="F847" s="29" t="s">
        <v>1242</v>
      </c>
      <c r="G847" s="27" t="s">
        <v>68</v>
      </c>
      <c r="H847" s="30">
        <v>2985</v>
      </c>
      <c r="J847" s="30">
        <f t="shared" si="52"/>
        <v>2985</v>
      </c>
      <c r="K847" s="30">
        <f t="shared" si="53"/>
        <v>0</v>
      </c>
      <c r="L847" s="25">
        <f t="shared" si="54"/>
        <v>8</v>
      </c>
      <c r="M847" s="25" t="str">
        <f>VLOOKUP(L847,mês!A:B,2,0)</f>
        <v>Agosto</v>
      </c>
      <c r="N847" s="25" t="str">
        <f t="shared" si="55"/>
        <v xml:space="preserve">Diretoria </v>
      </c>
    </row>
    <row r="848" spans="1:14" ht="57" customHeight="1" x14ac:dyDescent="0.2">
      <c r="A848" s="25" t="s">
        <v>1096</v>
      </c>
      <c r="B848" s="26">
        <v>45145</v>
      </c>
      <c r="C848" s="27">
        <v>17260</v>
      </c>
      <c r="D848" s="27" t="s">
        <v>65</v>
      </c>
      <c r="E848" s="28" t="s">
        <v>1112</v>
      </c>
      <c r="F848" s="29" t="s">
        <v>1243</v>
      </c>
      <c r="G848" s="27" t="s">
        <v>68</v>
      </c>
      <c r="H848" s="30">
        <v>5597.43</v>
      </c>
      <c r="J848" s="30">
        <f t="shared" si="52"/>
        <v>5597.43</v>
      </c>
      <c r="K848" s="30">
        <f t="shared" si="53"/>
        <v>0</v>
      </c>
      <c r="L848" s="25">
        <f t="shared" si="54"/>
        <v>8</v>
      </c>
      <c r="M848" s="25" t="str">
        <f>VLOOKUP(L848,mês!A:B,2,0)</f>
        <v>Agosto</v>
      </c>
      <c r="N848" s="25" t="str">
        <f t="shared" si="55"/>
        <v xml:space="preserve">Diretoria </v>
      </c>
    </row>
    <row r="849" spans="1:14" ht="57" customHeight="1" x14ac:dyDescent="0.2">
      <c r="A849" s="25" t="s">
        <v>1096</v>
      </c>
      <c r="B849" s="26">
        <v>45148</v>
      </c>
      <c r="C849" s="27">
        <v>17273</v>
      </c>
      <c r="D849" s="27" t="s">
        <v>65</v>
      </c>
      <c r="E849" s="28" t="s">
        <v>1244</v>
      </c>
      <c r="F849" s="29" t="s">
        <v>1245</v>
      </c>
      <c r="G849" s="27" t="s">
        <v>68</v>
      </c>
      <c r="H849" s="30">
        <v>32241.67</v>
      </c>
      <c r="J849" s="30">
        <f t="shared" si="52"/>
        <v>32241.67</v>
      </c>
      <c r="K849" s="30">
        <f t="shared" si="53"/>
        <v>0</v>
      </c>
      <c r="L849" s="25">
        <f t="shared" si="54"/>
        <v>8</v>
      </c>
      <c r="M849" s="25" t="str">
        <f>VLOOKUP(L849,mês!A:B,2,0)</f>
        <v>Agosto</v>
      </c>
      <c r="N849" s="25" t="str">
        <f t="shared" si="55"/>
        <v xml:space="preserve">Diretoria </v>
      </c>
    </row>
    <row r="850" spans="1:14" ht="57" customHeight="1" x14ac:dyDescent="0.2">
      <c r="A850" s="25" t="s">
        <v>1096</v>
      </c>
      <c r="B850" s="26">
        <v>45149</v>
      </c>
      <c r="C850" s="27">
        <v>17290</v>
      </c>
      <c r="D850" s="27" t="s">
        <v>65</v>
      </c>
      <c r="E850" s="28" t="s">
        <v>953</v>
      </c>
      <c r="F850" s="29" t="s">
        <v>1246</v>
      </c>
      <c r="G850" s="27" t="s">
        <v>68</v>
      </c>
      <c r="H850" s="30">
        <v>-57367.86</v>
      </c>
      <c r="J850" s="30">
        <f t="shared" si="52"/>
        <v>-57367.86</v>
      </c>
      <c r="K850" s="30">
        <f t="shared" si="53"/>
        <v>0</v>
      </c>
      <c r="L850" s="25">
        <f t="shared" si="54"/>
        <v>8</v>
      </c>
      <c r="M850" s="25" t="str">
        <f>VLOOKUP(L850,mês!A:B,2,0)</f>
        <v>Agosto</v>
      </c>
      <c r="N850" s="25" t="str">
        <f t="shared" si="55"/>
        <v xml:space="preserve">Diretoria </v>
      </c>
    </row>
    <row r="851" spans="1:14" ht="57" customHeight="1" x14ac:dyDescent="0.2">
      <c r="A851" s="25" t="s">
        <v>1096</v>
      </c>
      <c r="B851" s="26">
        <v>45160</v>
      </c>
      <c r="C851" s="27">
        <v>17320</v>
      </c>
      <c r="D851" s="27" t="s">
        <v>626</v>
      </c>
      <c r="E851" s="28" t="s">
        <v>642</v>
      </c>
      <c r="F851" s="29" t="s">
        <v>1247</v>
      </c>
      <c r="G851" s="27" t="s">
        <v>68</v>
      </c>
      <c r="H851" s="30">
        <v>2053.7600000000002</v>
      </c>
      <c r="J851" s="30">
        <f t="shared" si="52"/>
        <v>2053.7600000000002</v>
      </c>
      <c r="K851" s="30">
        <f t="shared" si="53"/>
        <v>0</v>
      </c>
      <c r="L851" s="25">
        <f t="shared" si="54"/>
        <v>8</v>
      </c>
      <c r="M851" s="25" t="str">
        <f>VLOOKUP(L851,mês!A:B,2,0)</f>
        <v>Agosto</v>
      </c>
      <c r="N851" s="25" t="str">
        <f t="shared" si="55"/>
        <v xml:space="preserve">Diretoria </v>
      </c>
    </row>
    <row r="852" spans="1:14" ht="57" customHeight="1" x14ac:dyDescent="0.2">
      <c r="A852" s="25" t="s">
        <v>1096</v>
      </c>
      <c r="B852" s="26">
        <v>45163</v>
      </c>
      <c r="C852" s="27">
        <v>17341</v>
      </c>
      <c r="D852" s="27" t="s">
        <v>626</v>
      </c>
      <c r="E852" s="28" t="s">
        <v>1248</v>
      </c>
      <c r="F852" s="29" t="s">
        <v>1249</v>
      </c>
      <c r="G852" s="27" t="s">
        <v>68</v>
      </c>
      <c r="H852" s="30">
        <v>4400</v>
      </c>
      <c r="J852" s="30">
        <f t="shared" si="52"/>
        <v>4400</v>
      </c>
      <c r="K852" s="30">
        <f t="shared" si="53"/>
        <v>0</v>
      </c>
      <c r="L852" s="25">
        <f t="shared" si="54"/>
        <v>8</v>
      </c>
      <c r="M852" s="25" t="str">
        <f>VLOOKUP(L852,mês!A:B,2,0)</f>
        <v>Agosto</v>
      </c>
      <c r="N852" s="25" t="str">
        <f t="shared" si="55"/>
        <v xml:space="preserve">Diretoria </v>
      </c>
    </row>
    <row r="853" spans="1:14" ht="57" customHeight="1" x14ac:dyDescent="0.2">
      <c r="A853" s="25" t="s">
        <v>1096</v>
      </c>
      <c r="B853" s="26">
        <v>45183</v>
      </c>
      <c r="C853" s="27">
        <v>17392</v>
      </c>
      <c r="D853" s="27" t="s">
        <v>626</v>
      </c>
      <c r="E853" s="28" t="s">
        <v>365</v>
      </c>
      <c r="F853" s="29" t="s">
        <v>1250</v>
      </c>
      <c r="G853" s="27" t="s">
        <v>68</v>
      </c>
      <c r="H853" s="30">
        <v>0</v>
      </c>
      <c r="J853" s="30">
        <f t="shared" si="52"/>
        <v>0</v>
      </c>
      <c r="K853" s="30">
        <f t="shared" si="53"/>
        <v>0</v>
      </c>
      <c r="L853" s="25">
        <f t="shared" si="54"/>
        <v>9</v>
      </c>
      <c r="M853" s="25" t="str">
        <f>VLOOKUP(L853,mês!A:B,2,0)</f>
        <v>Setembro</v>
      </c>
      <c r="N853" s="25" t="str">
        <f t="shared" si="55"/>
        <v xml:space="preserve">Diretoria </v>
      </c>
    </row>
    <row r="854" spans="1:14" ht="57" customHeight="1" x14ac:dyDescent="0.2">
      <c r="A854" s="25" t="s">
        <v>1096</v>
      </c>
      <c r="B854" s="26">
        <v>45194</v>
      </c>
      <c r="C854" s="27">
        <v>17331</v>
      </c>
      <c r="D854" s="27" t="s">
        <v>626</v>
      </c>
      <c r="E854" s="28" t="s">
        <v>1134</v>
      </c>
      <c r="F854" s="29" t="s">
        <v>1251</v>
      </c>
      <c r="G854" s="27" t="s">
        <v>68</v>
      </c>
      <c r="H854" s="30">
        <v>984.02</v>
      </c>
      <c r="J854" s="30">
        <f t="shared" si="52"/>
        <v>984.02</v>
      </c>
      <c r="K854" s="30">
        <f t="shared" si="53"/>
        <v>0</v>
      </c>
      <c r="L854" s="25">
        <f t="shared" si="54"/>
        <v>9</v>
      </c>
      <c r="M854" s="25" t="str">
        <f>VLOOKUP(L854,mês!A:B,2,0)</f>
        <v>Setembro</v>
      </c>
      <c r="N854" s="25" t="str">
        <f t="shared" si="55"/>
        <v xml:space="preserve">Diretoria </v>
      </c>
    </row>
    <row r="855" spans="1:14" ht="57" customHeight="1" x14ac:dyDescent="0.2">
      <c r="A855" s="25" t="s">
        <v>1096</v>
      </c>
      <c r="B855" s="26">
        <v>45194</v>
      </c>
      <c r="C855" s="27">
        <v>17355</v>
      </c>
      <c r="D855" s="27" t="s">
        <v>626</v>
      </c>
      <c r="E855" s="28" t="s">
        <v>642</v>
      </c>
      <c r="F855" s="29" t="s">
        <v>1252</v>
      </c>
      <c r="G855" s="27" t="s">
        <v>68</v>
      </c>
      <c r="H855" s="30">
        <v>1953.06</v>
      </c>
      <c r="J855" s="30">
        <f t="shared" si="52"/>
        <v>1953.06</v>
      </c>
      <c r="K855" s="30">
        <f t="shared" si="53"/>
        <v>0</v>
      </c>
      <c r="L855" s="25">
        <f t="shared" si="54"/>
        <v>9</v>
      </c>
      <c r="M855" s="25" t="str">
        <f>VLOOKUP(L855,mês!A:B,2,0)</f>
        <v>Setembro</v>
      </c>
      <c r="N855" s="25" t="str">
        <f t="shared" si="55"/>
        <v xml:space="preserve">Diretoria </v>
      </c>
    </row>
    <row r="856" spans="1:14" ht="57" customHeight="1" x14ac:dyDescent="0.2">
      <c r="A856" s="25" t="s">
        <v>1096</v>
      </c>
      <c r="B856" s="26">
        <v>45205</v>
      </c>
      <c r="C856" s="27">
        <v>17480</v>
      </c>
      <c r="D856" s="27" t="s">
        <v>65</v>
      </c>
      <c r="E856" s="28" t="s">
        <v>1253</v>
      </c>
      <c r="F856" s="29" t="s">
        <v>1254</v>
      </c>
      <c r="G856" s="27" t="s">
        <v>68</v>
      </c>
      <c r="H856" s="30">
        <v>680</v>
      </c>
      <c r="J856" s="30">
        <f t="shared" si="52"/>
        <v>680</v>
      </c>
      <c r="K856" s="30">
        <f t="shared" si="53"/>
        <v>0</v>
      </c>
      <c r="L856" s="25">
        <f t="shared" si="54"/>
        <v>10</v>
      </c>
      <c r="M856" s="25" t="str">
        <f>VLOOKUP(L856,mês!A:B,2,0)</f>
        <v>Outubro</v>
      </c>
      <c r="N856" s="25" t="str">
        <f t="shared" si="55"/>
        <v xml:space="preserve">Diretoria </v>
      </c>
    </row>
    <row r="857" spans="1:14" ht="57" customHeight="1" x14ac:dyDescent="0.2">
      <c r="A857" s="25" t="s">
        <v>1096</v>
      </c>
      <c r="B857" s="26">
        <v>45210</v>
      </c>
      <c r="C857" s="27">
        <v>17495</v>
      </c>
      <c r="D857" s="27" t="s">
        <v>614</v>
      </c>
      <c r="E857" s="28" t="s">
        <v>642</v>
      </c>
      <c r="F857" s="29" t="s">
        <v>1255</v>
      </c>
      <c r="G857" s="27" t="s">
        <v>68</v>
      </c>
      <c r="H857" s="30">
        <v>1472.36</v>
      </c>
      <c r="J857" s="30">
        <f t="shared" si="52"/>
        <v>1472.36</v>
      </c>
      <c r="K857" s="30">
        <f t="shared" si="53"/>
        <v>0</v>
      </c>
      <c r="L857" s="25">
        <f t="shared" si="54"/>
        <v>10</v>
      </c>
      <c r="M857" s="25" t="str">
        <f>VLOOKUP(L857,mês!A:B,2,0)</f>
        <v>Outubro</v>
      </c>
      <c r="N857" s="25" t="str">
        <f t="shared" si="55"/>
        <v xml:space="preserve">Diretoria </v>
      </c>
    </row>
    <row r="858" spans="1:14" ht="57" customHeight="1" x14ac:dyDescent="0.2">
      <c r="A858" s="25" t="s">
        <v>1096</v>
      </c>
      <c r="B858" s="26">
        <v>45217</v>
      </c>
      <c r="C858" s="27">
        <v>17518</v>
      </c>
      <c r="D858" s="27" t="s">
        <v>626</v>
      </c>
      <c r="E858" s="28" t="s">
        <v>1248</v>
      </c>
      <c r="F858" s="29" t="s">
        <v>1256</v>
      </c>
      <c r="G858" s="27" t="s">
        <v>68</v>
      </c>
      <c r="H858" s="30">
        <v>8300</v>
      </c>
      <c r="J858" s="30">
        <f t="shared" si="52"/>
        <v>8300</v>
      </c>
      <c r="K858" s="30">
        <f t="shared" si="53"/>
        <v>0</v>
      </c>
      <c r="L858" s="25">
        <f t="shared" si="54"/>
        <v>10</v>
      </c>
      <c r="M858" s="25" t="str">
        <f>VLOOKUP(L858,mês!A:B,2,0)</f>
        <v>Outubro</v>
      </c>
      <c r="N858" s="25" t="str">
        <f t="shared" si="55"/>
        <v xml:space="preserve">Diretoria </v>
      </c>
    </row>
    <row r="859" spans="1:14" ht="57" customHeight="1" x14ac:dyDescent="0.2">
      <c r="A859" s="25" t="s">
        <v>1096</v>
      </c>
      <c r="B859" s="26">
        <v>45230</v>
      </c>
      <c r="C859" s="27">
        <v>17566</v>
      </c>
      <c r="D859" s="27" t="s">
        <v>614</v>
      </c>
      <c r="E859" s="28" t="s">
        <v>1257</v>
      </c>
      <c r="F859" s="29" t="s">
        <v>1258</v>
      </c>
      <c r="G859" s="27" t="s">
        <v>68</v>
      </c>
      <c r="H859" s="30">
        <v>1950</v>
      </c>
      <c r="J859" s="30">
        <f t="shared" si="52"/>
        <v>1950</v>
      </c>
      <c r="K859" s="30">
        <f t="shared" si="53"/>
        <v>0</v>
      </c>
      <c r="L859" s="25">
        <f t="shared" si="54"/>
        <v>10</v>
      </c>
      <c r="M859" s="25" t="str">
        <f>VLOOKUP(L859,mês!A:B,2,0)</f>
        <v>Outubro</v>
      </c>
      <c r="N859" s="25" t="str">
        <f t="shared" si="55"/>
        <v xml:space="preserve">Diretoria </v>
      </c>
    </row>
    <row r="860" spans="1:14" ht="57" customHeight="1" x14ac:dyDescent="0.2">
      <c r="A860" s="25" t="s">
        <v>1096</v>
      </c>
      <c r="B860" s="26">
        <v>45230</v>
      </c>
      <c r="C860" s="27">
        <v>17567</v>
      </c>
      <c r="D860" s="27" t="s">
        <v>614</v>
      </c>
      <c r="E860" s="28" t="s">
        <v>642</v>
      </c>
      <c r="F860" s="29" t="s">
        <v>1259</v>
      </c>
      <c r="G860" s="27" t="s">
        <v>68</v>
      </c>
      <c r="H860" s="30">
        <v>3012.66</v>
      </c>
      <c r="J860" s="30">
        <f t="shared" si="52"/>
        <v>3012.66</v>
      </c>
      <c r="K860" s="30">
        <f t="shared" si="53"/>
        <v>0</v>
      </c>
      <c r="L860" s="25">
        <f t="shared" si="54"/>
        <v>10</v>
      </c>
      <c r="M860" s="25" t="str">
        <f>VLOOKUP(L860,mês!A:B,2,0)</f>
        <v>Outubro</v>
      </c>
      <c r="N860" s="25" t="str">
        <f t="shared" si="55"/>
        <v xml:space="preserve">Diretoria </v>
      </c>
    </row>
    <row r="861" spans="1:14" ht="57" customHeight="1" x14ac:dyDescent="0.2">
      <c r="A861" s="25" t="s">
        <v>1096</v>
      </c>
      <c r="B861" s="26">
        <v>45230</v>
      </c>
      <c r="C861" s="27">
        <v>17568</v>
      </c>
      <c r="D861" s="27" t="s">
        <v>196</v>
      </c>
      <c r="E861" s="28" t="s">
        <v>1260</v>
      </c>
      <c r="F861" s="29" t="s">
        <v>1261</v>
      </c>
      <c r="G861" s="27" t="s">
        <v>68</v>
      </c>
      <c r="H861" s="30">
        <v>2150</v>
      </c>
      <c r="J861" s="30">
        <f t="shared" si="52"/>
        <v>2150</v>
      </c>
      <c r="K861" s="30">
        <f t="shared" si="53"/>
        <v>0</v>
      </c>
      <c r="L861" s="25">
        <f t="shared" si="54"/>
        <v>10</v>
      </c>
      <c r="M861" s="25" t="str">
        <f>VLOOKUP(L861,mês!A:B,2,0)</f>
        <v>Outubro</v>
      </c>
      <c r="N861" s="25" t="str">
        <f t="shared" si="55"/>
        <v xml:space="preserve">Diretoria </v>
      </c>
    </row>
    <row r="862" spans="1:14" ht="57" customHeight="1" x14ac:dyDescent="0.2">
      <c r="A862" s="25" t="s">
        <v>1096</v>
      </c>
      <c r="B862" s="26">
        <v>45230</v>
      </c>
      <c r="C862" s="27">
        <v>17570</v>
      </c>
      <c r="D862" s="27" t="s">
        <v>65</v>
      </c>
      <c r="E862" s="28" t="s">
        <v>1262</v>
      </c>
      <c r="F862" s="29" t="s">
        <v>1263</v>
      </c>
      <c r="G862" s="27" t="s">
        <v>68</v>
      </c>
      <c r="H862" s="30">
        <v>16566.099999999999</v>
      </c>
      <c r="J862" s="30">
        <f t="shared" si="52"/>
        <v>16566.099999999999</v>
      </c>
      <c r="K862" s="30">
        <f t="shared" si="53"/>
        <v>0</v>
      </c>
      <c r="L862" s="25">
        <f t="shared" si="54"/>
        <v>10</v>
      </c>
      <c r="M862" s="25" t="str">
        <f>VLOOKUP(L862,mês!A:B,2,0)</f>
        <v>Outubro</v>
      </c>
      <c r="N862" s="25" t="str">
        <f t="shared" si="55"/>
        <v xml:space="preserve">Diretoria </v>
      </c>
    </row>
    <row r="863" spans="1:14" ht="57" customHeight="1" x14ac:dyDescent="0.2">
      <c r="A863" s="25" t="s">
        <v>1096</v>
      </c>
      <c r="B863" s="26">
        <v>45239</v>
      </c>
      <c r="C863" s="27">
        <v>17598</v>
      </c>
      <c r="D863" s="27" t="s">
        <v>626</v>
      </c>
      <c r="E863" s="28" t="s">
        <v>1204</v>
      </c>
      <c r="F863" s="29" t="s">
        <v>1264</v>
      </c>
      <c r="G863" s="27" t="s">
        <v>68</v>
      </c>
      <c r="H863" s="30">
        <v>850</v>
      </c>
      <c r="J863" s="30">
        <f t="shared" si="52"/>
        <v>850</v>
      </c>
      <c r="K863" s="30">
        <f t="shared" si="53"/>
        <v>0</v>
      </c>
      <c r="L863" s="25">
        <f t="shared" si="54"/>
        <v>11</v>
      </c>
      <c r="M863" s="25" t="str">
        <f>VLOOKUP(L863,mês!A:B,2,0)</f>
        <v>Novembro</v>
      </c>
      <c r="N863" s="25" t="str">
        <f t="shared" si="55"/>
        <v xml:space="preserve">Diretoria </v>
      </c>
    </row>
    <row r="864" spans="1:14" ht="57" customHeight="1" x14ac:dyDescent="0.2">
      <c r="A864" s="25" t="s">
        <v>1096</v>
      </c>
      <c r="B864" s="26">
        <v>45246</v>
      </c>
      <c r="C864" s="27">
        <v>17600</v>
      </c>
      <c r="D864" s="27" t="s">
        <v>270</v>
      </c>
      <c r="E864" s="28" t="s">
        <v>1265</v>
      </c>
      <c r="F864" s="29" t="s">
        <v>1266</v>
      </c>
      <c r="G864" s="27" t="s">
        <v>68</v>
      </c>
      <c r="H864" s="30">
        <v>1622.5</v>
      </c>
      <c r="J864" s="30">
        <f t="shared" si="52"/>
        <v>1622.5</v>
      </c>
      <c r="K864" s="30">
        <f t="shared" si="53"/>
        <v>0</v>
      </c>
      <c r="L864" s="25">
        <f t="shared" si="54"/>
        <v>11</v>
      </c>
      <c r="M864" s="25" t="str">
        <f>VLOOKUP(L864,mês!A:B,2,0)</f>
        <v>Novembro</v>
      </c>
      <c r="N864" s="25" t="str">
        <f t="shared" si="55"/>
        <v xml:space="preserve">Diretoria </v>
      </c>
    </row>
    <row r="865" spans="1:14" ht="57" customHeight="1" x14ac:dyDescent="0.2">
      <c r="A865" s="25" t="s">
        <v>1096</v>
      </c>
      <c r="B865" s="26">
        <v>45246</v>
      </c>
      <c r="C865" s="27">
        <v>17602</v>
      </c>
      <c r="D865" s="27" t="s">
        <v>196</v>
      </c>
      <c r="E865" s="28" t="s">
        <v>1267</v>
      </c>
      <c r="F865" s="29" t="s">
        <v>1268</v>
      </c>
      <c r="G865" s="27" t="s">
        <v>68</v>
      </c>
      <c r="H865" s="30">
        <v>350</v>
      </c>
      <c r="J865" s="30">
        <f t="shared" si="52"/>
        <v>350</v>
      </c>
      <c r="K865" s="30">
        <f t="shared" si="53"/>
        <v>0</v>
      </c>
      <c r="L865" s="25">
        <f t="shared" si="54"/>
        <v>11</v>
      </c>
      <c r="M865" s="25" t="str">
        <f>VLOOKUP(L865,mês!A:B,2,0)</f>
        <v>Novembro</v>
      </c>
      <c r="N865" s="25" t="str">
        <f t="shared" si="55"/>
        <v xml:space="preserve">Diretoria </v>
      </c>
    </row>
    <row r="866" spans="1:14" ht="57" customHeight="1" x14ac:dyDescent="0.2">
      <c r="A866" s="25" t="s">
        <v>1096</v>
      </c>
      <c r="B866" s="26">
        <v>45246</v>
      </c>
      <c r="C866" s="27">
        <v>17626</v>
      </c>
      <c r="D866" s="27" t="s">
        <v>614</v>
      </c>
      <c r="E866" s="28" t="s">
        <v>1269</v>
      </c>
      <c r="F866" s="29" t="s">
        <v>1270</v>
      </c>
      <c r="G866" s="27" t="s">
        <v>68</v>
      </c>
      <c r="H866" s="30">
        <v>327</v>
      </c>
      <c r="J866" s="30">
        <f t="shared" si="52"/>
        <v>327</v>
      </c>
      <c r="K866" s="30">
        <f t="shared" si="53"/>
        <v>0</v>
      </c>
      <c r="L866" s="25">
        <f t="shared" si="54"/>
        <v>11</v>
      </c>
      <c r="M866" s="25" t="str">
        <f>VLOOKUP(L866,mês!A:B,2,0)</f>
        <v>Novembro</v>
      </c>
      <c r="N866" s="25" t="str">
        <f t="shared" si="55"/>
        <v xml:space="preserve">Diretoria </v>
      </c>
    </row>
    <row r="867" spans="1:14" ht="57" customHeight="1" x14ac:dyDescent="0.2">
      <c r="A867" s="25" t="s">
        <v>1096</v>
      </c>
      <c r="B867" s="26">
        <v>45251</v>
      </c>
      <c r="C867" s="27">
        <v>17634</v>
      </c>
      <c r="D867" s="27" t="s">
        <v>810</v>
      </c>
      <c r="E867" s="28" t="s">
        <v>365</v>
      </c>
      <c r="F867" s="29" t="s">
        <v>1271</v>
      </c>
      <c r="G867" s="27" t="s">
        <v>68</v>
      </c>
      <c r="H867" s="30">
        <v>0</v>
      </c>
      <c r="J867" s="30">
        <f t="shared" si="52"/>
        <v>0</v>
      </c>
      <c r="K867" s="30">
        <f t="shared" si="53"/>
        <v>0</v>
      </c>
      <c r="L867" s="25">
        <f t="shared" si="54"/>
        <v>11</v>
      </c>
      <c r="M867" s="25" t="str">
        <f>VLOOKUP(L867,mês!A:B,2,0)</f>
        <v>Novembro</v>
      </c>
      <c r="N867" s="25" t="str">
        <f t="shared" si="55"/>
        <v xml:space="preserve">Diretoria </v>
      </c>
    </row>
    <row r="868" spans="1:14" ht="57" customHeight="1" x14ac:dyDescent="0.2">
      <c r="A868" s="25" t="s">
        <v>1096</v>
      </c>
      <c r="B868" s="26">
        <v>45254</v>
      </c>
      <c r="C868" s="27">
        <v>17644</v>
      </c>
      <c r="D868" s="27" t="s">
        <v>626</v>
      </c>
      <c r="E868" s="28" t="s">
        <v>783</v>
      </c>
      <c r="F868" s="29" t="s">
        <v>1272</v>
      </c>
      <c r="G868" s="27" t="s">
        <v>68</v>
      </c>
      <c r="H868" s="30">
        <v>750</v>
      </c>
      <c r="J868" s="30">
        <f t="shared" si="52"/>
        <v>750</v>
      </c>
      <c r="K868" s="30">
        <f t="shared" si="53"/>
        <v>0</v>
      </c>
      <c r="L868" s="25">
        <f t="shared" si="54"/>
        <v>11</v>
      </c>
      <c r="M868" s="25" t="str">
        <f>VLOOKUP(L868,mês!A:B,2,0)</f>
        <v>Novembro</v>
      </c>
      <c r="N868" s="25" t="str">
        <f t="shared" si="55"/>
        <v xml:space="preserve">Diretoria </v>
      </c>
    </row>
    <row r="869" spans="1:14" ht="57" customHeight="1" x14ac:dyDescent="0.2">
      <c r="A869" s="25" t="s">
        <v>1096</v>
      </c>
      <c r="B869" s="26">
        <v>45260</v>
      </c>
      <c r="C869" s="27">
        <v>17658</v>
      </c>
      <c r="D869" s="27" t="s">
        <v>196</v>
      </c>
      <c r="E869" s="28" t="s">
        <v>1267</v>
      </c>
      <c r="F869" s="29" t="s">
        <v>1273</v>
      </c>
      <c r="G869" s="27" t="s">
        <v>68</v>
      </c>
      <c r="H869" s="30">
        <v>850</v>
      </c>
      <c r="J869" s="30">
        <f t="shared" si="52"/>
        <v>850</v>
      </c>
      <c r="K869" s="30">
        <f t="shared" si="53"/>
        <v>0</v>
      </c>
      <c r="L869" s="25">
        <f t="shared" si="54"/>
        <v>11</v>
      </c>
      <c r="M869" s="25" t="str">
        <f>VLOOKUP(L869,mês!A:B,2,0)</f>
        <v>Novembro</v>
      </c>
      <c r="N869" s="25" t="str">
        <f t="shared" si="55"/>
        <v xml:space="preserve">Diretoria </v>
      </c>
    </row>
    <row r="870" spans="1:14" ht="57" customHeight="1" x14ac:dyDescent="0.2">
      <c r="A870" s="25" t="s">
        <v>1096</v>
      </c>
      <c r="B870" s="26">
        <v>45260</v>
      </c>
      <c r="C870" s="27">
        <v>17659</v>
      </c>
      <c r="D870" s="27" t="s">
        <v>626</v>
      </c>
      <c r="E870" s="28" t="s">
        <v>1134</v>
      </c>
      <c r="F870" s="29" t="s">
        <v>1274</v>
      </c>
      <c r="G870" s="27" t="s">
        <v>68</v>
      </c>
      <c r="H870" s="30">
        <v>147.80000000000001</v>
      </c>
      <c r="J870" s="30">
        <f t="shared" si="52"/>
        <v>147.80000000000001</v>
      </c>
      <c r="K870" s="30">
        <f t="shared" si="53"/>
        <v>0</v>
      </c>
      <c r="L870" s="25">
        <f t="shared" si="54"/>
        <v>11</v>
      </c>
      <c r="M870" s="25" t="str">
        <f>VLOOKUP(L870,mês!A:B,2,0)</f>
        <v>Novembro</v>
      </c>
      <c r="N870" s="25" t="str">
        <f t="shared" si="55"/>
        <v xml:space="preserve">Diretoria </v>
      </c>
    </row>
    <row r="871" spans="1:14" ht="57" customHeight="1" x14ac:dyDescent="0.2">
      <c r="A871" s="25" t="s">
        <v>1096</v>
      </c>
      <c r="B871" s="26">
        <v>45260</v>
      </c>
      <c r="C871" s="27">
        <v>17660</v>
      </c>
      <c r="D871" s="27" t="s">
        <v>626</v>
      </c>
      <c r="E871" s="28" t="s">
        <v>642</v>
      </c>
      <c r="F871" s="29" t="s">
        <v>1275</v>
      </c>
      <c r="G871" s="27" t="s">
        <v>68</v>
      </c>
      <c r="H871" s="30">
        <v>411.21</v>
      </c>
      <c r="J871" s="30">
        <f t="shared" si="52"/>
        <v>411.21</v>
      </c>
      <c r="K871" s="30">
        <f t="shared" si="53"/>
        <v>0</v>
      </c>
      <c r="L871" s="25">
        <f t="shared" si="54"/>
        <v>11</v>
      </c>
      <c r="M871" s="25" t="str">
        <f>VLOOKUP(L871,mês!A:B,2,0)</f>
        <v>Novembro</v>
      </c>
      <c r="N871" s="25" t="str">
        <f t="shared" si="55"/>
        <v xml:space="preserve">Diretoria </v>
      </c>
    </row>
    <row r="872" spans="1:14" ht="57" customHeight="1" x14ac:dyDescent="0.2">
      <c r="A872" s="25" t="s">
        <v>1096</v>
      </c>
      <c r="B872" s="26">
        <v>45260</v>
      </c>
      <c r="C872" s="27">
        <v>17661</v>
      </c>
      <c r="D872" s="27" t="s">
        <v>626</v>
      </c>
      <c r="E872" s="28" t="s">
        <v>642</v>
      </c>
      <c r="F872" s="29" t="s">
        <v>1276</v>
      </c>
      <c r="G872" s="27" t="s">
        <v>68</v>
      </c>
      <c r="H872" s="30">
        <v>36.15</v>
      </c>
      <c r="J872" s="30">
        <f t="shared" si="52"/>
        <v>36.15</v>
      </c>
      <c r="K872" s="30">
        <f t="shared" si="53"/>
        <v>0</v>
      </c>
      <c r="L872" s="25">
        <f t="shared" si="54"/>
        <v>11</v>
      </c>
      <c r="M872" s="25" t="str">
        <f>VLOOKUP(L872,mês!A:B,2,0)</f>
        <v>Novembro</v>
      </c>
      <c r="N872" s="25" t="str">
        <f t="shared" si="55"/>
        <v xml:space="preserve">Diretoria </v>
      </c>
    </row>
    <row r="873" spans="1:14" ht="57" customHeight="1" x14ac:dyDescent="0.2">
      <c r="A873" s="25" t="s">
        <v>1096</v>
      </c>
      <c r="B873" s="26">
        <v>45260</v>
      </c>
      <c r="C873" s="27">
        <v>17663</v>
      </c>
      <c r="D873" s="27" t="s">
        <v>626</v>
      </c>
      <c r="E873" s="28" t="s">
        <v>1134</v>
      </c>
      <c r="F873" s="29" t="s">
        <v>1277</v>
      </c>
      <c r="G873" s="27" t="s">
        <v>68</v>
      </c>
      <c r="H873" s="30">
        <v>685</v>
      </c>
      <c r="J873" s="30">
        <f t="shared" si="52"/>
        <v>685</v>
      </c>
      <c r="K873" s="30">
        <f t="shared" si="53"/>
        <v>0</v>
      </c>
      <c r="L873" s="25">
        <f t="shared" si="54"/>
        <v>11</v>
      </c>
      <c r="M873" s="25" t="str">
        <f>VLOOKUP(L873,mês!A:B,2,0)</f>
        <v>Novembro</v>
      </c>
      <c r="N873" s="25" t="str">
        <f t="shared" si="55"/>
        <v xml:space="preserve">Diretoria </v>
      </c>
    </row>
    <row r="874" spans="1:14" ht="57" customHeight="1" x14ac:dyDescent="0.2">
      <c r="A874" s="25" t="s">
        <v>1096</v>
      </c>
      <c r="B874" s="26">
        <v>45260</v>
      </c>
      <c r="C874" s="27">
        <v>17664</v>
      </c>
      <c r="D874" s="27" t="s">
        <v>76</v>
      </c>
      <c r="E874" s="28" t="s">
        <v>1278</v>
      </c>
      <c r="F874" s="29" t="s">
        <v>1279</v>
      </c>
      <c r="G874" s="27" t="s">
        <v>68</v>
      </c>
      <c r="H874" s="30">
        <v>1544.4</v>
      </c>
      <c r="J874" s="30">
        <f t="shared" si="52"/>
        <v>1544.4</v>
      </c>
      <c r="K874" s="30">
        <f t="shared" si="53"/>
        <v>0</v>
      </c>
      <c r="L874" s="25">
        <f t="shared" si="54"/>
        <v>11</v>
      </c>
      <c r="M874" s="25" t="str">
        <f>VLOOKUP(L874,mês!A:B,2,0)</f>
        <v>Novembro</v>
      </c>
      <c r="N874" s="25" t="str">
        <f t="shared" si="55"/>
        <v xml:space="preserve">Diretoria </v>
      </c>
    </row>
    <row r="875" spans="1:14" ht="57" customHeight="1" x14ac:dyDescent="0.2">
      <c r="A875" s="25" t="s">
        <v>1096</v>
      </c>
      <c r="B875" s="26">
        <v>45265</v>
      </c>
      <c r="C875" s="27">
        <v>17681</v>
      </c>
      <c r="D875" s="27" t="s">
        <v>626</v>
      </c>
      <c r="E875" s="28" t="s">
        <v>1280</v>
      </c>
      <c r="F875" s="29" t="s">
        <v>1281</v>
      </c>
      <c r="G875" s="27" t="s">
        <v>68</v>
      </c>
      <c r="H875" s="30">
        <v>40</v>
      </c>
      <c r="J875" s="30">
        <f t="shared" si="52"/>
        <v>40</v>
      </c>
      <c r="K875" s="30">
        <f t="shared" si="53"/>
        <v>0</v>
      </c>
      <c r="L875" s="25">
        <f t="shared" si="54"/>
        <v>12</v>
      </c>
      <c r="M875" s="25" t="str">
        <f>VLOOKUP(L875,mês!A:B,2,0)</f>
        <v>Dezembro</v>
      </c>
      <c r="N875" s="25" t="str">
        <f t="shared" si="55"/>
        <v xml:space="preserve">Diretoria </v>
      </c>
    </row>
    <row r="876" spans="1:14" ht="57" customHeight="1" x14ac:dyDescent="0.2">
      <c r="A876" s="25" t="s">
        <v>1096</v>
      </c>
      <c r="B876" s="26">
        <v>45280</v>
      </c>
      <c r="C876" s="27">
        <v>17712</v>
      </c>
      <c r="D876" s="27" t="s">
        <v>270</v>
      </c>
      <c r="E876" s="28" t="s">
        <v>1127</v>
      </c>
      <c r="F876" s="29" t="s">
        <v>1282</v>
      </c>
      <c r="G876" s="27" t="s">
        <v>68</v>
      </c>
      <c r="H876" s="30">
        <v>1662.5</v>
      </c>
      <c r="J876" s="30">
        <f t="shared" si="52"/>
        <v>1662.5</v>
      </c>
      <c r="K876" s="30">
        <f t="shared" si="53"/>
        <v>0</v>
      </c>
      <c r="L876" s="25">
        <f t="shared" si="54"/>
        <v>12</v>
      </c>
      <c r="M876" s="25" t="str">
        <f>VLOOKUP(L876,mês!A:B,2,0)</f>
        <v>Dezembro</v>
      </c>
      <c r="N876" s="25" t="str">
        <f t="shared" si="55"/>
        <v xml:space="preserve">Diretoria </v>
      </c>
    </row>
    <row r="877" spans="1:14" ht="57" customHeight="1" x14ac:dyDescent="0.2">
      <c r="A877" s="25" t="s">
        <v>1096</v>
      </c>
      <c r="B877" s="26">
        <v>45280</v>
      </c>
      <c r="C877" s="27">
        <v>17723</v>
      </c>
      <c r="D877" s="27" t="s">
        <v>626</v>
      </c>
      <c r="E877" s="28" t="s">
        <v>1127</v>
      </c>
      <c r="F877" s="29" t="s">
        <v>1283</v>
      </c>
      <c r="G877" s="27" t="s">
        <v>68</v>
      </c>
      <c r="H877" s="30">
        <v>300</v>
      </c>
      <c r="J877" s="30">
        <f t="shared" si="52"/>
        <v>300</v>
      </c>
      <c r="K877" s="30">
        <f t="shared" si="53"/>
        <v>0</v>
      </c>
      <c r="L877" s="25">
        <f t="shared" si="54"/>
        <v>12</v>
      </c>
      <c r="M877" s="25" t="str">
        <f>VLOOKUP(L877,mês!A:B,2,0)</f>
        <v>Dezembro</v>
      </c>
      <c r="N877" s="25" t="str">
        <f t="shared" si="55"/>
        <v xml:space="preserve">Diretoria </v>
      </c>
    </row>
    <row r="878" spans="1:14" ht="57" customHeight="1" x14ac:dyDescent="0.2">
      <c r="A878" s="25" t="s">
        <v>1284</v>
      </c>
      <c r="B878" s="26">
        <v>44956</v>
      </c>
      <c r="C878" s="27">
        <v>16532</v>
      </c>
      <c r="D878" s="27" t="s">
        <v>118</v>
      </c>
      <c r="E878" s="28" t="s">
        <v>357</v>
      </c>
      <c r="F878" s="29" t="s">
        <v>1285</v>
      </c>
      <c r="G878" s="27" t="s">
        <v>68</v>
      </c>
      <c r="H878" s="30">
        <v>7673.45</v>
      </c>
      <c r="J878" s="30">
        <f t="shared" si="52"/>
        <v>7673.45</v>
      </c>
      <c r="K878" s="30">
        <f t="shared" si="53"/>
        <v>0</v>
      </c>
      <c r="L878" s="25">
        <f t="shared" si="54"/>
        <v>1</v>
      </c>
      <c r="M878" s="25" t="str">
        <f>VLOOKUP(L878,mês!A:B,2,0)</f>
        <v>Janeiro</v>
      </c>
      <c r="N878" s="25" t="str">
        <f t="shared" si="55"/>
        <v xml:space="preserve">RD </v>
      </c>
    </row>
    <row r="879" spans="1:14" ht="57" customHeight="1" x14ac:dyDescent="0.2">
      <c r="A879" s="25" t="s">
        <v>1284</v>
      </c>
      <c r="B879" s="26">
        <v>44965</v>
      </c>
      <c r="C879" s="27">
        <v>16568</v>
      </c>
      <c r="D879" s="27" t="s">
        <v>65</v>
      </c>
      <c r="E879" s="28" t="s">
        <v>357</v>
      </c>
      <c r="F879" s="29" t="s">
        <v>1286</v>
      </c>
      <c r="G879" s="27" t="s">
        <v>68</v>
      </c>
      <c r="H879" s="30">
        <v>6393.51</v>
      </c>
      <c r="J879" s="30">
        <f t="shared" si="52"/>
        <v>6393.51</v>
      </c>
      <c r="K879" s="30">
        <f t="shared" si="53"/>
        <v>0</v>
      </c>
      <c r="L879" s="25">
        <f t="shared" si="54"/>
        <v>2</v>
      </c>
      <c r="M879" s="25" t="str">
        <f>VLOOKUP(L879,mês!A:B,2,0)</f>
        <v>Fevereiro</v>
      </c>
      <c r="N879" s="25" t="str">
        <f t="shared" si="55"/>
        <v xml:space="preserve">RD </v>
      </c>
    </row>
    <row r="880" spans="1:14" ht="57" customHeight="1" x14ac:dyDescent="0.2">
      <c r="A880" s="25" t="s">
        <v>1284</v>
      </c>
      <c r="B880" s="26">
        <v>44965</v>
      </c>
      <c r="C880" s="27">
        <v>16569</v>
      </c>
      <c r="D880" s="27" t="s">
        <v>118</v>
      </c>
      <c r="E880" s="28" t="s">
        <v>357</v>
      </c>
      <c r="F880" s="29" t="s">
        <v>1287</v>
      </c>
      <c r="G880" s="27" t="s">
        <v>68</v>
      </c>
      <c r="H880" s="30">
        <v>0.34</v>
      </c>
      <c r="J880" s="30">
        <f t="shared" si="52"/>
        <v>0.34</v>
      </c>
      <c r="K880" s="30">
        <f t="shared" si="53"/>
        <v>0</v>
      </c>
      <c r="L880" s="25">
        <f t="shared" si="54"/>
        <v>2</v>
      </c>
      <c r="M880" s="25" t="str">
        <f>VLOOKUP(L880,mês!A:B,2,0)</f>
        <v>Fevereiro</v>
      </c>
      <c r="N880" s="25" t="str">
        <f t="shared" si="55"/>
        <v xml:space="preserve">RD </v>
      </c>
    </row>
    <row r="881" spans="1:14" ht="57" customHeight="1" x14ac:dyDescent="0.2">
      <c r="A881" s="25" t="s">
        <v>1288</v>
      </c>
      <c r="B881" s="26">
        <v>45239</v>
      </c>
      <c r="C881" s="27">
        <v>17592</v>
      </c>
      <c r="D881" s="27" t="s">
        <v>362</v>
      </c>
      <c r="E881" s="28" t="s">
        <v>106</v>
      </c>
      <c r="F881" s="29" t="s">
        <v>1289</v>
      </c>
      <c r="G881" s="27" t="s">
        <v>68</v>
      </c>
      <c r="H881" s="30">
        <v>2580</v>
      </c>
      <c r="J881" s="30">
        <f t="shared" si="52"/>
        <v>2580</v>
      </c>
      <c r="K881" s="30">
        <f t="shared" si="53"/>
        <v>0</v>
      </c>
      <c r="L881" s="25">
        <f t="shared" si="54"/>
        <v>11</v>
      </c>
      <c r="M881" s="25" t="str">
        <f>VLOOKUP(L881,mês!A:B,2,0)</f>
        <v>Novembro</v>
      </c>
      <c r="N881" s="25" t="str">
        <f t="shared" si="55"/>
        <v xml:space="preserve">RI </v>
      </c>
    </row>
    <row r="882" spans="1:14" ht="57" customHeight="1" x14ac:dyDescent="0.2">
      <c r="A882" s="25" t="s">
        <v>1288</v>
      </c>
      <c r="B882" s="26">
        <v>45239</v>
      </c>
      <c r="C882" s="27">
        <v>17593</v>
      </c>
      <c r="D882" s="27" t="s">
        <v>362</v>
      </c>
      <c r="E882" s="28" t="s">
        <v>1290</v>
      </c>
      <c r="F882" s="29" t="s">
        <v>1291</v>
      </c>
      <c r="G882" s="27" t="s">
        <v>68</v>
      </c>
      <c r="H882" s="30">
        <v>5160</v>
      </c>
      <c r="J882" s="30">
        <f t="shared" si="52"/>
        <v>5160</v>
      </c>
      <c r="K882" s="30">
        <f t="shared" si="53"/>
        <v>0</v>
      </c>
      <c r="L882" s="25">
        <f t="shared" si="54"/>
        <v>11</v>
      </c>
      <c r="M882" s="25" t="str">
        <f>VLOOKUP(L882,mês!A:B,2,0)</f>
        <v>Novembro</v>
      </c>
      <c r="N882" s="25" t="str">
        <f t="shared" si="55"/>
        <v xml:space="preserve">RI </v>
      </c>
    </row>
    <row r="883" spans="1:14" ht="57" customHeight="1" x14ac:dyDescent="0.2">
      <c r="A883" s="25" t="s">
        <v>1292</v>
      </c>
      <c r="B883" s="26">
        <v>45064</v>
      </c>
      <c r="C883" s="27">
        <v>16946</v>
      </c>
      <c r="D883" s="27" t="s">
        <v>173</v>
      </c>
      <c r="E883" s="28" t="s">
        <v>1293</v>
      </c>
      <c r="F883" s="29" t="s">
        <v>1294</v>
      </c>
      <c r="G883" s="27" t="s">
        <v>68</v>
      </c>
      <c r="H883" s="30">
        <v>11660</v>
      </c>
      <c r="J883" s="30">
        <f t="shared" si="52"/>
        <v>11660</v>
      </c>
      <c r="K883" s="30">
        <f t="shared" si="53"/>
        <v>0</v>
      </c>
      <c r="L883" s="25">
        <f t="shared" si="54"/>
        <v>5</v>
      </c>
      <c r="M883" s="25" t="str">
        <f>VLOOKUP(L883,mês!A:B,2,0)</f>
        <v>Maio</v>
      </c>
      <c r="N883" s="25" t="str">
        <f t="shared" si="55"/>
        <v xml:space="preserve">Diretoria </v>
      </c>
    </row>
    <row r="884" spans="1:14" ht="57" customHeight="1" x14ac:dyDescent="0.2">
      <c r="A884" s="25" t="s">
        <v>1292</v>
      </c>
      <c r="B884" s="26">
        <v>45064</v>
      </c>
      <c r="C884" s="27">
        <v>16947</v>
      </c>
      <c r="D884" s="27" t="s">
        <v>173</v>
      </c>
      <c r="E884" s="28" t="s">
        <v>1295</v>
      </c>
      <c r="F884" s="29" t="s">
        <v>1296</v>
      </c>
      <c r="G884" s="27" t="s">
        <v>68</v>
      </c>
      <c r="H884" s="30">
        <v>5258</v>
      </c>
      <c r="J884" s="30">
        <f t="shared" si="52"/>
        <v>5258</v>
      </c>
      <c r="K884" s="30">
        <f t="shared" si="53"/>
        <v>0</v>
      </c>
      <c r="L884" s="25">
        <f t="shared" si="54"/>
        <v>5</v>
      </c>
      <c r="M884" s="25" t="str">
        <f>VLOOKUP(L884,mês!A:B,2,0)</f>
        <v>Maio</v>
      </c>
      <c r="N884" s="25" t="str">
        <f t="shared" si="55"/>
        <v xml:space="preserve">Diretoria </v>
      </c>
    </row>
    <row r="885" spans="1:14" ht="57" customHeight="1" x14ac:dyDescent="0.2">
      <c r="A885" s="25" t="s">
        <v>1292</v>
      </c>
      <c r="B885" s="26">
        <v>45145</v>
      </c>
      <c r="C885" s="27">
        <v>17259</v>
      </c>
      <c r="D885" s="27" t="s">
        <v>65</v>
      </c>
      <c r="E885" s="28" t="s">
        <v>1297</v>
      </c>
      <c r="F885" s="29" t="s">
        <v>1298</v>
      </c>
      <c r="G885" s="27" t="s">
        <v>68</v>
      </c>
      <c r="H885" s="30">
        <v>11727.05</v>
      </c>
      <c r="J885" s="30">
        <f t="shared" si="52"/>
        <v>11727.05</v>
      </c>
      <c r="K885" s="30">
        <f t="shared" si="53"/>
        <v>0</v>
      </c>
      <c r="L885" s="25">
        <f t="shared" si="54"/>
        <v>8</v>
      </c>
      <c r="M885" s="25" t="str">
        <f>VLOOKUP(L885,mês!A:B,2,0)</f>
        <v>Agosto</v>
      </c>
      <c r="N885" s="25" t="str">
        <f t="shared" si="55"/>
        <v xml:space="preserve">Diretoria </v>
      </c>
    </row>
    <row r="886" spans="1:14" ht="57" customHeight="1" x14ac:dyDescent="0.2">
      <c r="A886" s="25" t="s">
        <v>1292</v>
      </c>
      <c r="B886" s="26">
        <v>45148</v>
      </c>
      <c r="C886" s="27">
        <v>17281</v>
      </c>
      <c r="D886" s="27" t="s">
        <v>65</v>
      </c>
      <c r="E886" s="28" t="s">
        <v>1299</v>
      </c>
      <c r="F886" s="29" t="s">
        <v>1300</v>
      </c>
      <c r="G886" s="27" t="s">
        <v>68</v>
      </c>
      <c r="H886" s="30">
        <v>0.68</v>
      </c>
      <c r="J886" s="30">
        <f t="shared" si="52"/>
        <v>0.68</v>
      </c>
      <c r="K886" s="30">
        <f t="shared" si="53"/>
        <v>0</v>
      </c>
      <c r="L886" s="25">
        <f t="shared" si="54"/>
        <v>8</v>
      </c>
      <c r="M886" s="25" t="str">
        <f>VLOOKUP(L886,mês!A:B,2,0)</f>
        <v>Agosto</v>
      </c>
      <c r="N886" s="25" t="str">
        <f t="shared" si="55"/>
        <v xml:space="preserve">Diretoria </v>
      </c>
    </row>
    <row r="887" spans="1:14" ht="57" customHeight="1" x14ac:dyDescent="0.2">
      <c r="A887" s="25" t="s">
        <v>1292</v>
      </c>
      <c r="B887" s="26">
        <v>45148</v>
      </c>
      <c r="C887" s="27">
        <v>17282</v>
      </c>
      <c r="D887" s="27" t="s">
        <v>65</v>
      </c>
      <c r="E887" s="28" t="s">
        <v>1301</v>
      </c>
      <c r="F887" s="29" t="s">
        <v>1302</v>
      </c>
      <c r="G887" s="27" t="s">
        <v>68</v>
      </c>
      <c r="H887" s="30">
        <v>1583</v>
      </c>
      <c r="J887" s="30">
        <f t="shared" si="52"/>
        <v>1583</v>
      </c>
      <c r="K887" s="30">
        <f t="shared" si="53"/>
        <v>0</v>
      </c>
      <c r="L887" s="25">
        <f t="shared" si="54"/>
        <v>8</v>
      </c>
      <c r="M887" s="25" t="str">
        <f>VLOOKUP(L887,mês!A:B,2,0)</f>
        <v>Agosto</v>
      </c>
      <c r="N887" s="25" t="str">
        <f t="shared" si="55"/>
        <v xml:space="preserve">Diretoria </v>
      </c>
    </row>
    <row r="888" spans="1:14" ht="57" customHeight="1" x14ac:dyDescent="0.2">
      <c r="A888" s="25" t="s">
        <v>1292</v>
      </c>
      <c r="B888" s="26">
        <v>45156</v>
      </c>
      <c r="C888" s="27">
        <v>17318</v>
      </c>
      <c r="D888" s="27" t="s">
        <v>173</v>
      </c>
      <c r="E888" s="28" t="s">
        <v>1303</v>
      </c>
      <c r="F888" s="29" t="s">
        <v>1304</v>
      </c>
      <c r="G888" s="27" t="s">
        <v>68</v>
      </c>
      <c r="H888" s="30">
        <v>125.1</v>
      </c>
      <c r="J888" s="30">
        <f t="shared" si="52"/>
        <v>125.1</v>
      </c>
      <c r="K888" s="30">
        <f t="shared" si="53"/>
        <v>0</v>
      </c>
      <c r="L888" s="25">
        <f t="shared" si="54"/>
        <v>8</v>
      </c>
      <c r="M888" s="25" t="str">
        <f>VLOOKUP(L888,mês!A:B,2,0)</f>
        <v>Agosto</v>
      </c>
      <c r="N888" s="25" t="str">
        <f t="shared" si="55"/>
        <v xml:space="preserve">Diretoria </v>
      </c>
    </row>
    <row r="889" spans="1:14" ht="57" customHeight="1" x14ac:dyDescent="0.2">
      <c r="A889" s="25" t="s">
        <v>1305</v>
      </c>
      <c r="B889" s="26">
        <v>44936</v>
      </c>
      <c r="C889" s="27">
        <v>16470</v>
      </c>
      <c r="D889" s="27" t="s">
        <v>65</v>
      </c>
      <c r="E889" s="28" t="s">
        <v>499</v>
      </c>
      <c r="F889" s="29" t="s">
        <v>1306</v>
      </c>
      <c r="G889" s="27" t="s">
        <v>68</v>
      </c>
      <c r="H889" s="30">
        <v>0</v>
      </c>
      <c r="J889" s="30">
        <f t="shared" si="52"/>
        <v>0</v>
      </c>
      <c r="K889" s="30">
        <f t="shared" si="53"/>
        <v>0</v>
      </c>
      <c r="L889" s="25">
        <f t="shared" si="54"/>
        <v>1</v>
      </c>
      <c r="M889" s="25" t="str">
        <f>VLOOKUP(L889,mês!A:B,2,0)</f>
        <v>Janeiro</v>
      </c>
      <c r="N889" s="25" t="str">
        <f t="shared" si="55"/>
        <v xml:space="preserve">CONVÊNIO </v>
      </c>
    </row>
    <row r="890" spans="1:14" ht="57" customHeight="1" x14ac:dyDescent="0.2">
      <c r="A890" s="25" t="s">
        <v>1305</v>
      </c>
      <c r="B890" s="26">
        <v>44980</v>
      </c>
      <c r="C890" s="27">
        <v>16617</v>
      </c>
      <c r="D890" s="27" t="s">
        <v>526</v>
      </c>
      <c r="E890" s="28" t="s">
        <v>1307</v>
      </c>
      <c r="F890" s="29" t="s">
        <v>1308</v>
      </c>
      <c r="G890" s="27" t="s">
        <v>68</v>
      </c>
      <c r="H890" s="30">
        <v>640</v>
      </c>
      <c r="J890" s="30">
        <f t="shared" si="52"/>
        <v>640</v>
      </c>
      <c r="K890" s="30">
        <f t="shared" si="53"/>
        <v>0</v>
      </c>
      <c r="L890" s="25">
        <f t="shared" si="54"/>
        <v>2</v>
      </c>
      <c r="M890" s="25" t="str">
        <f>VLOOKUP(L890,mês!A:B,2,0)</f>
        <v>Fevereiro</v>
      </c>
      <c r="N890" s="25" t="str">
        <f t="shared" si="55"/>
        <v xml:space="preserve">CONVÊNIO </v>
      </c>
    </row>
    <row r="891" spans="1:14" ht="57" customHeight="1" x14ac:dyDescent="0.2">
      <c r="A891" s="25" t="s">
        <v>1305</v>
      </c>
      <c r="B891" s="26">
        <v>45002</v>
      </c>
      <c r="C891" s="27">
        <v>16698</v>
      </c>
      <c r="D891" s="27" t="s">
        <v>526</v>
      </c>
      <c r="E891" s="28" t="s">
        <v>1307</v>
      </c>
      <c r="F891" s="29" t="s">
        <v>1309</v>
      </c>
      <c r="G891" s="27" t="s">
        <v>68</v>
      </c>
      <c r="H891" s="30">
        <v>960</v>
      </c>
      <c r="J891" s="30">
        <f t="shared" si="52"/>
        <v>960</v>
      </c>
      <c r="K891" s="30">
        <f t="shared" si="53"/>
        <v>0</v>
      </c>
      <c r="L891" s="25">
        <f t="shared" si="54"/>
        <v>3</v>
      </c>
      <c r="M891" s="25" t="str">
        <f>VLOOKUP(L891,mês!A:B,2,0)</f>
        <v>Março</v>
      </c>
      <c r="N891" s="25" t="str">
        <f t="shared" si="55"/>
        <v xml:space="preserve">CONVÊNIO </v>
      </c>
    </row>
    <row r="892" spans="1:14" ht="57" customHeight="1" x14ac:dyDescent="0.2">
      <c r="A892" s="25" t="s">
        <v>1305</v>
      </c>
      <c r="B892" s="26">
        <v>45019</v>
      </c>
      <c r="C892" s="27">
        <v>16753</v>
      </c>
      <c r="D892" s="27" t="s">
        <v>526</v>
      </c>
      <c r="E892" s="28" t="s">
        <v>1310</v>
      </c>
      <c r="F892" s="29" t="s">
        <v>1311</v>
      </c>
      <c r="G892" s="27" t="s">
        <v>68</v>
      </c>
      <c r="H892" s="30">
        <v>640</v>
      </c>
      <c r="J892" s="30">
        <f t="shared" si="52"/>
        <v>640</v>
      </c>
      <c r="K892" s="30">
        <f t="shared" si="53"/>
        <v>0</v>
      </c>
      <c r="L892" s="25">
        <f t="shared" si="54"/>
        <v>4</v>
      </c>
      <c r="M892" s="25" t="str">
        <f>VLOOKUP(L892,mês!A:B,2,0)</f>
        <v>Abril</v>
      </c>
      <c r="N892" s="25" t="str">
        <f t="shared" si="55"/>
        <v xml:space="preserve">CONVÊNIO </v>
      </c>
    </row>
    <row r="893" spans="1:14" ht="57" customHeight="1" x14ac:dyDescent="0.2">
      <c r="A893" s="25" t="s">
        <v>1305</v>
      </c>
      <c r="B893" s="26">
        <v>45061</v>
      </c>
      <c r="C893" s="27">
        <v>16931</v>
      </c>
      <c r="D893" s="27" t="s">
        <v>65</v>
      </c>
      <c r="E893" s="28" t="s">
        <v>1312</v>
      </c>
      <c r="F893" s="29" t="s">
        <v>1313</v>
      </c>
      <c r="G893" s="27" t="s">
        <v>68</v>
      </c>
      <c r="H893" s="30">
        <v>66950.52</v>
      </c>
      <c r="J893" s="30">
        <f t="shared" si="52"/>
        <v>66950.52</v>
      </c>
      <c r="K893" s="30">
        <f t="shared" si="53"/>
        <v>0</v>
      </c>
      <c r="L893" s="25">
        <f t="shared" si="54"/>
        <v>5</v>
      </c>
      <c r="M893" s="25" t="str">
        <f>VLOOKUP(L893,mês!A:B,2,0)</f>
        <v>Maio</v>
      </c>
      <c r="N893" s="25" t="str">
        <f t="shared" si="55"/>
        <v xml:space="preserve">CONVÊNIO </v>
      </c>
    </row>
    <row r="894" spans="1:14" ht="57" customHeight="1" x14ac:dyDescent="0.2">
      <c r="A894" s="25" t="s">
        <v>1314</v>
      </c>
      <c r="B894" s="26">
        <v>44938</v>
      </c>
      <c r="C894" s="27">
        <v>16485</v>
      </c>
      <c r="D894" s="27" t="s">
        <v>270</v>
      </c>
      <c r="E894" s="28" t="s">
        <v>1315</v>
      </c>
      <c r="F894" s="29" t="s">
        <v>1316</v>
      </c>
      <c r="G894" s="27" t="s">
        <v>68</v>
      </c>
      <c r="H894" s="30">
        <v>9500</v>
      </c>
      <c r="J894" s="30">
        <f t="shared" si="52"/>
        <v>9500</v>
      </c>
      <c r="K894" s="30">
        <f t="shared" si="53"/>
        <v>0</v>
      </c>
      <c r="L894" s="25">
        <f t="shared" si="54"/>
        <v>1</v>
      </c>
      <c r="M894" s="25" t="str">
        <f>VLOOKUP(L894,mês!A:B,2,0)</f>
        <v>Janeiro</v>
      </c>
      <c r="N894" s="25" t="str">
        <f t="shared" si="55"/>
        <v xml:space="preserve">RI </v>
      </c>
    </row>
    <row r="895" spans="1:14" ht="57" customHeight="1" x14ac:dyDescent="0.2">
      <c r="A895" s="25" t="s">
        <v>1314</v>
      </c>
      <c r="B895" s="26">
        <v>45071</v>
      </c>
      <c r="C895" s="27">
        <v>16983</v>
      </c>
      <c r="D895" s="27" t="s">
        <v>270</v>
      </c>
      <c r="E895" s="28" t="s">
        <v>1317</v>
      </c>
      <c r="F895" s="29" t="s">
        <v>1318</v>
      </c>
      <c r="G895" s="27" t="s">
        <v>68</v>
      </c>
      <c r="H895" s="30">
        <v>16000</v>
      </c>
      <c r="J895" s="30">
        <f t="shared" si="52"/>
        <v>16000</v>
      </c>
      <c r="K895" s="30">
        <f t="shared" si="53"/>
        <v>0</v>
      </c>
      <c r="L895" s="25">
        <f t="shared" si="54"/>
        <v>5</v>
      </c>
      <c r="M895" s="25" t="str">
        <f>VLOOKUP(L895,mês!A:B,2,0)</f>
        <v>Maio</v>
      </c>
      <c r="N895" s="25" t="str">
        <f t="shared" si="55"/>
        <v xml:space="preserve">RI </v>
      </c>
    </row>
    <row r="896" spans="1:14" ht="57" customHeight="1" x14ac:dyDescent="0.2">
      <c r="A896" s="25" t="s">
        <v>1319</v>
      </c>
      <c r="B896" s="26">
        <v>44965</v>
      </c>
      <c r="C896" s="27">
        <v>16572</v>
      </c>
      <c r="D896" s="27" t="s">
        <v>270</v>
      </c>
      <c r="E896" s="28" t="s">
        <v>902</v>
      </c>
      <c r="F896" s="29" t="s">
        <v>1320</v>
      </c>
      <c r="G896" s="27" t="s">
        <v>68</v>
      </c>
      <c r="H896" s="30">
        <v>5960</v>
      </c>
      <c r="J896" s="30">
        <f t="shared" si="52"/>
        <v>5960</v>
      </c>
      <c r="K896" s="30">
        <f t="shared" si="53"/>
        <v>0</v>
      </c>
      <c r="L896" s="25">
        <f t="shared" si="54"/>
        <v>2</v>
      </c>
      <c r="M896" s="25" t="str">
        <f>VLOOKUP(L896,mês!A:B,2,0)</f>
        <v>Fevereiro</v>
      </c>
      <c r="N896" s="25" t="str">
        <f t="shared" si="55"/>
        <v xml:space="preserve">RD </v>
      </c>
    </row>
    <row r="897" spans="1:14" ht="57" customHeight="1" x14ac:dyDescent="0.2">
      <c r="A897" s="25" t="s">
        <v>1319</v>
      </c>
      <c r="B897" s="26">
        <v>44984</v>
      </c>
      <c r="C897" s="27">
        <v>16626</v>
      </c>
      <c r="D897" s="27" t="s">
        <v>270</v>
      </c>
      <c r="E897" s="28" t="s">
        <v>1321</v>
      </c>
      <c r="F897" s="29" t="s">
        <v>1322</v>
      </c>
      <c r="G897" s="27" t="s">
        <v>68</v>
      </c>
      <c r="H897" s="30">
        <v>36000</v>
      </c>
      <c r="J897" s="30">
        <f t="shared" si="52"/>
        <v>36000</v>
      </c>
      <c r="K897" s="30">
        <f t="shared" si="53"/>
        <v>0</v>
      </c>
      <c r="L897" s="25">
        <f t="shared" si="54"/>
        <v>2</v>
      </c>
      <c r="M897" s="25" t="str">
        <f>VLOOKUP(L897,mês!A:B,2,0)</f>
        <v>Fevereiro</v>
      </c>
      <c r="N897" s="25" t="str">
        <f t="shared" si="55"/>
        <v xml:space="preserve">RD </v>
      </c>
    </row>
    <row r="898" spans="1:14" ht="57" customHeight="1" x14ac:dyDescent="0.2">
      <c r="A898" s="25" t="s">
        <v>1319</v>
      </c>
      <c r="B898" s="26">
        <v>45006</v>
      </c>
      <c r="C898" s="27">
        <v>16704</v>
      </c>
      <c r="D898" s="27" t="s">
        <v>270</v>
      </c>
      <c r="E898" s="28" t="s">
        <v>1303</v>
      </c>
      <c r="F898" s="29" t="s">
        <v>1323</v>
      </c>
      <c r="G898" s="27" t="s">
        <v>68</v>
      </c>
      <c r="H898" s="30">
        <v>166</v>
      </c>
      <c r="J898" s="30">
        <f t="shared" si="52"/>
        <v>166</v>
      </c>
      <c r="K898" s="30">
        <f t="shared" si="53"/>
        <v>0</v>
      </c>
      <c r="L898" s="25">
        <f t="shared" si="54"/>
        <v>3</v>
      </c>
      <c r="M898" s="25" t="str">
        <f>VLOOKUP(L898,mês!A:B,2,0)</f>
        <v>Março</v>
      </c>
      <c r="N898" s="25" t="str">
        <f t="shared" si="55"/>
        <v xml:space="preserve">RD </v>
      </c>
    </row>
    <row r="899" spans="1:14" ht="57" customHeight="1" x14ac:dyDescent="0.2">
      <c r="A899" s="25" t="s">
        <v>1319</v>
      </c>
      <c r="B899" s="26">
        <v>45125</v>
      </c>
      <c r="C899" s="27">
        <v>17182</v>
      </c>
      <c r="D899" s="27" t="s">
        <v>270</v>
      </c>
      <c r="E899" s="28" t="s">
        <v>910</v>
      </c>
      <c r="F899" s="29" t="s">
        <v>1324</v>
      </c>
      <c r="G899" s="27" t="s">
        <v>68</v>
      </c>
      <c r="H899" s="30">
        <v>3410</v>
      </c>
      <c r="J899" s="30">
        <f t="shared" ref="J899:J962" si="56">IF(G899="Não",0,H899)</f>
        <v>3410</v>
      </c>
      <c r="K899" s="30">
        <f t="shared" ref="K899:K962" si="57">IF(G899="Não",H899,0)</f>
        <v>0</v>
      </c>
      <c r="L899" s="25">
        <f t="shared" ref="L899:L962" si="58">MONTH(B899)</f>
        <v>7</v>
      </c>
      <c r="M899" s="25" t="str">
        <f>VLOOKUP(L899,mês!A:B,2,0)</f>
        <v>Julho</v>
      </c>
      <c r="N899" s="25" t="str">
        <f t="shared" ref="N899:N962" si="59">LEFT(A899,SEARCH("-",A899)-1)</f>
        <v xml:space="preserve">RD </v>
      </c>
    </row>
    <row r="900" spans="1:14" ht="57" customHeight="1" x14ac:dyDescent="0.2">
      <c r="A900" s="25" t="s">
        <v>1319</v>
      </c>
      <c r="B900" s="26">
        <v>45139</v>
      </c>
      <c r="C900" s="27">
        <v>17234</v>
      </c>
      <c r="D900" s="27" t="s">
        <v>270</v>
      </c>
      <c r="E900" s="28" t="s">
        <v>461</v>
      </c>
      <c r="F900" s="29" t="s">
        <v>1325</v>
      </c>
      <c r="G900" s="27" t="s">
        <v>68</v>
      </c>
      <c r="H900" s="30">
        <v>2673</v>
      </c>
      <c r="J900" s="30">
        <f t="shared" si="56"/>
        <v>2673</v>
      </c>
      <c r="K900" s="30">
        <f t="shared" si="57"/>
        <v>0</v>
      </c>
      <c r="L900" s="25">
        <f t="shared" si="58"/>
        <v>8</v>
      </c>
      <c r="M900" s="25" t="str">
        <f>VLOOKUP(L900,mês!A:B,2,0)</f>
        <v>Agosto</v>
      </c>
      <c r="N900" s="25" t="str">
        <f t="shared" si="59"/>
        <v xml:space="preserve">RD </v>
      </c>
    </row>
    <row r="901" spans="1:14" ht="57" customHeight="1" x14ac:dyDescent="0.2">
      <c r="A901" s="25" t="s">
        <v>1319</v>
      </c>
      <c r="B901" s="26">
        <v>45155</v>
      </c>
      <c r="C901" s="27">
        <v>17316</v>
      </c>
      <c r="D901" s="27" t="s">
        <v>270</v>
      </c>
      <c r="E901" s="28" t="s">
        <v>294</v>
      </c>
      <c r="F901" s="29" t="s">
        <v>1326</v>
      </c>
      <c r="G901" s="27" t="s">
        <v>68</v>
      </c>
      <c r="H901" s="30">
        <v>2198</v>
      </c>
      <c r="J901" s="30">
        <f t="shared" si="56"/>
        <v>2198</v>
      </c>
      <c r="K901" s="30">
        <f t="shared" si="57"/>
        <v>0</v>
      </c>
      <c r="L901" s="25">
        <f t="shared" si="58"/>
        <v>8</v>
      </c>
      <c r="M901" s="25" t="str">
        <f>VLOOKUP(L901,mês!A:B,2,0)</f>
        <v>Agosto</v>
      </c>
      <c r="N901" s="25" t="str">
        <f t="shared" si="59"/>
        <v xml:space="preserve">RD </v>
      </c>
    </row>
    <row r="902" spans="1:14" ht="57" customHeight="1" x14ac:dyDescent="0.2">
      <c r="A902" s="25" t="s">
        <v>1319</v>
      </c>
      <c r="B902" s="26">
        <v>45183</v>
      </c>
      <c r="C902" s="27">
        <v>17389</v>
      </c>
      <c r="D902" s="27" t="s">
        <v>270</v>
      </c>
      <c r="E902" s="28" t="s">
        <v>1327</v>
      </c>
      <c r="F902" s="29" t="s">
        <v>1328</v>
      </c>
      <c r="G902" s="27" t="s">
        <v>68</v>
      </c>
      <c r="H902" s="30">
        <v>8889</v>
      </c>
      <c r="J902" s="30">
        <f t="shared" si="56"/>
        <v>8889</v>
      </c>
      <c r="K902" s="30">
        <f t="shared" si="57"/>
        <v>0</v>
      </c>
      <c r="L902" s="25">
        <f t="shared" si="58"/>
        <v>9</v>
      </c>
      <c r="M902" s="25" t="str">
        <f>VLOOKUP(L902,mês!A:B,2,0)</f>
        <v>Setembro</v>
      </c>
      <c r="N902" s="25" t="str">
        <f t="shared" si="59"/>
        <v xml:space="preserve">RD </v>
      </c>
    </row>
    <row r="903" spans="1:14" ht="57" customHeight="1" x14ac:dyDescent="0.2">
      <c r="A903" s="25" t="s">
        <v>1319</v>
      </c>
      <c r="B903" s="26">
        <v>45183</v>
      </c>
      <c r="C903" s="27">
        <v>17390</v>
      </c>
      <c r="D903" s="27" t="s">
        <v>270</v>
      </c>
      <c r="E903" s="28" t="s">
        <v>910</v>
      </c>
      <c r="F903" s="29" t="s">
        <v>1329</v>
      </c>
      <c r="G903" s="27" t="s">
        <v>68</v>
      </c>
      <c r="H903" s="30">
        <v>6180</v>
      </c>
      <c r="J903" s="30">
        <f t="shared" si="56"/>
        <v>6180</v>
      </c>
      <c r="K903" s="30">
        <f t="shared" si="57"/>
        <v>0</v>
      </c>
      <c r="L903" s="25">
        <f t="shared" si="58"/>
        <v>9</v>
      </c>
      <c r="M903" s="25" t="str">
        <f>VLOOKUP(L903,mês!A:B,2,0)</f>
        <v>Setembro</v>
      </c>
      <c r="N903" s="25" t="str">
        <f t="shared" si="59"/>
        <v xml:space="preserve">RD </v>
      </c>
    </row>
    <row r="904" spans="1:14" ht="57" customHeight="1" x14ac:dyDescent="0.2">
      <c r="A904" s="25" t="s">
        <v>1319</v>
      </c>
      <c r="B904" s="26">
        <v>45254</v>
      </c>
      <c r="C904" s="27">
        <v>17643</v>
      </c>
      <c r="D904" s="27" t="s">
        <v>270</v>
      </c>
      <c r="E904" s="28" t="s">
        <v>1330</v>
      </c>
      <c r="F904" s="29" t="s">
        <v>1331</v>
      </c>
      <c r="G904" s="27" t="s">
        <v>68</v>
      </c>
      <c r="H904" s="30">
        <v>1455</v>
      </c>
      <c r="J904" s="30">
        <f t="shared" si="56"/>
        <v>1455</v>
      </c>
      <c r="K904" s="30">
        <f t="shared" si="57"/>
        <v>0</v>
      </c>
      <c r="L904" s="25">
        <f t="shared" si="58"/>
        <v>11</v>
      </c>
      <c r="M904" s="25" t="str">
        <f>VLOOKUP(L904,mês!A:B,2,0)</f>
        <v>Novembro</v>
      </c>
      <c r="N904" s="25" t="str">
        <f t="shared" si="59"/>
        <v xml:space="preserve">RD </v>
      </c>
    </row>
    <row r="905" spans="1:14" ht="57" customHeight="1" x14ac:dyDescent="0.2">
      <c r="A905" s="25" t="s">
        <v>1332</v>
      </c>
      <c r="B905" s="26">
        <v>44937</v>
      </c>
      <c r="C905" s="27">
        <v>16478</v>
      </c>
      <c r="D905" s="27" t="s">
        <v>87</v>
      </c>
      <c r="E905" s="28" t="s">
        <v>1333</v>
      </c>
      <c r="F905" s="29" t="s">
        <v>1334</v>
      </c>
      <c r="G905" s="27" t="s">
        <v>68</v>
      </c>
      <c r="H905" s="30">
        <v>11079</v>
      </c>
      <c r="J905" s="30">
        <f t="shared" si="56"/>
        <v>11079</v>
      </c>
      <c r="K905" s="30">
        <f t="shared" si="57"/>
        <v>0</v>
      </c>
      <c r="L905" s="25">
        <f t="shared" si="58"/>
        <v>1</v>
      </c>
      <c r="M905" s="25" t="str">
        <f>VLOOKUP(L905,mês!A:B,2,0)</f>
        <v>Janeiro</v>
      </c>
      <c r="N905" s="25" t="str">
        <f t="shared" si="59"/>
        <v xml:space="preserve">Diretoria </v>
      </c>
    </row>
    <row r="906" spans="1:14" ht="57" customHeight="1" x14ac:dyDescent="0.2">
      <c r="A906" s="25" t="s">
        <v>1332</v>
      </c>
      <c r="B906" s="26">
        <v>44937</v>
      </c>
      <c r="C906" s="27">
        <v>16477</v>
      </c>
      <c r="D906" s="27" t="s">
        <v>96</v>
      </c>
      <c r="E906" s="28" t="s">
        <v>1335</v>
      </c>
      <c r="F906" s="29" t="s">
        <v>1336</v>
      </c>
      <c r="G906" s="27" t="s">
        <v>68</v>
      </c>
      <c r="H906" s="30">
        <v>3548.25</v>
      </c>
      <c r="J906" s="30">
        <f t="shared" si="56"/>
        <v>3548.25</v>
      </c>
      <c r="K906" s="30">
        <f t="shared" si="57"/>
        <v>0</v>
      </c>
      <c r="L906" s="25">
        <f t="shared" si="58"/>
        <v>1</v>
      </c>
      <c r="M906" s="25" t="str">
        <f>VLOOKUP(L906,mês!A:B,2,0)</f>
        <v>Janeiro</v>
      </c>
      <c r="N906" s="25" t="str">
        <f t="shared" si="59"/>
        <v xml:space="preserve">Diretoria </v>
      </c>
    </row>
    <row r="907" spans="1:14" ht="57" customHeight="1" x14ac:dyDescent="0.2">
      <c r="A907" s="25" t="s">
        <v>1332</v>
      </c>
      <c r="B907" s="26">
        <v>45069</v>
      </c>
      <c r="C907" s="27">
        <v>16971</v>
      </c>
      <c r="D907" s="27" t="s">
        <v>96</v>
      </c>
      <c r="E907" s="28" t="s">
        <v>1337</v>
      </c>
      <c r="F907" s="29" t="s">
        <v>1338</v>
      </c>
      <c r="G907" s="27" t="s">
        <v>68</v>
      </c>
      <c r="H907" s="30">
        <v>0</v>
      </c>
      <c r="J907" s="30">
        <f t="shared" si="56"/>
        <v>0</v>
      </c>
      <c r="K907" s="30">
        <f t="shared" si="57"/>
        <v>0</v>
      </c>
      <c r="L907" s="25">
        <f t="shared" si="58"/>
        <v>5</v>
      </c>
      <c r="M907" s="25" t="str">
        <f>VLOOKUP(L907,mês!A:B,2,0)</f>
        <v>Maio</v>
      </c>
      <c r="N907" s="25" t="str">
        <f t="shared" si="59"/>
        <v xml:space="preserve">Diretoria </v>
      </c>
    </row>
    <row r="908" spans="1:14" ht="57" customHeight="1" x14ac:dyDescent="0.2">
      <c r="A908" s="25" t="s">
        <v>1332</v>
      </c>
      <c r="B908" s="26">
        <v>45147</v>
      </c>
      <c r="C908" s="27">
        <v>17266</v>
      </c>
      <c r="D908" s="27" t="s">
        <v>65</v>
      </c>
      <c r="E908" s="28" t="s">
        <v>1339</v>
      </c>
      <c r="F908" s="29" t="s">
        <v>1340</v>
      </c>
      <c r="G908" s="27" t="s">
        <v>68</v>
      </c>
      <c r="H908" s="30">
        <v>201.36</v>
      </c>
      <c r="J908" s="30">
        <f t="shared" si="56"/>
        <v>201.36</v>
      </c>
      <c r="K908" s="30">
        <f t="shared" si="57"/>
        <v>0</v>
      </c>
      <c r="L908" s="25">
        <f t="shared" si="58"/>
        <v>8</v>
      </c>
      <c r="M908" s="25" t="str">
        <f>VLOOKUP(L908,mês!A:B,2,0)</f>
        <v>Agosto</v>
      </c>
      <c r="N908" s="25" t="str">
        <f t="shared" si="59"/>
        <v xml:space="preserve">Diretoria </v>
      </c>
    </row>
    <row r="909" spans="1:14" ht="57" customHeight="1" x14ac:dyDescent="0.2">
      <c r="A909" s="25" t="s">
        <v>1332</v>
      </c>
      <c r="B909" s="26">
        <v>45204</v>
      </c>
      <c r="C909" s="27">
        <v>17465</v>
      </c>
      <c r="D909" s="27" t="s">
        <v>96</v>
      </c>
      <c r="E909" s="28" t="s">
        <v>1335</v>
      </c>
      <c r="F909" s="29" t="s">
        <v>1341</v>
      </c>
      <c r="G909" s="27" t="s">
        <v>68</v>
      </c>
      <c r="H909" s="30">
        <v>933.75</v>
      </c>
      <c r="J909" s="30">
        <f t="shared" si="56"/>
        <v>933.75</v>
      </c>
      <c r="K909" s="30">
        <f t="shared" si="57"/>
        <v>0</v>
      </c>
      <c r="L909" s="25">
        <f t="shared" si="58"/>
        <v>10</v>
      </c>
      <c r="M909" s="25" t="str">
        <f>VLOOKUP(L909,mês!A:B,2,0)</f>
        <v>Outubro</v>
      </c>
      <c r="N909" s="25" t="str">
        <f t="shared" si="59"/>
        <v xml:space="preserve">Diretoria </v>
      </c>
    </row>
    <row r="910" spans="1:14" ht="57" customHeight="1" x14ac:dyDescent="0.2">
      <c r="A910" s="25" t="s">
        <v>1332</v>
      </c>
      <c r="B910" s="26">
        <v>45217</v>
      </c>
      <c r="C910" s="27">
        <v>17517</v>
      </c>
      <c r="D910" s="27" t="s">
        <v>96</v>
      </c>
      <c r="E910" s="28" t="s">
        <v>1337</v>
      </c>
      <c r="F910" s="29" t="s">
        <v>1342</v>
      </c>
      <c r="G910" s="27" t="s">
        <v>68</v>
      </c>
      <c r="H910" s="30">
        <v>104.13</v>
      </c>
      <c r="J910" s="30">
        <f t="shared" si="56"/>
        <v>104.13</v>
      </c>
      <c r="K910" s="30">
        <f t="shared" si="57"/>
        <v>0</v>
      </c>
      <c r="L910" s="25">
        <f t="shared" si="58"/>
        <v>10</v>
      </c>
      <c r="M910" s="25" t="str">
        <f>VLOOKUP(L910,mês!A:B,2,0)</f>
        <v>Outubro</v>
      </c>
      <c r="N910" s="25" t="str">
        <f t="shared" si="59"/>
        <v xml:space="preserve">Diretoria </v>
      </c>
    </row>
    <row r="911" spans="1:14" ht="57" customHeight="1" x14ac:dyDescent="0.2">
      <c r="A911" s="25" t="s">
        <v>1343</v>
      </c>
      <c r="B911" s="26">
        <v>44973</v>
      </c>
      <c r="C911" s="27">
        <v>16606</v>
      </c>
      <c r="D911" s="27" t="s">
        <v>118</v>
      </c>
      <c r="E911" s="28" t="s">
        <v>1344</v>
      </c>
      <c r="F911" s="29" t="s">
        <v>1345</v>
      </c>
      <c r="G911" s="27" t="s">
        <v>68</v>
      </c>
      <c r="H911" s="30">
        <v>3274</v>
      </c>
      <c r="J911" s="30">
        <f t="shared" si="56"/>
        <v>3274</v>
      </c>
      <c r="K911" s="30">
        <f t="shared" si="57"/>
        <v>0</v>
      </c>
      <c r="L911" s="25">
        <f t="shared" si="58"/>
        <v>2</v>
      </c>
      <c r="M911" s="25" t="str">
        <f>VLOOKUP(L911,mês!A:B,2,0)</f>
        <v>Fevereiro</v>
      </c>
      <c r="N911" s="25" t="str">
        <f t="shared" si="59"/>
        <v xml:space="preserve">RI </v>
      </c>
    </row>
    <row r="912" spans="1:14" ht="57" customHeight="1" x14ac:dyDescent="0.2">
      <c r="A912" s="25" t="s">
        <v>1343</v>
      </c>
      <c r="B912" s="26">
        <v>44986</v>
      </c>
      <c r="C912" s="27">
        <v>16634</v>
      </c>
      <c r="D912" s="27" t="s">
        <v>118</v>
      </c>
      <c r="E912" s="28" t="s">
        <v>900</v>
      </c>
      <c r="F912" s="29" t="s">
        <v>1346</v>
      </c>
      <c r="G912" s="27" t="s">
        <v>68</v>
      </c>
      <c r="H912" s="30">
        <v>800</v>
      </c>
      <c r="J912" s="30">
        <f t="shared" si="56"/>
        <v>800</v>
      </c>
      <c r="K912" s="30">
        <f t="shared" si="57"/>
        <v>0</v>
      </c>
      <c r="L912" s="25">
        <f t="shared" si="58"/>
        <v>3</v>
      </c>
      <c r="M912" s="25" t="str">
        <f>VLOOKUP(L912,mês!A:B,2,0)</f>
        <v>Março</v>
      </c>
      <c r="N912" s="25" t="str">
        <f t="shared" si="59"/>
        <v xml:space="preserve">RI </v>
      </c>
    </row>
    <row r="913" spans="1:14" ht="57" customHeight="1" x14ac:dyDescent="0.2">
      <c r="A913" s="25" t="s">
        <v>1343</v>
      </c>
      <c r="B913" s="26">
        <v>45019</v>
      </c>
      <c r="C913" s="27">
        <v>16750</v>
      </c>
      <c r="D913" s="27" t="s">
        <v>118</v>
      </c>
      <c r="E913" s="28" t="s">
        <v>116</v>
      </c>
      <c r="F913" s="29" t="s">
        <v>1347</v>
      </c>
      <c r="G913" s="27" t="s">
        <v>68</v>
      </c>
      <c r="H913" s="30">
        <v>620</v>
      </c>
      <c r="J913" s="30">
        <f t="shared" si="56"/>
        <v>620</v>
      </c>
      <c r="K913" s="30">
        <f t="shared" si="57"/>
        <v>0</v>
      </c>
      <c r="L913" s="25">
        <f t="shared" si="58"/>
        <v>4</v>
      </c>
      <c r="M913" s="25" t="str">
        <f>VLOOKUP(L913,mês!A:B,2,0)</f>
        <v>Abril</v>
      </c>
      <c r="N913" s="25" t="str">
        <f t="shared" si="59"/>
        <v xml:space="preserve">RI </v>
      </c>
    </row>
    <row r="914" spans="1:14" ht="57" customHeight="1" x14ac:dyDescent="0.2">
      <c r="A914" s="25" t="s">
        <v>1343</v>
      </c>
      <c r="B914" s="26">
        <v>45077</v>
      </c>
      <c r="C914" s="27">
        <v>16996</v>
      </c>
      <c r="D914" s="27" t="s">
        <v>118</v>
      </c>
      <c r="E914" s="28" t="s">
        <v>1348</v>
      </c>
      <c r="F914" s="29" t="s">
        <v>1349</v>
      </c>
      <c r="G914" s="27" t="s">
        <v>68</v>
      </c>
      <c r="H914" s="30">
        <v>200</v>
      </c>
      <c r="J914" s="30">
        <f t="shared" si="56"/>
        <v>200</v>
      </c>
      <c r="K914" s="30">
        <f t="shared" si="57"/>
        <v>0</v>
      </c>
      <c r="L914" s="25">
        <f t="shared" si="58"/>
        <v>5</v>
      </c>
      <c r="M914" s="25" t="str">
        <f>VLOOKUP(L914,mês!A:B,2,0)</f>
        <v>Maio</v>
      </c>
      <c r="N914" s="25" t="str">
        <f t="shared" si="59"/>
        <v xml:space="preserve">RI </v>
      </c>
    </row>
    <row r="915" spans="1:14" ht="57" customHeight="1" x14ac:dyDescent="0.2">
      <c r="A915" s="25" t="s">
        <v>1343</v>
      </c>
      <c r="B915" s="26">
        <v>45093</v>
      </c>
      <c r="C915" s="27">
        <v>17059</v>
      </c>
      <c r="D915" s="27" t="s">
        <v>118</v>
      </c>
      <c r="E915" s="28" t="s">
        <v>1350</v>
      </c>
      <c r="F915" s="29" t="s">
        <v>1351</v>
      </c>
      <c r="G915" s="27" t="s">
        <v>68</v>
      </c>
      <c r="H915" s="30">
        <v>65</v>
      </c>
      <c r="J915" s="30">
        <f t="shared" si="56"/>
        <v>65</v>
      </c>
      <c r="K915" s="30">
        <f t="shared" si="57"/>
        <v>0</v>
      </c>
      <c r="L915" s="25">
        <f t="shared" si="58"/>
        <v>6</v>
      </c>
      <c r="M915" s="25" t="str">
        <f>VLOOKUP(L915,mês!A:B,2,0)</f>
        <v>Junho</v>
      </c>
      <c r="N915" s="25" t="str">
        <f t="shared" si="59"/>
        <v xml:space="preserve">RI </v>
      </c>
    </row>
    <row r="916" spans="1:14" ht="57" customHeight="1" x14ac:dyDescent="0.2">
      <c r="A916" s="25" t="s">
        <v>1343</v>
      </c>
      <c r="B916" s="26">
        <v>45134</v>
      </c>
      <c r="C916" s="27">
        <v>17214</v>
      </c>
      <c r="D916" s="27" t="s">
        <v>118</v>
      </c>
      <c r="E916" s="28" t="s">
        <v>312</v>
      </c>
      <c r="F916" s="29" t="s">
        <v>1352</v>
      </c>
      <c r="G916" s="27" t="s">
        <v>68</v>
      </c>
      <c r="H916" s="30">
        <v>1989</v>
      </c>
      <c r="J916" s="30">
        <f t="shared" si="56"/>
        <v>1989</v>
      </c>
      <c r="K916" s="30">
        <f t="shared" si="57"/>
        <v>0</v>
      </c>
      <c r="L916" s="25">
        <f t="shared" si="58"/>
        <v>7</v>
      </c>
      <c r="M916" s="25" t="str">
        <f>VLOOKUP(L916,mês!A:B,2,0)</f>
        <v>Julho</v>
      </c>
      <c r="N916" s="25" t="str">
        <f t="shared" si="59"/>
        <v xml:space="preserve">RI </v>
      </c>
    </row>
    <row r="917" spans="1:14" ht="57" customHeight="1" x14ac:dyDescent="0.2">
      <c r="A917" s="25" t="s">
        <v>1343</v>
      </c>
      <c r="B917" s="26">
        <v>45139</v>
      </c>
      <c r="C917" s="27">
        <v>17229</v>
      </c>
      <c r="D917" s="27" t="s">
        <v>118</v>
      </c>
      <c r="E917" s="28" t="s">
        <v>946</v>
      </c>
      <c r="F917" s="29" t="s">
        <v>1353</v>
      </c>
      <c r="G917" s="27" t="s">
        <v>68</v>
      </c>
      <c r="H917" s="30">
        <v>1680</v>
      </c>
      <c r="J917" s="30">
        <f t="shared" si="56"/>
        <v>1680</v>
      </c>
      <c r="K917" s="30">
        <f t="shared" si="57"/>
        <v>0</v>
      </c>
      <c r="L917" s="25">
        <f t="shared" si="58"/>
        <v>8</v>
      </c>
      <c r="M917" s="25" t="str">
        <f>VLOOKUP(L917,mês!A:B,2,0)</f>
        <v>Agosto</v>
      </c>
      <c r="N917" s="25" t="str">
        <f t="shared" si="59"/>
        <v xml:space="preserve">RI </v>
      </c>
    </row>
    <row r="918" spans="1:14" ht="57" customHeight="1" x14ac:dyDescent="0.2">
      <c r="A918" s="25" t="s">
        <v>1343</v>
      </c>
      <c r="B918" s="26">
        <v>45166</v>
      </c>
      <c r="C918" s="27">
        <v>17346</v>
      </c>
      <c r="D918" s="27" t="s">
        <v>118</v>
      </c>
      <c r="E918" s="28" t="s">
        <v>461</v>
      </c>
      <c r="F918" s="29" t="s">
        <v>1354</v>
      </c>
      <c r="G918" s="27" t="s">
        <v>68</v>
      </c>
      <c r="H918" s="30">
        <v>370</v>
      </c>
      <c r="J918" s="30">
        <f t="shared" si="56"/>
        <v>370</v>
      </c>
      <c r="K918" s="30">
        <f t="shared" si="57"/>
        <v>0</v>
      </c>
      <c r="L918" s="25">
        <f t="shared" si="58"/>
        <v>8</v>
      </c>
      <c r="M918" s="25" t="str">
        <f>VLOOKUP(L918,mês!A:B,2,0)</f>
        <v>Agosto</v>
      </c>
      <c r="N918" s="25" t="str">
        <f t="shared" si="59"/>
        <v xml:space="preserve">RI </v>
      </c>
    </row>
    <row r="919" spans="1:14" ht="57" customHeight="1" x14ac:dyDescent="0.2">
      <c r="A919" s="25" t="s">
        <v>1343</v>
      </c>
      <c r="B919" s="26">
        <v>45166</v>
      </c>
      <c r="C919" s="27">
        <v>17349</v>
      </c>
      <c r="D919" s="27" t="s">
        <v>118</v>
      </c>
      <c r="E919" s="28" t="s">
        <v>956</v>
      </c>
      <c r="F919" s="29" t="s">
        <v>1355</v>
      </c>
      <c r="G919" s="27" t="s">
        <v>68</v>
      </c>
      <c r="H919" s="30">
        <v>623.20000000000005</v>
      </c>
      <c r="J919" s="30">
        <f t="shared" si="56"/>
        <v>623.20000000000005</v>
      </c>
      <c r="K919" s="30">
        <f t="shared" si="57"/>
        <v>0</v>
      </c>
      <c r="L919" s="25">
        <f t="shared" si="58"/>
        <v>8</v>
      </c>
      <c r="M919" s="25" t="str">
        <f>VLOOKUP(L919,mês!A:B,2,0)</f>
        <v>Agosto</v>
      </c>
      <c r="N919" s="25" t="str">
        <f t="shared" si="59"/>
        <v xml:space="preserve">RI </v>
      </c>
    </row>
    <row r="920" spans="1:14" ht="57" customHeight="1" x14ac:dyDescent="0.2">
      <c r="A920" s="25" t="s">
        <v>1343</v>
      </c>
      <c r="B920" s="26">
        <v>45196</v>
      </c>
      <c r="C920" s="27">
        <v>17426</v>
      </c>
      <c r="D920" s="27" t="s">
        <v>118</v>
      </c>
      <c r="E920" s="28" t="s">
        <v>317</v>
      </c>
      <c r="F920" s="29" t="s">
        <v>1356</v>
      </c>
      <c r="G920" s="27" t="s">
        <v>68</v>
      </c>
      <c r="H920" s="30">
        <v>465</v>
      </c>
      <c r="J920" s="30">
        <f t="shared" si="56"/>
        <v>465</v>
      </c>
      <c r="K920" s="30">
        <f t="shared" si="57"/>
        <v>0</v>
      </c>
      <c r="L920" s="25">
        <f t="shared" si="58"/>
        <v>9</v>
      </c>
      <c r="M920" s="25" t="str">
        <f>VLOOKUP(L920,mês!A:B,2,0)</f>
        <v>Setembro</v>
      </c>
      <c r="N920" s="25" t="str">
        <f t="shared" si="59"/>
        <v xml:space="preserve">RI </v>
      </c>
    </row>
    <row r="921" spans="1:14" ht="57" customHeight="1" x14ac:dyDescent="0.2">
      <c r="A921" s="25" t="s">
        <v>1357</v>
      </c>
      <c r="B921" s="26">
        <v>44937</v>
      </c>
      <c r="C921" s="27">
        <v>16471</v>
      </c>
      <c r="D921" s="27" t="s">
        <v>87</v>
      </c>
      <c r="E921" s="28" t="s">
        <v>1358</v>
      </c>
      <c r="F921" s="29" t="s">
        <v>1359</v>
      </c>
      <c r="G921" s="27" t="s">
        <v>68</v>
      </c>
      <c r="H921" s="30">
        <v>259674.42</v>
      </c>
      <c r="J921" s="30">
        <f t="shared" si="56"/>
        <v>259674.42</v>
      </c>
      <c r="K921" s="30">
        <f t="shared" si="57"/>
        <v>0</v>
      </c>
      <c r="L921" s="25">
        <f t="shared" si="58"/>
        <v>1</v>
      </c>
      <c r="M921" s="25" t="str">
        <f>VLOOKUP(L921,mês!A:B,2,0)</f>
        <v>Janeiro</v>
      </c>
      <c r="N921" s="25" t="str">
        <f t="shared" si="59"/>
        <v xml:space="preserve">Diretoria </v>
      </c>
    </row>
    <row r="922" spans="1:14" ht="57" customHeight="1" x14ac:dyDescent="0.2">
      <c r="A922" s="25" t="s">
        <v>1357</v>
      </c>
      <c r="B922" s="26">
        <v>44937</v>
      </c>
      <c r="C922" s="27">
        <v>16473</v>
      </c>
      <c r="D922" s="27" t="s">
        <v>87</v>
      </c>
      <c r="E922" s="28" t="s">
        <v>1360</v>
      </c>
      <c r="F922" s="29" t="s">
        <v>1361</v>
      </c>
      <c r="G922" s="27" t="s">
        <v>68</v>
      </c>
      <c r="H922" s="30">
        <v>299349.48</v>
      </c>
      <c r="J922" s="30">
        <f t="shared" si="56"/>
        <v>299349.48</v>
      </c>
      <c r="K922" s="30">
        <f t="shared" si="57"/>
        <v>0</v>
      </c>
      <c r="L922" s="25">
        <f t="shared" si="58"/>
        <v>1</v>
      </c>
      <c r="M922" s="25" t="str">
        <f>VLOOKUP(L922,mês!A:B,2,0)</f>
        <v>Janeiro</v>
      </c>
      <c r="N922" s="25" t="str">
        <f t="shared" si="59"/>
        <v xml:space="preserve">Diretoria </v>
      </c>
    </row>
    <row r="923" spans="1:14" ht="57" customHeight="1" x14ac:dyDescent="0.2">
      <c r="A923" s="25" t="s">
        <v>1357</v>
      </c>
      <c r="B923" s="26">
        <v>44971</v>
      </c>
      <c r="C923" s="27">
        <v>16589</v>
      </c>
      <c r="D923" s="27" t="s">
        <v>87</v>
      </c>
      <c r="E923" s="28" t="s">
        <v>1358</v>
      </c>
      <c r="F923" s="29" t="s">
        <v>1362</v>
      </c>
      <c r="G923" s="27" t="s">
        <v>68</v>
      </c>
      <c r="H923" s="30">
        <v>779023.26</v>
      </c>
      <c r="J923" s="30">
        <f t="shared" si="56"/>
        <v>779023.26</v>
      </c>
      <c r="K923" s="30">
        <f t="shared" si="57"/>
        <v>0</v>
      </c>
      <c r="L923" s="25">
        <f t="shared" si="58"/>
        <v>2</v>
      </c>
      <c r="M923" s="25" t="str">
        <f>VLOOKUP(L923,mês!A:B,2,0)</f>
        <v>Fevereiro</v>
      </c>
      <c r="N923" s="25" t="str">
        <f t="shared" si="59"/>
        <v xml:space="preserve">Diretoria </v>
      </c>
    </row>
    <row r="924" spans="1:14" ht="57" customHeight="1" x14ac:dyDescent="0.2">
      <c r="A924" s="25" t="s">
        <v>1357</v>
      </c>
      <c r="B924" s="26">
        <v>45019</v>
      </c>
      <c r="C924" s="27">
        <v>16754</v>
      </c>
      <c r="D924" s="27" t="s">
        <v>87</v>
      </c>
      <c r="E924" s="28" t="s">
        <v>1360</v>
      </c>
      <c r="F924" s="29" t="s">
        <v>1363</v>
      </c>
      <c r="G924" s="27" t="s">
        <v>68</v>
      </c>
      <c r="H924" s="30">
        <v>21551.52</v>
      </c>
      <c r="J924" s="30">
        <f t="shared" si="56"/>
        <v>21551.52</v>
      </c>
      <c r="K924" s="30">
        <f t="shared" si="57"/>
        <v>0</v>
      </c>
      <c r="L924" s="25">
        <f t="shared" si="58"/>
        <v>4</v>
      </c>
      <c r="M924" s="25" t="str">
        <f>VLOOKUP(L924,mês!A:B,2,0)</f>
        <v>Abril</v>
      </c>
      <c r="N924" s="25" t="str">
        <f t="shared" si="59"/>
        <v xml:space="preserve">Diretoria </v>
      </c>
    </row>
    <row r="925" spans="1:14" ht="57" customHeight="1" x14ac:dyDescent="0.2">
      <c r="A925" s="25" t="s">
        <v>1357</v>
      </c>
      <c r="B925" s="26">
        <v>45021</v>
      </c>
      <c r="C925" s="27">
        <v>16758</v>
      </c>
      <c r="D925" s="27" t="s">
        <v>87</v>
      </c>
      <c r="E925" s="28" t="s">
        <v>1358</v>
      </c>
      <c r="F925" s="29" t="s">
        <v>1364</v>
      </c>
      <c r="G925" s="27" t="s">
        <v>68</v>
      </c>
      <c r="H925" s="30">
        <v>74616.240000000005</v>
      </c>
      <c r="J925" s="30">
        <f t="shared" si="56"/>
        <v>74616.240000000005</v>
      </c>
      <c r="K925" s="30">
        <f t="shared" si="57"/>
        <v>0</v>
      </c>
      <c r="L925" s="25">
        <f t="shared" si="58"/>
        <v>4</v>
      </c>
      <c r="M925" s="25" t="str">
        <f>VLOOKUP(L925,mês!A:B,2,0)</f>
        <v>Abril</v>
      </c>
      <c r="N925" s="25" t="str">
        <f t="shared" si="59"/>
        <v xml:space="preserve">Diretoria </v>
      </c>
    </row>
    <row r="926" spans="1:14" ht="57" customHeight="1" x14ac:dyDescent="0.2">
      <c r="A926" s="25" t="s">
        <v>1357</v>
      </c>
      <c r="B926" s="26">
        <v>45035</v>
      </c>
      <c r="C926" s="27">
        <v>16803</v>
      </c>
      <c r="D926" s="27" t="s">
        <v>87</v>
      </c>
      <c r="E926" s="28" t="s">
        <v>1365</v>
      </c>
      <c r="F926" s="29" t="s">
        <v>1366</v>
      </c>
      <c r="G926" s="27" t="s">
        <v>68</v>
      </c>
      <c r="H926" s="30">
        <v>671716.5</v>
      </c>
      <c r="J926" s="30">
        <f t="shared" si="56"/>
        <v>671716.5</v>
      </c>
      <c r="K926" s="30">
        <f t="shared" si="57"/>
        <v>0</v>
      </c>
      <c r="L926" s="25">
        <f t="shared" si="58"/>
        <v>4</v>
      </c>
      <c r="M926" s="25" t="str">
        <f>VLOOKUP(L926,mês!A:B,2,0)</f>
        <v>Abril</v>
      </c>
      <c r="N926" s="25" t="str">
        <f t="shared" si="59"/>
        <v xml:space="preserve">Diretoria </v>
      </c>
    </row>
    <row r="927" spans="1:14" ht="57" customHeight="1" x14ac:dyDescent="0.2">
      <c r="A927" s="25" t="s">
        <v>1357</v>
      </c>
      <c r="B927" s="26">
        <v>45078</v>
      </c>
      <c r="C927" s="27">
        <v>17002</v>
      </c>
      <c r="D927" s="27" t="s">
        <v>65</v>
      </c>
      <c r="E927" s="28" t="s">
        <v>116</v>
      </c>
      <c r="F927" s="29" t="s">
        <v>1367</v>
      </c>
      <c r="G927" s="27" t="s">
        <v>68</v>
      </c>
      <c r="H927" s="30">
        <v>457031.58</v>
      </c>
      <c r="J927" s="30">
        <f t="shared" si="56"/>
        <v>457031.58</v>
      </c>
      <c r="K927" s="30">
        <f t="shared" si="57"/>
        <v>0</v>
      </c>
      <c r="L927" s="25">
        <f t="shared" si="58"/>
        <v>6</v>
      </c>
      <c r="M927" s="25" t="str">
        <f>VLOOKUP(L927,mês!A:B,2,0)</f>
        <v>Junho</v>
      </c>
      <c r="N927" s="25" t="str">
        <f t="shared" si="59"/>
        <v xml:space="preserve">Diretoria </v>
      </c>
    </row>
    <row r="928" spans="1:14" ht="57" customHeight="1" x14ac:dyDescent="0.2">
      <c r="A928" s="25" t="s">
        <v>1368</v>
      </c>
      <c r="B928" s="26">
        <v>44953</v>
      </c>
      <c r="C928" s="27">
        <v>16523</v>
      </c>
      <c r="D928" s="27" t="s">
        <v>167</v>
      </c>
      <c r="E928" s="28" t="s">
        <v>1369</v>
      </c>
      <c r="F928" s="29" t="s">
        <v>1370</v>
      </c>
      <c r="G928" s="27" t="s">
        <v>68</v>
      </c>
      <c r="H928" s="30">
        <v>884.41</v>
      </c>
      <c r="J928" s="30">
        <f t="shared" si="56"/>
        <v>884.41</v>
      </c>
      <c r="K928" s="30">
        <f t="shared" si="57"/>
        <v>0</v>
      </c>
      <c r="L928" s="25">
        <f t="shared" si="58"/>
        <v>1</v>
      </c>
      <c r="M928" s="25" t="str">
        <f>VLOOKUP(L928,mês!A:B,2,0)</f>
        <v>Janeiro</v>
      </c>
      <c r="N928" s="25" t="str">
        <f t="shared" si="59"/>
        <v xml:space="preserve">RI </v>
      </c>
    </row>
    <row r="929" spans="1:14" ht="57" customHeight="1" x14ac:dyDescent="0.2">
      <c r="A929" s="25" t="s">
        <v>1371</v>
      </c>
      <c r="B929" s="26">
        <v>45282</v>
      </c>
      <c r="C929" s="27">
        <v>17845</v>
      </c>
      <c r="D929" s="27" t="s">
        <v>196</v>
      </c>
      <c r="E929" s="28" t="s">
        <v>1372</v>
      </c>
      <c r="F929" s="29" t="s">
        <v>1373</v>
      </c>
      <c r="G929" s="27" t="s">
        <v>68</v>
      </c>
      <c r="H929" s="30">
        <v>149.34</v>
      </c>
      <c r="J929" s="30">
        <f t="shared" si="56"/>
        <v>149.34</v>
      </c>
      <c r="K929" s="30">
        <f t="shared" si="57"/>
        <v>0</v>
      </c>
      <c r="L929" s="25">
        <f t="shared" si="58"/>
        <v>12</v>
      </c>
      <c r="M929" s="25" t="str">
        <f>VLOOKUP(L929,mês!A:B,2,0)</f>
        <v>Dezembro</v>
      </c>
      <c r="N929" s="25" t="str">
        <f t="shared" si="59"/>
        <v xml:space="preserve">RI </v>
      </c>
    </row>
    <row r="930" spans="1:14" ht="57" customHeight="1" x14ac:dyDescent="0.2">
      <c r="A930" s="25" t="s">
        <v>1374</v>
      </c>
      <c r="B930" s="26">
        <v>44959</v>
      </c>
      <c r="C930" s="27">
        <v>16547</v>
      </c>
      <c r="D930" s="27" t="s">
        <v>73</v>
      </c>
      <c r="E930" s="28" t="s">
        <v>530</v>
      </c>
      <c r="F930" s="29" t="s">
        <v>1375</v>
      </c>
      <c r="G930" s="27" t="s">
        <v>68</v>
      </c>
      <c r="H930" s="30">
        <v>1110</v>
      </c>
      <c r="J930" s="30">
        <f t="shared" si="56"/>
        <v>1110</v>
      </c>
      <c r="K930" s="30">
        <f t="shared" si="57"/>
        <v>0</v>
      </c>
      <c r="L930" s="25">
        <f t="shared" si="58"/>
        <v>2</v>
      </c>
      <c r="M930" s="25" t="str">
        <f>VLOOKUP(L930,mês!A:B,2,0)</f>
        <v>Fevereiro</v>
      </c>
      <c r="N930" s="25" t="str">
        <f t="shared" si="59"/>
        <v xml:space="preserve">RD </v>
      </c>
    </row>
    <row r="931" spans="1:14" ht="57" customHeight="1" x14ac:dyDescent="0.2">
      <c r="A931" s="25" t="s">
        <v>1374</v>
      </c>
      <c r="B931" s="26">
        <v>44959</v>
      </c>
      <c r="C931" s="27">
        <v>16548</v>
      </c>
      <c r="D931" s="27" t="s">
        <v>73</v>
      </c>
      <c r="E931" s="28" t="s">
        <v>530</v>
      </c>
      <c r="F931" s="29" t="s">
        <v>1376</v>
      </c>
      <c r="G931" s="27" t="s">
        <v>68</v>
      </c>
      <c r="H931" s="30">
        <v>2842.87</v>
      </c>
      <c r="J931" s="30">
        <f t="shared" si="56"/>
        <v>2842.87</v>
      </c>
      <c r="K931" s="30">
        <f t="shared" si="57"/>
        <v>0</v>
      </c>
      <c r="L931" s="25">
        <f t="shared" si="58"/>
        <v>2</v>
      </c>
      <c r="M931" s="25" t="str">
        <f>VLOOKUP(L931,mês!A:B,2,0)</f>
        <v>Fevereiro</v>
      </c>
      <c r="N931" s="25" t="str">
        <f t="shared" si="59"/>
        <v xml:space="preserve">RD </v>
      </c>
    </row>
    <row r="932" spans="1:14" ht="57" customHeight="1" x14ac:dyDescent="0.2">
      <c r="A932" s="25" t="s">
        <v>1374</v>
      </c>
      <c r="B932" s="26">
        <v>45082</v>
      </c>
      <c r="C932" s="27">
        <v>17019</v>
      </c>
      <c r="D932" s="27" t="s">
        <v>73</v>
      </c>
      <c r="E932" s="28" t="s">
        <v>1377</v>
      </c>
      <c r="F932" s="29" t="s">
        <v>1378</v>
      </c>
      <c r="G932" s="27" t="s">
        <v>68</v>
      </c>
      <c r="H932" s="30">
        <v>6000</v>
      </c>
      <c r="J932" s="30">
        <f t="shared" si="56"/>
        <v>6000</v>
      </c>
      <c r="K932" s="30">
        <f t="shared" si="57"/>
        <v>0</v>
      </c>
      <c r="L932" s="25">
        <f t="shared" si="58"/>
        <v>6</v>
      </c>
      <c r="M932" s="25" t="str">
        <f>VLOOKUP(L932,mês!A:B,2,0)</f>
        <v>Junho</v>
      </c>
      <c r="N932" s="25" t="str">
        <f t="shared" si="59"/>
        <v xml:space="preserve">RD </v>
      </c>
    </row>
    <row r="933" spans="1:14" ht="57" customHeight="1" x14ac:dyDescent="0.2">
      <c r="A933" s="25" t="s">
        <v>1379</v>
      </c>
      <c r="B933" s="26">
        <v>45092</v>
      </c>
      <c r="C933" s="27">
        <v>17053</v>
      </c>
      <c r="D933" s="27" t="s">
        <v>65</v>
      </c>
      <c r="E933" s="28" t="s">
        <v>688</v>
      </c>
      <c r="F933" s="29" t="s">
        <v>1380</v>
      </c>
      <c r="G933" s="27" t="s">
        <v>68</v>
      </c>
      <c r="H933" s="30">
        <v>551920.65</v>
      </c>
      <c r="J933" s="30">
        <f t="shared" si="56"/>
        <v>551920.65</v>
      </c>
      <c r="K933" s="30">
        <f t="shared" si="57"/>
        <v>0</v>
      </c>
      <c r="L933" s="25">
        <f t="shared" si="58"/>
        <v>6</v>
      </c>
      <c r="M933" s="25" t="str">
        <f>VLOOKUP(L933,mês!A:B,2,0)</f>
        <v>Junho</v>
      </c>
      <c r="N933" s="25" t="str">
        <f t="shared" si="59"/>
        <v xml:space="preserve">Diretoria </v>
      </c>
    </row>
    <row r="934" spans="1:14" ht="57" customHeight="1" x14ac:dyDescent="0.2">
      <c r="A934" s="25" t="s">
        <v>1381</v>
      </c>
      <c r="B934" s="26">
        <v>45098</v>
      </c>
      <c r="C934" s="27">
        <v>17081</v>
      </c>
      <c r="D934" s="27" t="s">
        <v>270</v>
      </c>
      <c r="E934" s="28" t="s">
        <v>1312</v>
      </c>
      <c r="F934" s="29" t="s">
        <v>1382</v>
      </c>
      <c r="G934" s="27" t="s">
        <v>68</v>
      </c>
      <c r="H934" s="30">
        <v>93.75</v>
      </c>
      <c r="J934" s="30">
        <f t="shared" si="56"/>
        <v>93.75</v>
      </c>
      <c r="K934" s="30">
        <f t="shared" si="57"/>
        <v>0</v>
      </c>
      <c r="L934" s="25">
        <f t="shared" si="58"/>
        <v>6</v>
      </c>
      <c r="M934" s="25" t="str">
        <f>VLOOKUP(L934,mês!A:B,2,0)</f>
        <v>Junho</v>
      </c>
      <c r="N934" s="25" t="str">
        <f t="shared" si="59"/>
        <v xml:space="preserve">CONVÊNIO </v>
      </c>
    </row>
    <row r="935" spans="1:14" ht="57" customHeight="1" x14ac:dyDescent="0.2">
      <c r="A935" s="25" t="s">
        <v>1383</v>
      </c>
      <c r="B935" s="26">
        <v>45098</v>
      </c>
      <c r="C935" s="27">
        <v>17083</v>
      </c>
      <c r="D935" s="27" t="s">
        <v>167</v>
      </c>
      <c r="E935" s="28" t="s">
        <v>1312</v>
      </c>
      <c r="F935" s="29" t="s">
        <v>1382</v>
      </c>
      <c r="G935" s="27" t="s">
        <v>68</v>
      </c>
      <c r="H935" s="30">
        <v>31041.64</v>
      </c>
      <c r="J935" s="30">
        <f t="shared" si="56"/>
        <v>31041.64</v>
      </c>
      <c r="K935" s="30">
        <f t="shared" si="57"/>
        <v>0</v>
      </c>
      <c r="L935" s="25">
        <f t="shared" si="58"/>
        <v>6</v>
      </c>
      <c r="M935" s="25" t="str">
        <f>VLOOKUP(L935,mês!A:B,2,0)</f>
        <v>Junho</v>
      </c>
      <c r="N935" s="25" t="str">
        <f t="shared" si="59"/>
        <v xml:space="preserve">CONVÊNIO </v>
      </c>
    </row>
    <row r="936" spans="1:14" ht="57" customHeight="1" x14ac:dyDescent="0.2">
      <c r="A936" s="25" t="s">
        <v>1384</v>
      </c>
      <c r="B936" s="26">
        <v>45098</v>
      </c>
      <c r="C936" s="27">
        <v>17082</v>
      </c>
      <c r="D936" s="27" t="s">
        <v>362</v>
      </c>
      <c r="E936" s="28" t="s">
        <v>1312</v>
      </c>
      <c r="F936" s="29" t="s">
        <v>1382</v>
      </c>
      <c r="G936" s="27" t="s">
        <v>68</v>
      </c>
      <c r="H936" s="30">
        <v>33383.599999999999</v>
      </c>
      <c r="J936" s="30">
        <f t="shared" si="56"/>
        <v>33383.599999999999</v>
      </c>
      <c r="K936" s="30">
        <f t="shared" si="57"/>
        <v>0</v>
      </c>
      <c r="L936" s="25">
        <f t="shared" si="58"/>
        <v>6</v>
      </c>
      <c r="M936" s="25" t="str">
        <f>VLOOKUP(L936,mês!A:B,2,0)</f>
        <v>Junho</v>
      </c>
      <c r="N936" s="25" t="str">
        <f t="shared" si="59"/>
        <v xml:space="preserve">CONVÊNIO </v>
      </c>
    </row>
    <row r="937" spans="1:14" ht="57" customHeight="1" x14ac:dyDescent="0.2">
      <c r="A937" s="25" t="s">
        <v>1385</v>
      </c>
      <c r="B937" s="26">
        <v>45041</v>
      </c>
      <c r="C937" s="27">
        <v>16818</v>
      </c>
      <c r="D937" s="27" t="s">
        <v>65</v>
      </c>
      <c r="E937" s="28" t="s">
        <v>116</v>
      </c>
      <c r="F937" s="29" t="s">
        <v>1386</v>
      </c>
      <c r="G937" s="27" t="s">
        <v>68</v>
      </c>
      <c r="H937" s="30">
        <v>83931.07</v>
      </c>
      <c r="J937" s="30">
        <f t="shared" si="56"/>
        <v>83931.07</v>
      </c>
      <c r="K937" s="30">
        <f t="shared" si="57"/>
        <v>0</v>
      </c>
      <c r="L937" s="25">
        <f t="shared" si="58"/>
        <v>4</v>
      </c>
      <c r="M937" s="25" t="str">
        <f>VLOOKUP(L937,mês!A:B,2,0)</f>
        <v>Abril</v>
      </c>
      <c r="N937" s="25" t="str">
        <f t="shared" si="59"/>
        <v xml:space="preserve">Diretoria </v>
      </c>
    </row>
    <row r="938" spans="1:14" ht="57" customHeight="1" x14ac:dyDescent="0.2">
      <c r="A938" s="25" t="s">
        <v>1385</v>
      </c>
      <c r="B938" s="26">
        <v>45194</v>
      </c>
      <c r="C938" s="27">
        <v>17417</v>
      </c>
      <c r="D938" s="27" t="s">
        <v>87</v>
      </c>
      <c r="E938" s="28" t="s">
        <v>1387</v>
      </c>
      <c r="F938" s="29" t="s">
        <v>1388</v>
      </c>
      <c r="G938" s="27" t="s">
        <v>68</v>
      </c>
      <c r="H938" s="30">
        <v>420</v>
      </c>
      <c r="J938" s="30">
        <f t="shared" si="56"/>
        <v>420</v>
      </c>
      <c r="K938" s="30">
        <f t="shared" si="57"/>
        <v>0</v>
      </c>
      <c r="L938" s="25">
        <f t="shared" si="58"/>
        <v>9</v>
      </c>
      <c r="M938" s="25" t="str">
        <f>VLOOKUP(L938,mês!A:B,2,0)</f>
        <v>Setembro</v>
      </c>
      <c r="N938" s="25" t="str">
        <f t="shared" si="59"/>
        <v xml:space="preserve">Diretoria </v>
      </c>
    </row>
    <row r="939" spans="1:14" ht="57" customHeight="1" x14ac:dyDescent="0.2">
      <c r="A939" s="25" t="s">
        <v>1385</v>
      </c>
      <c r="B939" s="26">
        <v>45196</v>
      </c>
      <c r="C939" s="27">
        <v>17423</v>
      </c>
      <c r="D939" s="27" t="s">
        <v>626</v>
      </c>
      <c r="E939" s="28" t="s">
        <v>1389</v>
      </c>
      <c r="F939" s="29" t="s">
        <v>1390</v>
      </c>
      <c r="G939" s="27" t="s">
        <v>68</v>
      </c>
      <c r="H939" s="30">
        <v>1150</v>
      </c>
      <c r="J939" s="30">
        <f t="shared" si="56"/>
        <v>1150</v>
      </c>
      <c r="K939" s="30">
        <f t="shared" si="57"/>
        <v>0</v>
      </c>
      <c r="L939" s="25">
        <f t="shared" si="58"/>
        <v>9</v>
      </c>
      <c r="M939" s="25" t="str">
        <f>VLOOKUP(L939,mês!A:B,2,0)</f>
        <v>Setembro</v>
      </c>
      <c r="N939" s="25" t="str">
        <f t="shared" si="59"/>
        <v xml:space="preserve">Diretoria </v>
      </c>
    </row>
    <row r="940" spans="1:14" ht="57" customHeight="1" x14ac:dyDescent="0.2">
      <c r="A940" s="25" t="s">
        <v>1385</v>
      </c>
      <c r="B940" s="26">
        <v>45198</v>
      </c>
      <c r="C940" s="27">
        <v>17436</v>
      </c>
      <c r="D940" s="27" t="s">
        <v>626</v>
      </c>
      <c r="E940" s="28" t="s">
        <v>1127</v>
      </c>
      <c r="F940" s="29" t="s">
        <v>1391</v>
      </c>
      <c r="G940" s="27" t="s">
        <v>68</v>
      </c>
      <c r="H940" s="30">
        <v>100</v>
      </c>
      <c r="J940" s="30">
        <f t="shared" si="56"/>
        <v>100</v>
      </c>
      <c r="K940" s="30">
        <f t="shared" si="57"/>
        <v>0</v>
      </c>
      <c r="L940" s="25">
        <f t="shared" si="58"/>
        <v>9</v>
      </c>
      <c r="M940" s="25" t="str">
        <f>VLOOKUP(L940,mês!A:B,2,0)</f>
        <v>Setembro</v>
      </c>
      <c r="N940" s="25" t="str">
        <f t="shared" si="59"/>
        <v xml:space="preserve">Diretoria </v>
      </c>
    </row>
    <row r="941" spans="1:14" ht="57" customHeight="1" x14ac:dyDescent="0.2">
      <c r="A941" s="25" t="s">
        <v>1385</v>
      </c>
      <c r="B941" s="26">
        <v>45198</v>
      </c>
      <c r="C941" s="27">
        <v>17437</v>
      </c>
      <c r="D941" s="27" t="s">
        <v>626</v>
      </c>
      <c r="E941" s="28" t="s">
        <v>1392</v>
      </c>
      <c r="F941" s="29" t="s">
        <v>1393</v>
      </c>
      <c r="G941" s="27" t="s">
        <v>68</v>
      </c>
      <c r="H941" s="30">
        <v>1150</v>
      </c>
      <c r="J941" s="30">
        <f t="shared" si="56"/>
        <v>1150</v>
      </c>
      <c r="K941" s="30">
        <f t="shared" si="57"/>
        <v>0</v>
      </c>
      <c r="L941" s="25">
        <f t="shared" si="58"/>
        <v>9</v>
      </c>
      <c r="M941" s="25" t="str">
        <f>VLOOKUP(L941,mês!A:B,2,0)</f>
        <v>Setembro</v>
      </c>
      <c r="N941" s="25" t="str">
        <f t="shared" si="59"/>
        <v xml:space="preserve">Diretoria </v>
      </c>
    </row>
    <row r="942" spans="1:14" ht="57" customHeight="1" x14ac:dyDescent="0.2">
      <c r="A942" s="25" t="s">
        <v>1385</v>
      </c>
      <c r="B942" s="26">
        <v>45198</v>
      </c>
      <c r="C942" s="27">
        <v>17438</v>
      </c>
      <c r="D942" s="27" t="s">
        <v>626</v>
      </c>
      <c r="E942" s="28" t="s">
        <v>1389</v>
      </c>
      <c r="F942" s="29" t="s">
        <v>1394</v>
      </c>
      <c r="G942" s="27" t="s">
        <v>68</v>
      </c>
      <c r="H942" s="30">
        <v>1200</v>
      </c>
      <c r="J942" s="30">
        <f t="shared" si="56"/>
        <v>1200</v>
      </c>
      <c r="K942" s="30">
        <f t="shared" si="57"/>
        <v>0</v>
      </c>
      <c r="L942" s="25">
        <f t="shared" si="58"/>
        <v>9</v>
      </c>
      <c r="M942" s="25" t="str">
        <f>VLOOKUP(L942,mês!A:B,2,0)</f>
        <v>Setembro</v>
      </c>
      <c r="N942" s="25" t="str">
        <f t="shared" si="59"/>
        <v xml:space="preserve">Diretoria </v>
      </c>
    </row>
    <row r="943" spans="1:14" ht="57" customHeight="1" x14ac:dyDescent="0.2">
      <c r="A943" s="25" t="s">
        <v>1385</v>
      </c>
      <c r="B943" s="26">
        <v>45198</v>
      </c>
      <c r="C943" s="27">
        <v>17440</v>
      </c>
      <c r="D943" s="27" t="s">
        <v>614</v>
      </c>
      <c r="E943" s="28" t="s">
        <v>642</v>
      </c>
      <c r="F943" s="29" t="s">
        <v>1395</v>
      </c>
      <c r="G943" s="27" t="s">
        <v>68</v>
      </c>
      <c r="H943" s="30">
        <v>1715.32</v>
      </c>
      <c r="J943" s="30">
        <f t="shared" si="56"/>
        <v>1715.32</v>
      </c>
      <c r="K943" s="30">
        <f t="shared" si="57"/>
        <v>0</v>
      </c>
      <c r="L943" s="25">
        <f t="shared" si="58"/>
        <v>9</v>
      </c>
      <c r="M943" s="25" t="str">
        <f>VLOOKUP(L943,mês!A:B,2,0)</f>
        <v>Setembro</v>
      </c>
      <c r="N943" s="25" t="str">
        <f t="shared" si="59"/>
        <v xml:space="preserve">Diretoria </v>
      </c>
    </row>
    <row r="944" spans="1:14" ht="57" customHeight="1" x14ac:dyDescent="0.2">
      <c r="A944" s="25" t="s">
        <v>1385</v>
      </c>
      <c r="B944" s="26">
        <v>45198</v>
      </c>
      <c r="C944" s="27">
        <v>17441</v>
      </c>
      <c r="D944" s="27" t="s">
        <v>614</v>
      </c>
      <c r="E944" s="28" t="s">
        <v>1396</v>
      </c>
      <c r="F944" s="29" t="s">
        <v>1397</v>
      </c>
      <c r="G944" s="27" t="s">
        <v>68</v>
      </c>
      <c r="H944" s="30">
        <v>2730</v>
      </c>
      <c r="J944" s="30">
        <f t="shared" si="56"/>
        <v>2730</v>
      </c>
      <c r="K944" s="30">
        <f t="shared" si="57"/>
        <v>0</v>
      </c>
      <c r="L944" s="25">
        <f t="shared" si="58"/>
        <v>9</v>
      </c>
      <c r="M944" s="25" t="str">
        <f>VLOOKUP(L944,mês!A:B,2,0)</f>
        <v>Setembro</v>
      </c>
      <c r="N944" s="25" t="str">
        <f t="shared" si="59"/>
        <v xml:space="preserve">Diretoria </v>
      </c>
    </row>
    <row r="945" spans="1:14" ht="57" customHeight="1" x14ac:dyDescent="0.2">
      <c r="A945" s="25" t="s">
        <v>1385</v>
      </c>
      <c r="B945" s="26">
        <v>45209</v>
      </c>
      <c r="C945" s="27">
        <v>17490</v>
      </c>
      <c r="D945" s="27" t="s">
        <v>626</v>
      </c>
      <c r="E945" s="28" t="s">
        <v>1398</v>
      </c>
      <c r="F945" s="29" t="s">
        <v>1399</v>
      </c>
      <c r="G945" s="27" t="s">
        <v>68</v>
      </c>
      <c r="H945" s="30">
        <v>12000</v>
      </c>
      <c r="J945" s="30">
        <f t="shared" si="56"/>
        <v>12000</v>
      </c>
      <c r="K945" s="30">
        <f t="shared" si="57"/>
        <v>0</v>
      </c>
      <c r="L945" s="25">
        <f t="shared" si="58"/>
        <v>10</v>
      </c>
      <c r="M945" s="25" t="str">
        <f>VLOOKUP(L945,mês!A:B,2,0)</f>
        <v>Outubro</v>
      </c>
      <c r="N945" s="25" t="str">
        <f t="shared" si="59"/>
        <v xml:space="preserve">Diretoria </v>
      </c>
    </row>
    <row r="946" spans="1:14" ht="57" customHeight="1" x14ac:dyDescent="0.2">
      <c r="A946" s="25" t="s">
        <v>1400</v>
      </c>
      <c r="B946" s="26">
        <v>45071</v>
      </c>
      <c r="C946" s="27">
        <v>16980</v>
      </c>
      <c r="D946" s="27" t="s">
        <v>65</v>
      </c>
      <c r="E946" s="28" t="s">
        <v>1401</v>
      </c>
      <c r="F946" s="29" t="s">
        <v>1402</v>
      </c>
      <c r="G946" s="27" t="s">
        <v>68</v>
      </c>
      <c r="H946" s="30">
        <v>47914.75</v>
      </c>
      <c r="J946" s="30">
        <f t="shared" si="56"/>
        <v>47914.75</v>
      </c>
      <c r="K946" s="30">
        <f t="shared" si="57"/>
        <v>0</v>
      </c>
      <c r="L946" s="25">
        <f t="shared" si="58"/>
        <v>5</v>
      </c>
      <c r="M946" s="25" t="str">
        <f>VLOOKUP(L946,mês!A:B,2,0)</f>
        <v>Maio</v>
      </c>
      <c r="N946" s="25" t="str">
        <f t="shared" si="59"/>
        <v xml:space="preserve">Diretoria </v>
      </c>
    </row>
    <row r="947" spans="1:14" ht="57" customHeight="1" x14ac:dyDescent="0.2">
      <c r="A947" s="25" t="s">
        <v>1400</v>
      </c>
      <c r="B947" s="26">
        <v>45071</v>
      </c>
      <c r="C947" s="27">
        <v>16978</v>
      </c>
      <c r="D947" s="27" t="s">
        <v>118</v>
      </c>
      <c r="E947" s="28" t="s">
        <v>910</v>
      </c>
      <c r="F947" s="29" t="s">
        <v>1403</v>
      </c>
      <c r="G947" s="27" t="s">
        <v>68</v>
      </c>
      <c r="H947" s="30">
        <v>5820</v>
      </c>
      <c r="J947" s="30">
        <f t="shared" si="56"/>
        <v>5820</v>
      </c>
      <c r="K947" s="30">
        <f t="shared" si="57"/>
        <v>0</v>
      </c>
      <c r="L947" s="25">
        <f t="shared" si="58"/>
        <v>5</v>
      </c>
      <c r="M947" s="25" t="str">
        <f>VLOOKUP(L947,mês!A:B,2,0)</f>
        <v>Maio</v>
      </c>
      <c r="N947" s="25" t="str">
        <f t="shared" si="59"/>
        <v xml:space="preserve">Diretoria </v>
      </c>
    </row>
    <row r="948" spans="1:14" ht="57" customHeight="1" x14ac:dyDescent="0.2">
      <c r="A948" s="25" t="s">
        <v>1400</v>
      </c>
      <c r="B948" s="26">
        <v>45084</v>
      </c>
      <c r="C948" s="27">
        <v>17031</v>
      </c>
      <c r="D948" s="27" t="s">
        <v>65</v>
      </c>
      <c r="E948" s="28" t="s">
        <v>1327</v>
      </c>
      <c r="F948" s="29" t="s">
        <v>1404</v>
      </c>
      <c r="G948" s="27" t="s">
        <v>68</v>
      </c>
      <c r="H948" s="30">
        <v>17778</v>
      </c>
      <c r="J948" s="30">
        <f t="shared" si="56"/>
        <v>17778</v>
      </c>
      <c r="K948" s="30">
        <f t="shared" si="57"/>
        <v>0</v>
      </c>
      <c r="L948" s="25">
        <f t="shared" si="58"/>
        <v>6</v>
      </c>
      <c r="M948" s="25" t="str">
        <f>VLOOKUP(L948,mês!A:B,2,0)</f>
        <v>Junho</v>
      </c>
      <c r="N948" s="25" t="str">
        <f t="shared" si="59"/>
        <v xml:space="preserve">Diretoria </v>
      </c>
    </row>
    <row r="949" spans="1:14" ht="57" customHeight="1" x14ac:dyDescent="0.2">
      <c r="A949" s="25" t="s">
        <v>1400</v>
      </c>
      <c r="B949" s="26">
        <v>45147</v>
      </c>
      <c r="C949" s="27">
        <v>17267</v>
      </c>
      <c r="D949" s="27" t="s">
        <v>65</v>
      </c>
      <c r="E949" s="28" t="s">
        <v>116</v>
      </c>
      <c r="F949" s="29" t="s">
        <v>1405</v>
      </c>
      <c r="G949" s="27" t="s">
        <v>68</v>
      </c>
      <c r="H949" s="30">
        <v>99400</v>
      </c>
      <c r="J949" s="30">
        <f t="shared" si="56"/>
        <v>99400</v>
      </c>
      <c r="K949" s="30">
        <f t="shared" si="57"/>
        <v>0</v>
      </c>
      <c r="L949" s="25">
        <f t="shared" si="58"/>
        <v>8</v>
      </c>
      <c r="M949" s="25" t="str">
        <f>VLOOKUP(L949,mês!A:B,2,0)</f>
        <v>Agosto</v>
      </c>
      <c r="N949" s="25" t="str">
        <f t="shared" si="59"/>
        <v xml:space="preserve">Diretoria </v>
      </c>
    </row>
    <row r="950" spans="1:14" ht="57" customHeight="1" x14ac:dyDescent="0.2">
      <c r="A950" s="25" t="s">
        <v>1406</v>
      </c>
      <c r="B950" s="26">
        <v>45162</v>
      </c>
      <c r="C950" s="27">
        <v>17336</v>
      </c>
      <c r="D950" s="27" t="s">
        <v>65</v>
      </c>
      <c r="E950" s="28" t="s">
        <v>79</v>
      </c>
      <c r="F950" s="29" t="s">
        <v>1407</v>
      </c>
      <c r="G950" s="27" t="s">
        <v>68</v>
      </c>
      <c r="H950" s="30">
        <v>16800</v>
      </c>
      <c r="J950" s="30">
        <f t="shared" si="56"/>
        <v>16800</v>
      </c>
      <c r="K950" s="30">
        <f t="shared" si="57"/>
        <v>0</v>
      </c>
      <c r="L950" s="25">
        <f t="shared" si="58"/>
        <v>8</v>
      </c>
      <c r="M950" s="25" t="str">
        <f>VLOOKUP(L950,mês!A:B,2,0)</f>
        <v>Agosto</v>
      </c>
      <c r="N950" s="25" t="str">
        <f t="shared" si="59"/>
        <v xml:space="preserve">RORÇ </v>
      </c>
    </row>
    <row r="951" spans="1:14" ht="57" customHeight="1" x14ac:dyDescent="0.2">
      <c r="A951" s="25" t="s">
        <v>1408</v>
      </c>
      <c r="B951" s="26">
        <v>44952</v>
      </c>
      <c r="C951" s="27">
        <v>16520</v>
      </c>
      <c r="D951" s="27" t="s">
        <v>505</v>
      </c>
      <c r="E951" s="28" t="s">
        <v>1409</v>
      </c>
      <c r="F951" s="29" t="s">
        <v>1410</v>
      </c>
      <c r="G951" s="27" t="s">
        <v>68</v>
      </c>
      <c r="H951" s="30">
        <v>11920</v>
      </c>
      <c r="J951" s="30">
        <f t="shared" si="56"/>
        <v>11920</v>
      </c>
      <c r="K951" s="30">
        <f t="shared" si="57"/>
        <v>0</v>
      </c>
      <c r="L951" s="25">
        <f t="shared" si="58"/>
        <v>1</v>
      </c>
      <c r="M951" s="25" t="str">
        <f>VLOOKUP(L951,mês!A:B,2,0)</f>
        <v>Janeiro</v>
      </c>
      <c r="N951" s="25" t="str">
        <f t="shared" si="59"/>
        <v xml:space="preserve">RINF </v>
      </c>
    </row>
    <row r="952" spans="1:14" ht="57" customHeight="1" x14ac:dyDescent="0.2">
      <c r="A952" s="25" t="s">
        <v>1408</v>
      </c>
      <c r="B952" s="26">
        <v>44952</v>
      </c>
      <c r="C952" s="27">
        <v>16521</v>
      </c>
      <c r="D952" s="27" t="s">
        <v>505</v>
      </c>
      <c r="E952" s="28" t="s">
        <v>1409</v>
      </c>
      <c r="F952" s="29" t="s">
        <v>1411</v>
      </c>
      <c r="G952" s="27" t="s">
        <v>68</v>
      </c>
      <c r="H952" s="30">
        <v>39006</v>
      </c>
      <c r="J952" s="30">
        <f t="shared" si="56"/>
        <v>39006</v>
      </c>
      <c r="K952" s="30">
        <f t="shared" si="57"/>
        <v>0</v>
      </c>
      <c r="L952" s="25">
        <f t="shared" si="58"/>
        <v>1</v>
      </c>
      <c r="M952" s="25" t="str">
        <f>VLOOKUP(L952,mês!A:B,2,0)</f>
        <v>Janeiro</v>
      </c>
      <c r="N952" s="25" t="str">
        <f t="shared" si="59"/>
        <v xml:space="preserve">RINF </v>
      </c>
    </row>
    <row r="953" spans="1:14" ht="57" customHeight="1" x14ac:dyDescent="0.2">
      <c r="A953" s="25" t="s">
        <v>1408</v>
      </c>
      <c r="B953" s="26">
        <v>45043</v>
      </c>
      <c r="C953" s="27">
        <v>16834</v>
      </c>
      <c r="D953" s="27" t="s">
        <v>505</v>
      </c>
      <c r="E953" s="28" t="s">
        <v>520</v>
      </c>
      <c r="F953" s="29" t="s">
        <v>1412</v>
      </c>
      <c r="G953" s="27" t="s">
        <v>68</v>
      </c>
      <c r="H953" s="30">
        <v>457.5</v>
      </c>
      <c r="J953" s="30">
        <f t="shared" si="56"/>
        <v>457.5</v>
      </c>
      <c r="K953" s="30">
        <f t="shared" si="57"/>
        <v>0</v>
      </c>
      <c r="L953" s="25">
        <f t="shared" si="58"/>
        <v>4</v>
      </c>
      <c r="M953" s="25" t="str">
        <f>VLOOKUP(L953,mês!A:B,2,0)</f>
        <v>Abril</v>
      </c>
      <c r="N953" s="25" t="str">
        <f t="shared" si="59"/>
        <v xml:space="preserve">RINF </v>
      </c>
    </row>
    <row r="954" spans="1:14" ht="57" customHeight="1" x14ac:dyDescent="0.2">
      <c r="A954" s="25" t="s">
        <v>1408</v>
      </c>
      <c r="B954" s="26">
        <v>45050</v>
      </c>
      <c r="C954" s="27">
        <v>16853</v>
      </c>
      <c r="D954" s="27" t="s">
        <v>505</v>
      </c>
      <c r="E954" s="28" t="s">
        <v>520</v>
      </c>
      <c r="F954" s="29" t="s">
        <v>1413</v>
      </c>
      <c r="G954" s="27" t="s">
        <v>68</v>
      </c>
      <c r="H954" s="30">
        <v>216</v>
      </c>
      <c r="J954" s="30">
        <f t="shared" si="56"/>
        <v>216</v>
      </c>
      <c r="K954" s="30">
        <f t="shared" si="57"/>
        <v>0</v>
      </c>
      <c r="L954" s="25">
        <f t="shared" si="58"/>
        <v>5</v>
      </c>
      <c r="M954" s="25" t="str">
        <f>VLOOKUP(L954,mês!A:B,2,0)</f>
        <v>Maio</v>
      </c>
      <c r="N954" s="25" t="str">
        <f t="shared" si="59"/>
        <v xml:space="preserve">RINF </v>
      </c>
    </row>
    <row r="955" spans="1:14" ht="57" customHeight="1" x14ac:dyDescent="0.2">
      <c r="A955" s="25" t="s">
        <v>1408</v>
      </c>
      <c r="B955" s="26">
        <v>45050</v>
      </c>
      <c r="C955" s="27">
        <v>16855</v>
      </c>
      <c r="D955" s="27" t="s">
        <v>505</v>
      </c>
      <c r="E955" s="28" t="s">
        <v>1035</v>
      </c>
      <c r="F955" s="29" t="s">
        <v>1414</v>
      </c>
      <c r="G955" s="27" t="s">
        <v>68</v>
      </c>
      <c r="H955" s="30">
        <v>8000</v>
      </c>
      <c r="J955" s="30">
        <f t="shared" si="56"/>
        <v>8000</v>
      </c>
      <c r="K955" s="30">
        <f t="shared" si="57"/>
        <v>0</v>
      </c>
      <c r="L955" s="25">
        <f t="shared" si="58"/>
        <v>5</v>
      </c>
      <c r="M955" s="25" t="str">
        <f>VLOOKUP(L955,mês!A:B,2,0)</f>
        <v>Maio</v>
      </c>
      <c r="N955" s="25" t="str">
        <f t="shared" si="59"/>
        <v xml:space="preserve">RINF </v>
      </c>
    </row>
    <row r="956" spans="1:14" ht="57" customHeight="1" x14ac:dyDescent="0.2">
      <c r="A956" s="25" t="s">
        <v>1408</v>
      </c>
      <c r="B956" s="26">
        <v>45072</v>
      </c>
      <c r="C956" s="27">
        <v>16985</v>
      </c>
      <c r="D956" s="27" t="s">
        <v>65</v>
      </c>
      <c r="E956" s="28" t="s">
        <v>1299</v>
      </c>
      <c r="F956" s="29" t="s">
        <v>1415</v>
      </c>
      <c r="G956" s="27" t="s">
        <v>68</v>
      </c>
      <c r="H956" s="30">
        <v>20108</v>
      </c>
      <c r="J956" s="30">
        <f t="shared" si="56"/>
        <v>20108</v>
      </c>
      <c r="K956" s="30">
        <f t="shared" si="57"/>
        <v>0</v>
      </c>
      <c r="L956" s="25">
        <f t="shared" si="58"/>
        <v>5</v>
      </c>
      <c r="M956" s="25" t="str">
        <f>VLOOKUP(L956,mês!A:B,2,0)</f>
        <v>Maio</v>
      </c>
      <c r="N956" s="25" t="str">
        <f t="shared" si="59"/>
        <v xml:space="preserve">RINF </v>
      </c>
    </row>
    <row r="957" spans="1:14" ht="57" customHeight="1" x14ac:dyDescent="0.2">
      <c r="A957" s="25" t="s">
        <v>1408</v>
      </c>
      <c r="B957" s="26">
        <v>45093</v>
      </c>
      <c r="C957" s="27">
        <v>17067</v>
      </c>
      <c r="D957" s="27" t="s">
        <v>505</v>
      </c>
      <c r="E957" s="28" t="s">
        <v>1035</v>
      </c>
      <c r="F957" s="29" t="s">
        <v>1416</v>
      </c>
      <c r="G957" s="27" t="s">
        <v>68</v>
      </c>
      <c r="H957" s="30">
        <v>128040</v>
      </c>
      <c r="J957" s="30">
        <f t="shared" si="56"/>
        <v>128040</v>
      </c>
      <c r="K957" s="30">
        <f t="shared" si="57"/>
        <v>0</v>
      </c>
      <c r="L957" s="25">
        <f t="shared" si="58"/>
        <v>6</v>
      </c>
      <c r="M957" s="25" t="str">
        <f>VLOOKUP(L957,mês!A:B,2,0)</f>
        <v>Junho</v>
      </c>
      <c r="N957" s="25" t="str">
        <f t="shared" si="59"/>
        <v xml:space="preserve">RINF </v>
      </c>
    </row>
    <row r="958" spans="1:14" ht="57" customHeight="1" x14ac:dyDescent="0.2">
      <c r="A958" s="25" t="s">
        <v>1408</v>
      </c>
      <c r="B958" s="26">
        <v>45100</v>
      </c>
      <c r="C958" s="27">
        <v>17091</v>
      </c>
      <c r="D958" s="27" t="s">
        <v>505</v>
      </c>
      <c r="E958" s="28" t="s">
        <v>1417</v>
      </c>
      <c r="F958" s="29" t="s">
        <v>1418</v>
      </c>
      <c r="G958" s="27" t="s">
        <v>68</v>
      </c>
      <c r="H958" s="30">
        <v>14109.65</v>
      </c>
      <c r="J958" s="30">
        <f t="shared" si="56"/>
        <v>14109.65</v>
      </c>
      <c r="K958" s="30">
        <f t="shared" si="57"/>
        <v>0</v>
      </c>
      <c r="L958" s="25">
        <f t="shared" si="58"/>
        <v>6</v>
      </c>
      <c r="M958" s="25" t="str">
        <f>VLOOKUP(L958,mês!A:B,2,0)</f>
        <v>Junho</v>
      </c>
      <c r="N958" s="25" t="str">
        <f t="shared" si="59"/>
        <v xml:space="preserve">RINF </v>
      </c>
    </row>
    <row r="959" spans="1:14" ht="57" customHeight="1" x14ac:dyDescent="0.2">
      <c r="A959" s="25" t="s">
        <v>1408</v>
      </c>
      <c r="B959" s="26">
        <v>45180</v>
      </c>
      <c r="C959" s="27">
        <v>17379</v>
      </c>
      <c r="D959" s="27" t="s">
        <v>505</v>
      </c>
      <c r="E959" s="28" t="s">
        <v>1419</v>
      </c>
      <c r="F959" s="29" t="s">
        <v>1420</v>
      </c>
      <c r="G959" s="27" t="s">
        <v>68</v>
      </c>
      <c r="H959" s="30">
        <v>5185</v>
      </c>
      <c r="J959" s="30">
        <f t="shared" si="56"/>
        <v>5185</v>
      </c>
      <c r="K959" s="30">
        <f t="shared" si="57"/>
        <v>0</v>
      </c>
      <c r="L959" s="25">
        <f t="shared" si="58"/>
        <v>9</v>
      </c>
      <c r="M959" s="25" t="str">
        <f>VLOOKUP(L959,mês!A:B,2,0)</f>
        <v>Setembro</v>
      </c>
      <c r="N959" s="25" t="str">
        <f t="shared" si="59"/>
        <v xml:space="preserve">RINF </v>
      </c>
    </row>
    <row r="960" spans="1:14" ht="57" customHeight="1" x14ac:dyDescent="0.2">
      <c r="A960" s="25" t="s">
        <v>1408</v>
      </c>
      <c r="B960" s="26">
        <v>45189</v>
      </c>
      <c r="C960" s="27">
        <v>17408</v>
      </c>
      <c r="D960" s="27" t="s">
        <v>505</v>
      </c>
      <c r="E960" s="28" t="s">
        <v>1421</v>
      </c>
      <c r="F960" s="29" t="s">
        <v>1422</v>
      </c>
      <c r="G960" s="27" t="s">
        <v>68</v>
      </c>
      <c r="H960" s="30">
        <v>10320</v>
      </c>
      <c r="J960" s="30">
        <f t="shared" si="56"/>
        <v>10320</v>
      </c>
      <c r="K960" s="30">
        <f t="shared" si="57"/>
        <v>0</v>
      </c>
      <c r="L960" s="25">
        <f t="shared" si="58"/>
        <v>9</v>
      </c>
      <c r="M960" s="25" t="str">
        <f>VLOOKUP(L960,mês!A:B,2,0)</f>
        <v>Setembro</v>
      </c>
      <c r="N960" s="25" t="str">
        <f t="shared" si="59"/>
        <v xml:space="preserve">RINF </v>
      </c>
    </row>
    <row r="961" spans="1:14" ht="57" customHeight="1" x14ac:dyDescent="0.2">
      <c r="A961" s="25" t="s">
        <v>1408</v>
      </c>
      <c r="B961" s="26">
        <v>45194</v>
      </c>
      <c r="C961" s="27">
        <v>17412</v>
      </c>
      <c r="D961" s="27" t="s">
        <v>505</v>
      </c>
      <c r="E961" s="28" t="s">
        <v>1421</v>
      </c>
      <c r="F961" s="29" t="s">
        <v>1423</v>
      </c>
      <c r="G961" s="27" t="s">
        <v>68</v>
      </c>
      <c r="H961" s="30">
        <v>24720</v>
      </c>
      <c r="J961" s="30">
        <f t="shared" si="56"/>
        <v>24720</v>
      </c>
      <c r="K961" s="30">
        <f t="shared" si="57"/>
        <v>0</v>
      </c>
      <c r="L961" s="25">
        <f t="shared" si="58"/>
        <v>9</v>
      </c>
      <c r="M961" s="25" t="str">
        <f>VLOOKUP(L961,mês!A:B,2,0)</f>
        <v>Setembro</v>
      </c>
      <c r="N961" s="25" t="str">
        <f t="shared" si="59"/>
        <v xml:space="preserve">RINF </v>
      </c>
    </row>
    <row r="962" spans="1:14" ht="57" customHeight="1" x14ac:dyDescent="0.2">
      <c r="A962" s="25" t="s">
        <v>1408</v>
      </c>
      <c r="B962" s="26">
        <v>45196</v>
      </c>
      <c r="C962" s="27">
        <v>17424</v>
      </c>
      <c r="D962" s="27" t="s">
        <v>505</v>
      </c>
      <c r="E962" s="28" t="s">
        <v>1421</v>
      </c>
      <c r="F962" s="29" t="s">
        <v>1424</v>
      </c>
      <c r="G962" s="27" t="s">
        <v>68</v>
      </c>
      <c r="H962" s="30">
        <v>20574</v>
      </c>
      <c r="J962" s="30">
        <f t="shared" si="56"/>
        <v>20574</v>
      </c>
      <c r="K962" s="30">
        <f t="shared" si="57"/>
        <v>0</v>
      </c>
      <c r="L962" s="25">
        <f t="shared" si="58"/>
        <v>9</v>
      </c>
      <c r="M962" s="25" t="str">
        <f>VLOOKUP(L962,mês!A:B,2,0)</f>
        <v>Setembro</v>
      </c>
      <c r="N962" s="25" t="str">
        <f t="shared" si="59"/>
        <v xml:space="preserve">RINF </v>
      </c>
    </row>
    <row r="963" spans="1:14" ht="57" customHeight="1" x14ac:dyDescent="0.2">
      <c r="A963" s="25" t="s">
        <v>1408</v>
      </c>
      <c r="B963" s="26">
        <v>45219</v>
      </c>
      <c r="C963" s="27">
        <v>17535</v>
      </c>
      <c r="D963" s="27" t="s">
        <v>505</v>
      </c>
      <c r="E963" s="28" t="s">
        <v>1035</v>
      </c>
      <c r="F963" s="29" t="s">
        <v>1425</v>
      </c>
      <c r="G963" s="27" t="s">
        <v>68</v>
      </c>
      <c r="H963" s="30">
        <v>12360</v>
      </c>
      <c r="J963" s="30">
        <f t="shared" ref="J963:J1026" si="60">IF(G963="Não",0,H963)</f>
        <v>12360</v>
      </c>
      <c r="K963" s="30">
        <f t="shared" ref="K963:K1026" si="61">IF(G963="Não",H963,0)</f>
        <v>0</v>
      </c>
      <c r="L963" s="25">
        <f t="shared" ref="L963:L1026" si="62">MONTH(B963)</f>
        <v>10</v>
      </c>
      <c r="M963" s="25" t="str">
        <f>VLOOKUP(L963,mês!A:B,2,0)</f>
        <v>Outubro</v>
      </c>
      <c r="N963" s="25" t="str">
        <f t="shared" ref="N963:N1026" si="63">LEFT(A963,SEARCH("-",A963)-1)</f>
        <v xml:space="preserve">RINF </v>
      </c>
    </row>
    <row r="964" spans="1:14" ht="57" customHeight="1" x14ac:dyDescent="0.2">
      <c r="A964" s="25" t="s">
        <v>1408</v>
      </c>
      <c r="B964" s="26">
        <v>45261</v>
      </c>
      <c r="C964" s="27">
        <v>17668</v>
      </c>
      <c r="D964" s="27" t="s">
        <v>65</v>
      </c>
      <c r="E964" s="28" t="s">
        <v>1417</v>
      </c>
      <c r="F964" s="29" t="s">
        <v>1426</v>
      </c>
      <c r="G964" s="27" t="s">
        <v>68</v>
      </c>
      <c r="H964" s="30">
        <v>9761.9</v>
      </c>
      <c r="J964" s="30">
        <f t="shared" si="60"/>
        <v>9761.9</v>
      </c>
      <c r="K964" s="30">
        <f t="shared" si="61"/>
        <v>0</v>
      </c>
      <c r="L964" s="25">
        <f t="shared" si="62"/>
        <v>12</v>
      </c>
      <c r="M964" s="25" t="str">
        <f>VLOOKUP(L964,mês!A:B,2,0)</f>
        <v>Dezembro</v>
      </c>
      <c r="N964" s="25" t="str">
        <f t="shared" si="63"/>
        <v xml:space="preserve">RINF </v>
      </c>
    </row>
    <row r="965" spans="1:14" ht="57" customHeight="1" x14ac:dyDescent="0.2">
      <c r="A965" s="25" t="s">
        <v>1427</v>
      </c>
      <c r="B965" s="26">
        <v>44945</v>
      </c>
      <c r="C965" s="27">
        <v>16493</v>
      </c>
      <c r="D965" s="27" t="s">
        <v>249</v>
      </c>
      <c r="E965" s="28" t="s">
        <v>1428</v>
      </c>
      <c r="F965" s="29" t="s">
        <v>1429</v>
      </c>
      <c r="G965" s="27" t="s">
        <v>68</v>
      </c>
      <c r="H965" s="30">
        <v>52286.48</v>
      </c>
      <c r="J965" s="30">
        <f t="shared" si="60"/>
        <v>52286.48</v>
      </c>
      <c r="K965" s="30">
        <f t="shared" si="61"/>
        <v>0</v>
      </c>
      <c r="L965" s="25">
        <f t="shared" si="62"/>
        <v>1</v>
      </c>
      <c r="M965" s="25" t="str">
        <f>VLOOKUP(L965,mês!A:B,2,0)</f>
        <v>Janeiro</v>
      </c>
      <c r="N965" s="25" t="str">
        <f t="shared" si="63"/>
        <v xml:space="preserve">RI </v>
      </c>
    </row>
    <row r="966" spans="1:14" ht="57" customHeight="1" x14ac:dyDescent="0.2">
      <c r="A966" s="25" t="s">
        <v>1427</v>
      </c>
      <c r="B966" s="26">
        <v>44945</v>
      </c>
      <c r="C966" s="27">
        <v>16494</v>
      </c>
      <c r="D966" s="27" t="s">
        <v>249</v>
      </c>
      <c r="E966" s="28" t="s">
        <v>116</v>
      </c>
      <c r="F966" s="29" t="s">
        <v>1430</v>
      </c>
      <c r="G966" s="27" t="s">
        <v>68</v>
      </c>
      <c r="H966" s="30">
        <v>11619.22</v>
      </c>
      <c r="J966" s="30">
        <f t="shared" si="60"/>
        <v>11619.22</v>
      </c>
      <c r="K966" s="30">
        <f t="shared" si="61"/>
        <v>0</v>
      </c>
      <c r="L966" s="25">
        <f t="shared" si="62"/>
        <v>1</v>
      </c>
      <c r="M966" s="25" t="str">
        <f>VLOOKUP(L966,mês!A:B,2,0)</f>
        <v>Janeiro</v>
      </c>
      <c r="N966" s="25" t="str">
        <f t="shared" si="63"/>
        <v xml:space="preserve">RI </v>
      </c>
    </row>
    <row r="967" spans="1:14" ht="57" customHeight="1" x14ac:dyDescent="0.2">
      <c r="A967" s="25" t="s">
        <v>1427</v>
      </c>
      <c r="B967" s="26">
        <v>44952</v>
      </c>
      <c r="C967" s="27">
        <v>16513</v>
      </c>
      <c r="D967" s="27" t="s">
        <v>65</v>
      </c>
      <c r="E967" s="28" t="s">
        <v>116</v>
      </c>
      <c r="F967" s="29" t="s">
        <v>1431</v>
      </c>
      <c r="G967" s="27" t="s">
        <v>68</v>
      </c>
      <c r="H967" s="30">
        <v>6748.71</v>
      </c>
      <c r="J967" s="30">
        <f t="shared" si="60"/>
        <v>6748.71</v>
      </c>
      <c r="K967" s="30">
        <f t="shared" si="61"/>
        <v>0</v>
      </c>
      <c r="L967" s="25">
        <f t="shared" si="62"/>
        <v>1</v>
      </c>
      <c r="M967" s="25" t="str">
        <f>VLOOKUP(L967,mês!A:B,2,0)</f>
        <v>Janeiro</v>
      </c>
      <c r="N967" s="25" t="str">
        <f t="shared" si="63"/>
        <v xml:space="preserve">RI </v>
      </c>
    </row>
    <row r="968" spans="1:14" ht="57" customHeight="1" x14ac:dyDescent="0.2">
      <c r="A968" s="25" t="s">
        <v>1427</v>
      </c>
      <c r="B968" s="26">
        <v>44952</v>
      </c>
      <c r="C968" s="27">
        <v>16512</v>
      </c>
      <c r="D968" s="27" t="s">
        <v>249</v>
      </c>
      <c r="E968" s="28" t="s">
        <v>1428</v>
      </c>
      <c r="F968" s="29" t="s">
        <v>1432</v>
      </c>
      <c r="G968" s="27" t="s">
        <v>68</v>
      </c>
      <c r="H968" s="30">
        <v>30369.19</v>
      </c>
      <c r="J968" s="30">
        <f t="shared" si="60"/>
        <v>30369.19</v>
      </c>
      <c r="K968" s="30">
        <f t="shared" si="61"/>
        <v>0</v>
      </c>
      <c r="L968" s="25">
        <f t="shared" si="62"/>
        <v>1</v>
      </c>
      <c r="M968" s="25" t="str">
        <f>VLOOKUP(L968,mês!A:B,2,0)</f>
        <v>Janeiro</v>
      </c>
      <c r="N968" s="25" t="str">
        <f t="shared" si="63"/>
        <v xml:space="preserve">RI </v>
      </c>
    </row>
    <row r="969" spans="1:14" ht="57" customHeight="1" x14ac:dyDescent="0.2">
      <c r="A969" s="25" t="s">
        <v>1427</v>
      </c>
      <c r="B969" s="26">
        <v>44965</v>
      </c>
      <c r="C969" s="27">
        <v>16565</v>
      </c>
      <c r="D969" s="27" t="s">
        <v>249</v>
      </c>
      <c r="E969" s="28" t="s">
        <v>1433</v>
      </c>
      <c r="F969" s="29" t="s">
        <v>1434</v>
      </c>
      <c r="G969" s="27" t="s">
        <v>68</v>
      </c>
      <c r="H969" s="30">
        <v>238.8</v>
      </c>
      <c r="J969" s="30">
        <f t="shared" si="60"/>
        <v>238.8</v>
      </c>
      <c r="K969" s="30">
        <f t="shared" si="61"/>
        <v>0</v>
      </c>
      <c r="L969" s="25">
        <f t="shared" si="62"/>
        <v>2</v>
      </c>
      <c r="M969" s="25" t="str">
        <f>VLOOKUP(L969,mês!A:B,2,0)</f>
        <v>Fevereiro</v>
      </c>
      <c r="N969" s="25" t="str">
        <f t="shared" si="63"/>
        <v xml:space="preserve">RI </v>
      </c>
    </row>
    <row r="970" spans="1:14" ht="57" customHeight="1" x14ac:dyDescent="0.2">
      <c r="A970" s="25" t="s">
        <v>1427</v>
      </c>
      <c r="B970" s="26">
        <v>44966</v>
      </c>
      <c r="C970" s="27">
        <v>16573</v>
      </c>
      <c r="D970" s="27" t="s">
        <v>249</v>
      </c>
      <c r="E970" s="28" t="s">
        <v>1435</v>
      </c>
      <c r="F970" s="29" t="s">
        <v>1436</v>
      </c>
      <c r="G970" s="27" t="s">
        <v>68</v>
      </c>
      <c r="H970" s="30">
        <v>247.05</v>
      </c>
      <c r="J970" s="30">
        <f t="shared" si="60"/>
        <v>247.05</v>
      </c>
      <c r="K970" s="30">
        <f t="shared" si="61"/>
        <v>0</v>
      </c>
      <c r="L970" s="25">
        <f t="shared" si="62"/>
        <v>2</v>
      </c>
      <c r="M970" s="25" t="str">
        <f>VLOOKUP(L970,mês!A:B,2,0)</f>
        <v>Fevereiro</v>
      </c>
      <c r="N970" s="25" t="str">
        <f t="shared" si="63"/>
        <v xml:space="preserve">RI </v>
      </c>
    </row>
    <row r="971" spans="1:14" ht="57" customHeight="1" x14ac:dyDescent="0.2">
      <c r="A971" s="25" t="s">
        <v>1427</v>
      </c>
      <c r="B971" s="26">
        <v>44969</v>
      </c>
      <c r="C971" s="27">
        <v>16583</v>
      </c>
      <c r="D971" s="27" t="s">
        <v>249</v>
      </c>
      <c r="E971" s="28" t="s">
        <v>1433</v>
      </c>
      <c r="F971" s="29" t="s">
        <v>1437</v>
      </c>
      <c r="G971" s="27" t="s">
        <v>68</v>
      </c>
      <c r="H971" s="30">
        <v>390.1</v>
      </c>
      <c r="J971" s="30">
        <f t="shared" si="60"/>
        <v>390.1</v>
      </c>
      <c r="K971" s="30">
        <f t="shared" si="61"/>
        <v>0</v>
      </c>
      <c r="L971" s="25">
        <f t="shared" si="62"/>
        <v>2</v>
      </c>
      <c r="M971" s="25" t="str">
        <f>VLOOKUP(L971,mês!A:B,2,0)</f>
        <v>Fevereiro</v>
      </c>
      <c r="N971" s="25" t="str">
        <f t="shared" si="63"/>
        <v xml:space="preserve">RI </v>
      </c>
    </row>
    <row r="972" spans="1:14" ht="57" customHeight="1" x14ac:dyDescent="0.2">
      <c r="A972" s="25" t="s">
        <v>1427</v>
      </c>
      <c r="B972" s="26">
        <v>44973</v>
      </c>
      <c r="C972" s="27">
        <v>16603</v>
      </c>
      <c r="D972" s="27" t="s">
        <v>249</v>
      </c>
      <c r="E972" s="28" t="s">
        <v>1435</v>
      </c>
      <c r="F972" s="29" t="s">
        <v>1438</v>
      </c>
      <c r="G972" s="27" t="s">
        <v>68</v>
      </c>
      <c r="H972" s="30">
        <v>260</v>
      </c>
      <c r="J972" s="30">
        <f t="shared" si="60"/>
        <v>260</v>
      </c>
      <c r="K972" s="30">
        <f t="shared" si="61"/>
        <v>0</v>
      </c>
      <c r="L972" s="25">
        <f t="shared" si="62"/>
        <v>2</v>
      </c>
      <c r="M972" s="25" t="str">
        <f>VLOOKUP(L972,mês!A:B,2,0)</f>
        <v>Fevereiro</v>
      </c>
      <c r="N972" s="25" t="str">
        <f t="shared" si="63"/>
        <v xml:space="preserve">RI </v>
      </c>
    </row>
    <row r="973" spans="1:14" ht="57" customHeight="1" x14ac:dyDescent="0.2">
      <c r="A973" s="25" t="s">
        <v>1427</v>
      </c>
      <c r="B973" s="26">
        <v>44979</v>
      </c>
      <c r="C973" s="27">
        <v>16610</v>
      </c>
      <c r="D973" s="27" t="s">
        <v>249</v>
      </c>
      <c r="E973" s="28" t="s">
        <v>1433</v>
      </c>
      <c r="F973" s="29" t="s">
        <v>1439</v>
      </c>
      <c r="G973" s="27" t="s">
        <v>68</v>
      </c>
      <c r="H973" s="30">
        <v>298.16000000000003</v>
      </c>
      <c r="J973" s="30">
        <f t="shared" si="60"/>
        <v>298.16000000000003</v>
      </c>
      <c r="K973" s="30">
        <f t="shared" si="61"/>
        <v>0</v>
      </c>
      <c r="L973" s="25">
        <f t="shared" si="62"/>
        <v>2</v>
      </c>
      <c r="M973" s="25" t="str">
        <f>VLOOKUP(L973,mês!A:B,2,0)</f>
        <v>Fevereiro</v>
      </c>
      <c r="N973" s="25" t="str">
        <f t="shared" si="63"/>
        <v xml:space="preserve">RI </v>
      </c>
    </row>
    <row r="974" spans="1:14" ht="57" customHeight="1" x14ac:dyDescent="0.2">
      <c r="A974" s="25" t="s">
        <v>1427</v>
      </c>
      <c r="B974" s="26">
        <v>44988</v>
      </c>
      <c r="C974" s="27">
        <v>16645</v>
      </c>
      <c r="D974" s="27" t="s">
        <v>249</v>
      </c>
      <c r="E974" s="28" t="s">
        <v>432</v>
      </c>
      <c r="F974" s="29" t="s">
        <v>1440</v>
      </c>
      <c r="G974" s="27" t="s">
        <v>68</v>
      </c>
      <c r="H974" s="30">
        <v>1698</v>
      </c>
      <c r="J974" s="30">
        <f t="shared" si="60"/>
        <v>1698</v>
      </c>
      <c r="K974" s="30">
        <f t="shared" si="61"/>
        <v>0</v>
      </c>
      <c r="L974" s="25">
        <f t="shared" si="62"/>
        <v>3</v>
      </c>
      <c r="M974" s="25" t="str">
        <f>VLOOKUP(L974,mês!A:B,2,0)</f>
        <v>Março</v>
      </c>
      <c r="N974" s="25" t="str">
        <f t="shared" si="63"/>
        <v xml:space="preserve">RI </v>
      </c>
    </row>
    <row r="975" spans="1:14" ht="57" customHeight="1" x14ac:dyDescent="0.2">
      <c r="A975" s="25" t="s">
        <v>1427</v>
      </c>
      <c r="B975" s="26">
        <v>44991</v>
      </c>
      <c r="C975" s="27">
        <v>16654</v>
      </c>
      <c r="D975" s="27" t="s">
        <v>249</v>
      </c>
      <c r="E975" s="28" t="s">
        <v>279</v>
      </c>
      <c r="F975" s="29" t="s">
        <v>1441</v>
      </c>
      <c r="G975" s="27" t="s">
        <v>68</v>
      </c>
      <c r="H975" s="30">
        <v>108000</v>
      </c>
      <c r="J975" s="30">
        <f t="shared" si="60"/>
        <v>108000</v>
      </c>
      <c r="K975" s="30">
        <f t="shared" si="61"/>
        <v>0</v>
      </c>
      <c r="L975" s="25">
        <f t="shared" si="62"/>
        <v>3</v>
      </c>
      <c r="M975" s="25" t="str">
        <f>VLOOKUP(L975,mês!A:B,2,0)</f>
        <v>Março</v>
      </c>
      <c r="N975" s="25" t="str">
        <f t="shared" si="63"/>
        <v xml:space="preserve">RI </v>
      </c>
    </row>
    <row r="976" spans="1:14" ht="57" customHeight="1" x14ac:dyDescent="0.2">
      <c r="A976" s="25" t="s">
        <v>1427</v>
      </c>
      <c r="B976" s="26">
        <v>44993</v>
      </c>
      <c r="C976" s="27">
        <v>16672</v>
      </c>
      <c r="D976" s="27" t="s">
        <v>249</v>
      </c>
      <c r="E976" s="28" t="s">
        <v>948</v>
      </c>
      <c r="F976" s="29" t="s">
        <v>1442</v>
      </c>
      <c r="G976" s="27" t="s">
        <v>68</v>
      </c>
      <c r="H976" s="30">
        <v>450</v>
      </c>
      <c r="J976" s="30">
        <f t="shared" si="60"/>
        <v>450</v>
      </c>
      <c r="K976" s="30">
        <f t="shared" si="61"/>
        <v>0</v>
      </c>
      <c r="L976" s="25">
        <f t="shared" si="62"/>
        <v>3</v>
      </c>
      <c r="M976" s="25" t="str">
        <f>VLOOKUP(L976,mês!A:B,2,0)</f>
        <v>Março</v>
      </c>
      <c r="N976" s="25" t="str">
        <f t="shared" si="63"/>
        <v xml:space="preserve">RI </v>
      </c>
    </row>
    <row r="977" spans="1:14" ht="57" customHeight="1" x14ac:dyDescent="0.2">
      <c r="A977" s="25" t="s">
        <v>1427</v>
      </c>
      <c r="B977" s="26">
        <v>45009</v>
      </c>
      <c r="C977" s="27">
        <v>16709</v>
      </c>
      <c r="D977" s="27" t="s">
        <v>249</v>
      </c>
      <c r="E977" s="28" t="s">
        <v>1433</v>
      </c>
      <c r="F977" s="29" t="s">
        <v>1443</v>
      </c>
      <c r="G977" s="27" t="s">
        <v>68</v>
      </c>
      <c r="H977" s="30">
        <v>1770.53</v>
      </c>
      <c r="J977" s="30">
        <f t="shared" si="60"/>
        <v>1770.53</v>
      </c>
      <c r="K977" s="30">
        <f t="shared" si="61"/>
        <v>0</v>
      </c>
      <c r="L977" s="25">
        <f t="shared" si="62"/>
        <v>3</v>
      </c>
      <c r="M977" s="25" t="str">
        <f>VLOOKUP(L977,mês!A:B,2,0)</f>
        <v>Março</v>
      </c>
      <c r="N977" s="25" t="str">
        <f t="shared" si="63"/>
        <v xml:space="preserve">RI </v>
      </c>
    </row>
    <row r="978" spans="1:14" ht="57" customHeight="1" x14ac:dyDescent="0.2">
      <c r="A978" s="25" t="s">
        <v>1427</v>
      </c>
      <c r="B978" s="26">
        <v>45034</v>
      </c>
      <c r="C978" s="27">
        <v>16783</v>
      </c>
      <c r="D978" s="27" t="s">
        <v>249</v>
      </c>
      <c r="E978" s="28" t="s">
        <v>1433</v>
      </c>
      <c r="F978" s="29" t="s">
        <v>1444</v>
      </c>
      <c r="G978" s="27" t="s">
        <v>68</v>
      </c>
      <c r="H978" s="30">
        <v>160</v>
      </c>
      <c r="J978" s="30">
        <f t="shared" si="60"/>
        <v>160</v>
      </c>
      <c r="K978" s="30">
        <f t="shared" si="61"/>
        <v>0</v>
      </c>
      <c r="L978" s="25">
        <f t="shared" si="62"/>
        <v>4</v>
      </c>
      <c r="M978" s="25" t="str">
        <f>VLOOKUP(L978,mês!A:B,2,0)</f>
        <v>Abril</v>
      </c>
      <c r="N978" s="25" t="str">
        <f t="shared" si="63"/>
        <v xml:space="preserve">RI </v>
      </c>
    </row>
    <row r="979" spans="1:14" ht="57" customHeight="1" x14ac:dyDescent="0.2">
      <c r="A979" s="25" t="s">
        <v>1427</v>
      </c>
      <c r="B979" s="26">
        <v>45065</v>
      </c>
      <c r="C979" s="27">
        <v>16944</v>
      </c>
      <c r="D979" s="27" t="s">
        <v>249</v>
      </c>
      <c r="E979" s="28" t="s">
        <v>1435</v>
      </c>
      <c r="F979" s="29" t="s">
        <v>1445</v>
      </c>
      <c r="G979" s="27" t="s">
        <v>68</v>
      </c>
      <c r="H979" s="30">
        <v>105.4</v>
      </c>
      <c r="J979" s="30">
        <f t="shared" si="60"/>
        <v>105.4</v>
      </c>
      <c r="K979" s="30">
        <f t="shared" si="61"/>
        <v>0</v>
      </c>
      <c r="L979" s="25">
        <f t="shared" si="62"/>
        <v>5</v>
      </c>
      <c r="M979" s="25" t="str">
        <f>VLOOKUP(L979,mês!A:B,2,0)</f>
        <v>Maio</v>
      </c>
      <c r="N979" s="25" t="str">
        <f t="shared" si="63"/>
        <v xml:space="preserve">RI </v>
      </c>
    </row>
    <row r="980" spans="1:14" ht="57" customHeight="1" x14ac:dyDescent="0.2">
      <c r="A980" s="25" t="s">
        <v>1427</v>
      </c>
      <c r="B980" s="26">
        <v>45080</v>
      </c>
      <c r="C980" s="27">
        <v>17007</v>
      </c>
      <c r="D980" s="27" t="s">
        <v>249</v>
      </c>
      <c r="E980" s="28" t="s">
        <v>1433</v>
      </c>
      <c r="F980" s="29" t="s">
        <v>1446</v>
      </c>
      <c r="G980" s="27" t="s">
        <v>68</v>
      </c>
      <c r="H980" s="30">
        <v>210</v>
      </c>
      <c r="J980" s="30">
        <f t="shared" si="60"/>
        <v>210</v>
      </c>
      <c r="K980" s="30">
        <f t="shared" si="61"/>
        <v>0</v>
      </c>
      <c r="L980" s="25">
        <f t="shared" si="62"/>
        <v>6</v>
      </c>
      <c r="M980" s="25" t="str">
        <f>VLOOKUP(L980,mês!A:B,2,0)</f>
        <v>Junho</v>
      </c>
      <c r="N980" s="25" t="str">
        <f t="shared" si="63"/>
        <v xml:space="preserve">RI </v>
      </c>
    </row>
    <row r="981" spans="1:14" ht="57" customHeight="1" x14ac:dyDescent="0.2">
      <c r="A981" s="25" t="s">
        <v>1427</v>
      </c>
      <c r="B981" s="26">
        <v>45082</v>
      </c>
      <c r="C981" s="27">
        <v>17022</v>
      </c>
      <c r="D981" s="27" t="s">
        <v>249</v>
      </c>
      <c r="E981" s="28" t="s">
        <v>116</v>
      </c>
      <c r="F981" s="29" t="s">
        <v>1447</v>
      </c>
      <c r="G981" s="27" t="s">
        <v>68</v>
      </c>
      <c r="H981" s="30">
        <v>5963.9</v>
      </c>
      <c r="J981" s="30">
        <f t="shared" si="60"/>
        <v>5963.9</v>
      </c>
      <c r="K981" s="30">
        <f t="shared" si="61"/>
        <v>0</v>
      </c>
      <c r="L981" s="25">
        <f t="shared" si="62"/>
        <v>6</v>
      </c>
      <c r="M981" s="25" t="str">
        <f>VLOOKUP(L981,mês!A:B,2,0)</f>
        <v>Junho</v>
      </c>
      <c r="N981" s="25" t="str">
        <f t="shared" si="63"/>
        <v xml:space="preserve">RI </v>
      </c>
    </row>
    <row r="982" spans="1:14" ht="57" customHeight="1" x14ac:dyDescent="0.2">
      <c r="A982" s="25" t="s">
        <v>1427</v>
      </c>
      <c r="B982" s="26">
        <v>45082</v>
      </c>
      <c r="C982" s="27">
        <v>17023</v>
      </c>
      <c r="D982" s="27" t="s">
        <v>249</v>
      </c>
      <c r="E982" s="28" t="s">
        <v>1417</v>
      </c>
      <c r="F982" s="29" t="s">
        <v>1448</v>
      </c>
      <c r="G982" s="27" t="s">
        <v>68</v>
      </c>
      <c r="H982" s="30">
        <v>26837.57</v>
      </c>
      <c r="J982" s="30">
        <f t="shared" si="60"/>
        <v>26837.57</v>
      </c>
      <c r="K982" s="30">
        <f t="shared" si="61"/>
        <v>0</v>
      </c>
      <c r="L982" s="25">
        <f t="shared" si="62"/>
        <v>6</v>
      </c>
      <c r="M982" s="25" t="str">
        <f>VLOOKUP(L982,mês!A:B,2,0)</f>
        <v>Junho</v>
      </c>
      <c r="N982" s="25" t="str">
        <f t="shared" si="63"/>
        <v xml:space="preserve">RI </v>
      </c>
    </row>
    <row r="983" spans="1:14" ht="57" customHeight="1" x14ac:dyDescent="0.2">
      <c r="A983" s="25" t="s">
        <v>1427</v>
      </c>
      <c r="B983" s="26">
        <v>45089</v>
      </c>
      <c r="C983" s="27">
        <v>17029</v>
      </c>
      <c r="D983" s="27" t="s">
        <v>249</v>
      </c>
      <c r="E983" s="28" t="s">
        <v>1433</v>
      </c>
      <c r="F983" s="29" t="s">
        <v>1449</v>
      </c>
      <c r="G983" s="27" t="s">
        <v>68</v>
      </c>
      <c r="H983" s="30">
        <v>510.05</v>
      </c>
      <c r="J983" s="30">
        <f t="shared" si="60"/>
        <v>510.05</v>
      </c>
      <c r="K983" s="30">
        <f t="shared" si="61"/>
        <v>0</v>
      </c>
      <c r="L983" s="25">
        <f t="shared" si="62"/>
        <v>6</v>
      </c>
      <c r="M983" s="25" t="str">
        <f>VLOOKUP(L983,mês!A:B,2,0)</f>
        <v>Junho</v>
      </c>
      <c r="N983" s="25" t="str">
        <f t="shared" si="63"/>
        <v xml:space="preserve">RI </v>
      </c>
    </row>
    <row r="984" spans="1:14" ht="57" customHeight="1" x14ac:dyDescent="0.2">
      <c r="A984" s="25" t="s">
        <v>1427</v>
      </c>
      <c r="B984" s="26">
        <v>45093</v>
      </c>
      <c r="C984" s="27">
        <v>17061</v>
      </c>
      <c r="D984" s="27" t="s">
        <v>249</v>
      </c>
      <c r="E984" s="28" t="s">
        <v>1450</v>
      </c>
      <c r="F984" s="29" t="s">
        <v>1451</v>
      </c>
      <c r="G984" s="27" t="s">
        <v>68</v>
      </c>
      <c r="H984" s="30">
        <v>57.51</v>
      </c>
      <c r="J984" s="30">
        <f t="shared" si="60"/>
        <v>57.51</v>
      </c>
      <c r="K984" s="30">
        <f t="shared" si="61"/>
        <v>0</v>
      </c>
      <c r="L984" s="25">
        <f t="shared" si="62"/>
        <v>6</v>
      </c>
      <c r="M984" s="25" t="str">
        <f>VLOOKUP(L984,mês!A:B,2,0)</f>
        <v>Junho</v>
      </c>
      <c r="N984" s="25" t="str">
        <f t="shared" si="63"/>
        <v xml:space="preserve">RI </v>
      </c>
    </row>
    <row r="985" spans="1:14" ht="57" customHeight="1" x14ac:dyDescent="0.2">
      <c r="A985" s="25" t="s">
        <v>1427</v>
      </c>
      <c r="B985" s="26">
        <v>45107</v>
      </c>
      <c r="C985" s="27">
        <v>17114</v>
      </c>
      <c r="D985" s="27" t="s">
        <v>249</v>
      </c>
      <c r="E985" s="28" t="s">
        <v>1435</v>
      </c>
      <c r="F985" s="29" t="s">
        <v>1452</v>
      </c>
      <c r="G985" s="27" t="s">
        <v>68</v>
      </c>
      <c r="H985" s="30">
        <v>238.4</v>
      </c>
      <c r="J985" s="30">
        <f t="shared" si="60"/>
        <v>238.4</v>
      </c>
      <c r="K985" s="30">
        <f t="shared" si="61"/>
        <v>0</v>
      </c>
      <c r="L985" s="25">
        <f t="shared" si="62"/>
        <v>6</v>
      </c>
      <c r="M985" s="25" t="str">
        <f>VLOOKUP(L985,mês!A:B,2,0)</f>
        <v>Junho</v>
      </c>
      <c r="N985" s="25" t="str">
        <f t="shared" si="63"/>
        <v xml:space="preserve">RI </v>
      </c>
    </row>
    <row r="986" spans="1:14" ht="57" customHeight="1" x14ac:dyDescent="0.2">
      <c r="A986" s="25" t="s">
        <v>1427</v>
      </c>
      <c r="B986" s="26">
        <v>45119</v>
      </c>
      <c r="C986" s="27">
        <v>17161</v>
      </c>
      <c r="D986" s="27" t="s">
        <v>249</v>
      </c>
      <c r="E986" s="28" t="s">
        <v>1433</v>
      </c>
      <c r="F986" s="29" t="s">
        <v>1453</v>
      </c>
      <c r="G986" s="27" t="s">
        <v>68</v>
      </c>
      <c r="H986" s="30">
        <v>854.24</v>
      </c>
      <c r="J986" s="30">
        <f t="shared" si="60"/>
        <v>854.24</v>
      </c>
      <c r="K986" s="30">
        <f t="shared" si="61"/>
        <v>0</v>
      </c>
      <c r="L986" s="25">
        <f t="shared" si="62"/>
        <v>7</v>
      </c>
      <c r="M986" s="25" t="str">
        <f>VLOOKUP(L986,mês!A:B,2,0)</f>
        <v>Julho</v>
      </c>
      <c r="N986" s="25" t="str">
        <f t="shared" si="63"/>
        <v xml:space="preserve">RI </v>
      </c>
    </row>
    <row r="987" spans="1:14" ht="57" customHeight="1" x14ac:dyDescent="0.2">
      <c r="A987" s="25" t="s">
        <v>1427</v>
      </c>
      <c r="B987" s="26">
        <v>45128</v>
      </c>
      <c r="C987" s="27">
        <v>17192</v>
      </c>
      <c r="D987" s="27" t="s">
        <v>249</v>
      </c>
      <c r="E987" s="28" t="s">
        <v>279</v>
      </c>
      <c r="F987" s="29" t="s">
        <v>1454</v>
      </c>
      <c r="G987" s="27" t="s">
        <v>68</v>
      </c>
      <c r="H987" s="30">
        <v>5770</v>
      </c>
      <c r="J987" s="30">
        <f t="shared" si="60"/>
        <v>5770</v>
      </c>
      <c r="K987" s="30">
        <f t="shared" si="61"/>
        <v>0</v>
      </c>
      <c r="L987" s="25">
        <f t="shared" si="62"/>
        <v>7</v>
      </c>
      <c r="M987" s="25" t="str">
        <f>VLOOKUP(L987,mês!A:B,2,0)</f>
        <v>Julho</v>
      </c>
      <c r="N987" s="25" t="str">
        <f t="shared" si="63"/>
        <v xml:space="preserve">RI </v>
      </c>
    </row>
    <row r="988" spans="1:14" ht="57" customHeight="1" x14ac:dyDescent="0.2">
      <c r="A988" s="25" t="s">
        <v>1427</v>
      </c>
      <c r="B988" s="26">
        <v>45135</v>
      </c>
      <c r="C988" s="27">
        <v>17211</v>
      </c>
      <c r="D988" s="27" t="s">
        <v>249</v>
      </c>
      <c r="E988" s="28" t="s">
        <v>1455</v>
      </c>
      <c r="F988" s="29" t="s">
        <v>1456</v>
      </c>
      <c r="G988" s="27" t="s">
        <v>68</v>
      </c>
      <c r="H988" s="30">
        <v>149.88</v>
      </c>
      <c r="J988" s="30">
        <f t="shared" si="60"/>
        <v>149.88</v>
      </c>
      <c r="K988" s="30">
        <f t="shared" si="61"/>
        <v>0</v>
      </c>
      <c r="L988" s="25">
        <f t="shared" si="62"/>
        <v>7</v>
      </c>
      <c r="M988" s="25" t="str">
        <f>VLOOKUP(L988,mês!A:B,2,0)</f>
        <v>Julho</v>
      </c>
      <c r="N988" s="25" t="str">
        <f t="shared" si="63"/>
        <v xml:space="preserve">RI </v>
      </c>
    </row>
    <row r="989" spans="1:14" ht="57" customHeight="1" x14ac:dyDescent="0.2">
      <c r="A989" s="25" t="s">
        <v>1427</v>
      </c>
      <c r="B989" s="26">
        <v>45147</v>
      </c>
      <c r="C989" s="27">
        <v>17271</v>
      </c>
      <c r="D989" s="27" t="s">
        <v>249</v>
      </c>
      <c r="E989" s="28" t="s">
        <v>1455</v>
      </c>
      <c r="F989" s="29" t="s">
        <v>1457</v>
      </c>
      <c r="G989" s="27" t="s">
        <v>68</v>
      </c>
      <c r="H989" s="30">
        <v>1200</v>
      </c>
      <c r="J989" s="30">
        <f t="shared" si="60"/>
        <v>1200</v>
      </c>
      <c r="K989" s="30">
        <f t="shared" si="61"/>
        <v>0</v>
      </c>
      <c r="L989" s="25">
        <f t="shared" si="62"/>
        <v>8</v>
      </c>
      <c r="M989" s="25" t="str">
        <f>VLOOKUP(L989,mês!A:B,2,0)</f>
        <v>Agosto</v>
      </c>
      <c r="N989" s="25" t="str">
        <f t="shared" si="63"/>
        <v xml:space="preserve">RI </v>
      </c>
    </row>
    <row r="990" spans="1:14" ht="57" customHeight="1" x14ac:dyDescent="0.2">
      <c r="A990" s="25" t="s">
        <v>1427</v>
      </c>
      <c r="B990" s="26">
        <v>45170</v>
      </c>
      <c r="C990" s="27">
        <v>17366</v>
      </c>
      <c r="D990" s="27" t="s">
        <v>249</v>
      </c>
      <c r="E990" s="28" t="s">
        <v>910</v>
      </c>
      <c r="F990" s="29" t="s">
        <v>1458</v>
      </c>
      <c r="G990" s="27" t="s">
        <v>68</v>
      </c>
      <c r="H990" s="30">
        <v>6180</v>
      </c>
      <c r="J990" s="30">
        <f t="shared" si="60"/>
        <v>6180</v>
      </c>
      <c r="K990" s="30">
        <f t="shared" si="61"/>
        <v>0</v>
      </c>
      <c r="L990" s="25">
        <f t="shared" si="62"/>
        <v>9</v>
      </c>
      <c r="M990" s="25" t="str">
        <f>VLOOKUP(L990,mês!A:B,2,0)</f>
        <v>Setembro</v>
      </c>
      <c r="N990" s="25" t="str">
        <f t="shared" si="63"/>
        <v xml:space="preserve">RI </v>
      </c>
    </row>
    <row r="991" spans="1:14" ht="57" customHeight="1" x14ac:dyDescent="0.2">
      <c r="A991" s="25" t="s">
        <v>1427</v>
      </c>
      <c r="B991" s="26">
        <v>45181</v>
      </c>
      <c r="C991" s="27">
        <v>17377</v>
      </c>
      <c r="D991" s="27" t="s">
        <v>249</v>
      </c>
      <c r="E991" s="28" t="s">
        <v>1455</v>
      </c>
      <c r="F991" s="29" t="s">
        <v>1459</v>
      </c>
      <c r="G991" s="27" t="s">
        <v>68</v>
      </c>
      <c r="H991" s="30">
        <v>1100</v>
      </c>
      <c r="J991" s="30">
        <f t="shared" si="60"/>
        <v>1100</v>
      </c>
      <c r="K991" s="30">
        <f t="shared" si="61"/>
        <v>0</v>
      </c>
      <c r="L991" s="25">
        <f t="shared" si="62"/>
        <v>9</v>
      </c>
      <c r="M991" s="25" t="str">
        <f>VLOOKUP(L991,mês!A:B,2,0)</f>
        <v>Setembro</v>
      </c>
      <c r="N991" s="25" t="str">
        <f t="shared" si="63"/>
        <v xml:space="preserve">RI </v>
      </c>
    </row>
    <row r="992" spans="1:14" ht="57" customHeight="1" x14ac:dyDescent="0.2">
      <c r="A992" s="25" t="s">
        <v>1427</v>
      </c>
      <c r="B992" s="26">
        <v>45184</v>
      </c>
      <c r="C992" s="27">
        <v>17394</v>
      </c>
      <c r="D992" s="27" t="s">
        <v>249</v>
      </c>
      <c r="E992" s="28" t="s">
        <v>1460</v>
      </c>
      <c r="F992" s="29" t="s">
        <v>1461</v>
      </c>
      <c r="G992" s="27" t="s">
        <v>68</v>
      </c>
      <c r="H992" s="30">
        <v>108627.37</v>
      </c>
      <c r="J992" s="30">
        <f t="shared" si="60"/>
        <v>108627.37</v>
      </c>
      <c r="K992" s="30">
        <f t="shared" si="61"/>
        <v>0</v>
      </c>
      <c r="L992" s="25">
        <f t="shared" si="62"/>
        <v>9</v>
      </c>
      <c r="M992" s="25" t="str">
        <f>VLOOKUP(L992,mês!A:B,2,0)</f>
        <v>Setembro</v>
      </c>
      <c r="N992" s="25" t="str">
        <f t="shared" si="63"/>
        <v xml:space="preserve">RI </v>
      </c>
    </row>
    <row r="993" spans="1:14" ht="57" customHeight="1" x14ac:dyDescent="0.2">
      <c r="A993" s="25" t="s">
        <v>1427</v>
      </c>
      <c r="B993" s="26">
        <v>45187</v>
      </c>
      <c r="C993" s="27">
        <v>17397</v>
      </c>
      <c r="D993" s="27" t="s">
        <v>249</v>
      </c>
      <c r="E993" s="28" t="s">
        <v>434</v>
      </c>
      <c r="F993" s="29" t="s">
        <v>1462</v>
      </c>
      <c r="G993" s="27" t="s">
        <v>68</v>
      </c>
      <c r="H993" s="30">
        <v>290</v>
      </c>
      <c r="J993" s="30">
        <f t="shared" si="60"/>
        <v>290</v>
      </c>
      <c r="K993" s="30">
        <f t="shared" si="61"/>
        <v>0</v>
      </c>
      <c r="L993" s="25">
        <f t="shared" si="62"/>
        <v>9</v>
      </c>
      <c r="M993" s="25" t="str">
        <f>VLOOKUP(L993,mês!A:B,2,0)</f>
        <v>Setembro</v>
      </c>
      <c r="N993" s="25" t="str">
        <f t="shared" si="63"/>
        <v xml:space="preserve">RI </v>
      </c>
    </row>
    <row r="994" spans="1:14" ht="57" customHeight="1" x14ac:dyDescent="0.2">
      <c r="A994" s="25" t="s">
        <v>1427</v>
      </c>
      <c r="B994" s="26">
        <v>45210</v>
      </c>
      <c r="C994" s="27">
        <v>17485</v>
      </c>
      <c r="D994" s="27" t="s">
        <v>249</v>
      </c>
      <c r="E994" s="28" t="s">
        <v>1455</v>
      </c>
      <c r="F994" s="29" t="s">
        <v>1463</v>
      </c>
      <c r="G994" s="27" t="s">
        <v>68</v>
      </c>
      <c r="H994" s="30">
        <v>599.15</v>
      </c>
      <c r="J994" s="30">
        <f t="shared" si="60"/>
        <v>599.15</v>
      </c>
      <c r="K994" s="30">
        <f t="shared" si="61"/>
        <v>0</v>
      </c>
      <c r="L994" s="25">
        <f t="shared" si="62"/>
        <v>10</v>
      </c>
      <c r="M994" s="25" t="str">
        <f>VLOOKUP(L994,mês!A:B,2,0)</f>
        <v>Outubro</v>
      </c>
      <c r="N994" s="25" t="str">
        <f t="shared" si="63"/>
        <v xml:space="preserve">RI </v>
      </c>
    </row>
    <row r="995" spans="1:14" ht="57" customHeight="1" x14ac:dyDescent="0.2">
      <c r="A995" s="25" t="s">
        <v>1427</v>
      </c>
      <c r="B995" s="26">
        <v>45229</v>
      </c>
      <c r="C995" s="27">
        <v>17556</v>
      </c>
      <c r="D995" s="27" t="s">
        <v>249</v>
      </c>
      <c r="E995" s="28" t="s">
        <v>1455</v>
      </c>
      <c r="F995" s="29" t="s">
        <v>1464</v>
      </c>
      <c r="G995" s="27" t="s">
        <v>68</v>
      </c>
      <c r="H995" s="30">
        <v>461.44</v>
      </c>
      <c r="J995" s="30">
        <f t="shared" si="60"/>
        <v>461.44</v>
      </c>
      <c r="K995" s="30">
        <f t="shared" si="61"/>
        <v>0</v>
      </c>
      <c r="L995" s="25">
        <f t="shared" si="62"/>
        <v>10</v>
      </c>
      <c r="M995" s="25" t="str">
        <f>VLOOKUP(L995,mês!A:B,2,0)</f>
        <v>Outubro</v>
      </c>
      <c r="N995" s="25" t="str">
        <f t="shared" si="63"/>
        <v xml:space="preserve">RI </v>
      </c>
    </row>
    <row r="996" spans="1:14" ht="57" customHeight="1" x14ac:dyDescent="0.2">
      <c r="A996" s="25" t="s">
        <v>1427</v>
      </c>
      <c r="B996" s="26">
        <v>45236</v>
      </c>
      <c r="C996" s="27">
        <v>17581</v>
      </c>
      <c r="D996" s="27" t="s">
        <v>249</v>
      </c>
      <c r="E996" s="28" t="s">
        <v>1455</v>
      </c>
      <c r="F996" s="29" t="s">
        <v>1465</v>
      </c>
      <c r="G996" s="27" t="s">
        <v>68</v>
      </c>
      <c r="H996" s="30">
        <v>392.35</v>
      </c>
      <c r="J996" s="30">
        <f t="shared" si="60"/>
        <v>392.35</v>
      </c>
      <c r="K996" s="30">
        <f t="shared" si="61"/>
        <v>0</v>
      </c>
      <c r="L996" s="25">
        <f t="shared" si="62"/>
        <v>11</v>
      </c>
      <c r="M996" s="25" t="str">
        <f>VLOOKUP(L996,mês!A:B,2,0)</f>
        <v>Novembro</v>
      </c>
      <c r="N996" s="25" t="str">
        <f t="shared" si="63"/>
        <v xml:space="preserve">RI </v>
      </c>
    </row>
    <row r="997" spans="1:14" ht="57" customHeight="1" x14ac:dyDescent="0.2">
      <c r="A997" s="25" t="s">
        <v>1427</v>
      </c>
      <c r="B997" s="26">
        <v>45237</v>
      </c>
      <c r="C997" s="27">
        <v>17583</v>
      </c>
      <c r="D997" s="27" t="s">
        <v>249</v>
      </c>
      <c r="E997" s="28" t="s">
        <v>1450</v>
      </c>
      <c r="F997" s="29" t="s">
        <v>1466</v>
      </c>
      <c r="G997" s="27" t="s">
        <v>68</v>
      </c>
      <c r="H997" s="30">
        <v>237.5</v>
      </c>
      <c r="J997" s="30">
        <f t="shared" si="60"/>
        <v>237.5</v>
      </c>
      <c r="K997" s="30">
        <f t="shared" si="61"/>
        <v>0</v>
      </c>
      <c r="L997" s="25">
        <f t="shared" si="62"/>
        <v>11</v>
      </c>
      <c r="M997" s="25" t="str">
        <f>VLOOKUP(L997,mês!A:B,2,0)</f>
        <v>Novembro</v>
      </c>
      <c r="N997" s="25" t="str">
        <f t="shared" si="63"/>
        <v xml:space="preserve">RI </v>
      </c>
    </row>
    <row r="998" spans="1:14" ht="57" customHeight="1" x14ac:dyDescent="0.2">
      <c r="A998" s="25" t="s">
        <v>1427</v>
      </c>
      <c r="B998" s="26">
        <v>45251</v>
      </c>
      <c r="C998" s="27">
        <v>17631</v>
      </c>
      <c r="D998" s="27" t="s">
        <v>249</v>
      </c>
      <c r="E998" s="28" t="s">
        <v>1455</v>
      </c>
      <c r="F998" s="29" t="s">
        <v>1467</v>
      </c>
      <c r="G998" s="27" t="s">
        <v>68</v>
      </c>
      <c r="H998" s="30">
        <v>80.3</v>
      </c>
      <c r="J998" s="30">
        <f t="shared" si="60"/>
        <v>80.3</v>
      </c>
      <c r="K998" s="30">
        <f t="shared" si="61"/>
        <v>0</v>
      </c>
      <c r="L998" s="25">
        <f t="shared" si="62"/>
        <v>11</v>
      </c>
      <c r="M998" s="25" t="str">
        <f>VLOOKUP(L998,mês!A:B,2,0)</f>
        <v>Novembro</v>
      </c>
      <c r="N998" s="25" t="str">
        <f t="shared" si="63"/>
        <v xml:space="preserve">RI </v>
      </c>
    </row>
    <row r="999" spans="1:14" ht="57" customHeight="1" x14ac:dyDescent="0.2">
      <c r="A999" s="25" t="s">
        <v>1427</v>
      </c>
      <c r="B999" s="26">
        <v>45262</v>
      </c>
      <c r="C999" s="27">
        <v>17669</v>
      </c>
      <c r="D999" s="27" t="s">
        <v>249</v>
      </c>
      <c r="E999" s="28" t="s">
        <v>1433</v>
      </c>
      <c r="F999" s="29" t="s">
        <v>1468</v>
      </c>
      <c r="G999" s="27" t="s">
        <v>68</v>
      </c>
      <c r="H999" s="30">
        <v>128.1</v>
      </c>
      <c r="J999" s="30">
        <f t="shared" si="60"/>
        <v>128.1</v>
      </c>
      <c r="K999" s="30">
        <f t="shared" si="61"/>
        <v>0</v>
      </c>
      <c r="L999" s="25">
        <f t="shared" si="62"/>
        <v>12</v>
      </c>
      <c r="M999" s="25" t="str">
        <f>VLOOKUP(L999,mês!A:B,2,0)</f>
        <v>Dezembro</v>
      </c>
      <c r="N999" s="25" t="str">
        <f t="shared" si="63"/>
        <v xml:space="preserve">RI </v>
      </c>
    </row>
    <row r="1000" spans="1:14" ht="57" customHeight="1" x14ac:dyDescent="0.2">
      <c r="A1000" s="25" t="s">
        <v>1427</v>
      </c>
      <c r="B1000" s="26">
        <v>45265</v>
      </c>
      <c r="C1000" s="27">
        <v>17679</v>
      </c>
      <c r="D1000" s="27" t="s">
        <v>249</v>
      </c>
      <c r="E1000" s="28" t="s">
        <v>1455</v>
      </c>
      <c r="F1000" s="29" t="s">
        <v>1469</v>
      </c>
      <c r="G1000" s="27" t="s">
        <v>68</v>
      </c>
      <c r="H1000" s="30">
        <v>113.06</v>
      </c>
      <c r="J1000" s="30">
        <f t="shared" si="60"/>
        <v>113.06</v>
      </c>
      <c r="K1000" s="30">
        <f t="shared" si="61"/>
        <v>0</v>
      </c>
      <c r="L1000" s="25">
        <f t="shared" si="62"/>
        <v>12</v>
      </c>
      <c r="M1000" s="25" t="str">
        <f>VLOOKUP(L1000,mês!A:B,2,0)</f>
        <v>Dezembro</v>
      </c>
      <c r="N1000" s="25" t="str">
        <f t="shared" si="63"/>
        <v xml:space="preserve">RI </v>
      </c>
    </row>
    <row r="1001" spans="1:14" ht="57" customHeight="1" x14ac:dyDescent="0.2">
      <c r="A1001" s="25" t="s">
        <v>1427</v>
      </c>
      <c r="B1001" s="26">
        <v>45267</v>
      </c>
      <c r="C1001" s="27">
        <v>17685</v>
      </c>
      <c r="D1001" s="27" t="s">
        <v>249</v>
      </c>
      <c r="E1001" s="28" t="s">
        <v>1455</v>
      </c>
      <c r="F1001" s="29" t="s">
        <v>1470</v>
      </c>
      <c r="G1001" s="27" t="s">
        <v>68</v>
      </c>
      <c r="H1001" s="30">
        <v>713</v>
      </c>
      <c r="J1001" s="30">
        <f t="shared" si="60"/>
        <v>713</v>
      </c>
      <c r="K1001" s="30">
        <f t="shared" si="61"/>
        <v>0</v>
      </c>
      <c r="L1001" s="25">
        <f t="shared" si="62"/>
        <v>12</v>
      </c>
      <c r="M1001" s="25" t="str">
        <f>VLOOKUP(L1001,mês!A:B,2,0)</f>
        <v>Dezembro</v>
      </c>
      <c r="N1001" s="25" t="str">
        <f t="shared" si="63"/>
        <v xml:space="preserve">RI </v>
      </c>
    </row>
    <row r="1002" spans="1:14" ht="57" customHeight="1" x14ac:dyDescent="0.2">
      <c r="A1002" s="25" t="s">
        <v>1427</v>
      </c>
      <c r="B1002" s="26">
        <v>45271</v>
      </c>
      <c r="C1002" s="27">
        <v>17698</v>
      </c>
      <c r="D1002" s="27" t="s">
        <v>249</v>
      </c>
      <c r="E1002" s="28" t="s">
        <v>1455</v>
      </c>
      <c r="F1002" s="29" t="s">
        <v>1471</v>
      </c>
      <c r="G1002" s="27" t="s">
        <v>68</v>
      </c>
      <c r="H1002" s="30">
        <v>171</v>
      </c>
      <c r="J1002" s="30">
        <f t="shared" si="60"/>
        <v>171</v>
      </c>
      <c r="K1002" s="30">
        <f t="shared" si="61"/>
        <v>0</v>
      </c>
      <c r="L1002" s="25">
        <f t="shared" si="62"/>
        <v>12</v>
      </c>
      <c r="M1002" s="25" t="str">
        <f>VLOOKUP(L1002,mês!A:B,2,0)</f>
        <v>Dezembro</v>
      </c>
      <c r="N1002" s="25" t="str">
        <f t="shared" si="63"/>
        <v xml:space="preserve">RI </v>
      </c>
    </row>
    <row r="1003" spans="1:14" ht="57" customHeight="1" x14ac:dyDescent="0.2">
      <c r="A1003" s="25" t="s">
        <v>1472</v>
      </c>
      <c r="B1003" s="26">
        <v>44950</v>
      </c>
      <c r="C1003" s="27">
        <v>16509</v>
      </c>
      <c r="D1003" s="27" t="s">
        <v>167</v>
      </c>
      <c r="E1003" s="28" t="s">
        <v>1369</v>
      </c>
      <c r="F1003" s="29" t="s">
        <v>1473</v>
      </c>
      <c r="G1003" s="27" t="s">
        <v>68</v>
      </c>
      <c r="H1003" s="30">
        <v>143.34</v>
      </c>
      <c r="J1003" s="30">
        <f t="shared" si="60"/>
        <v>143.34</v>
      </c>
      <c r="K1003" s="30">
        <f t="shared" si="61"/>
        <v>0</v>
      </c>
      <c r="L1003" s="25">
        <f t="shared" si="62"/>
        <v>1</v>
      </c>
      <c r="M1003" s="25" t="str">
        <f>VLOOKUP(L1003,mês!A:B,2,0)</f>
        <v>Janeiro</v>
      </c>
      <c r="N1003" s="25" t="str">
        <f t="shared" si="63"/>
        <v xml:space="preserve">RI </v>
      </c>
    </row>
    <row r="1004" spans="1:14" ht="57" customHeight="1" x14ac:dyDescent="0.2">
      <c r="A1004" s="25" t="s">
        <v>1474</v>
      </c>
      <c r="B1004" s="26">
        <v>45042</v>
      </c>
      <c r="C1004" s="27">
        <v>16829</v>
      </c>
      <c r="D1004" s="27" t="s">
        <v>196</v>
      </c>
      <c r="E1004" s="28" t="s">
        <v>128</v>
      </c>
      <c r="F1004" s="29" t="s">
        <v>1475</v>
      </c>
      <c r="G1004" s="27" t="s">
        <v>68</v>
      </c>
      <c r="H1004" s="30">
        <v>9000</v>
      </c>
      <c r="J1004" s="30">
        <f t="shared" si="60"/>
        <v>9000</v>
      </c>
      <c r="K1004" s="30">
        <f t="shared" si="61"/>
        <v>0</v>
      </c>
      <c r="L1004" s="25">
        <f t="shared" si="62"/>
        <v>4</v>
      </c>
      <c r="M1004" s="25" t="str">
        <f>VLOOKUP(L1004,mês!A:B,2,0)</f>
        <v>Abril</v>
      </c>
      <c r="N1004" s="25" t="str">
        <f t="shared" si="63"/>
        <v xml:space="preserve">RI </v>
      </c>
    </row>
    <row r="1005" spans="1:14" ht="57" customHeight="1" x14ac:dyDescent="0.2">
      <c r="A1005" s="25" t="s">
        <v>1476</v>
      </c>
      <c r="B1005" s="26">
        <v>44952</v>
      </c>
      <c r="C1005" s="27">
        <v>16519</v>
      </c>
      <c r="D1005" s="27" t="s">
        <v>118</v>
      </c>
      <c r="E1005" s="28" t="s">
        <v>1477</v>
      </c>
      <c r="F1005" s="29" t="s">
        <v>1478</v>
      </c>
      <c r="G1005" s="27" t="s">
        <v>68</v>
      </c>
      <c r="H1005" s="30">
        <v>101750.04</v>
      </c>
      <c r="J1005" s="30">
        <f t="shared" si="60"/>
        <v>101750.04</v>
      </c>
      <c r="K1005" s="30">
        <f t="shared" si="61"/>
        <v>0</v>
      </c>
      <c r="L1005" s="25">
        <f t="shared" si="62"/>
        <v>1</v>
      </c>
      <c r="M1005" s="25" t="str">
        <f>VLOOKUP(L1005,mês!A:B,2,0)</f>
        <v>Janeiro</v>
      </c>
      <c r="N1005" s="25" t="str">
        <f t="shared" si="63"/>
        <v xml:space="preserve">RD </v>
      </c>
    </row>
    <row r="1006" spans="1:14" ht="57" customHeight="1" x14ac:dyDescent="0.2">
      <c r="A1006" s="25" t="s">
        <v>1476</v>
      </c>
      <c r="B1006" s="26">
        <v>44992</v>
      </c>
      <c r="C1006" s="27">
        <v>16657</v>
      </c>
      <c r="D1006" s="27" t="s">
        <v>118</v>
      </c>
      <c r="E1006" s="28" t="s">
        <v>1479</v>
      </c>
      <c r="F1006" s="29" t="s">
        <v>1480</v>
      </c>
      <c r="G1006" s="27" t="s">
        <v>68</v>
      </c>
      <c r="H1006" s="30">
        <v>710</v>
      </c>
      <c r="J1006" s="30">
        <f t="shared" si="60"/>
        <v>710</v>
      </c>
      <c r="K1006" s="30">
        <f t="shared" si="61"/>
        <v>0</v>
      </c>
      <c r="L1006" s="25">
        <f t="shared" si="62"/>
        <v>3</v>
      </c>
      <c r="M1006" s="25" t="str">
        <f>VLOOKUP(L1006,mês!A:B,2,0)</f>
        <v>Março</v>
      </c>
      <c r="N1006" s="25" t="str">
        <f t="shared" si="63"/>
        <v xml:space="preserve">RD </v>
      </c>
    </row>
    <row r="1007" spans="1:14" ht="57" customHeight="1" x14ac:dyDescent="0.2">
      <c r="A1007" s="25" t="s">
        <v>1476</v>
      </c>
      <c r="B1007" s="26">
        <v>45127</v>
      </c>
      <c r="C1007" s="27">
        <v>17186</v>
      </c>
      <c r="D1007" s="27" t="s">
        <v>118</v>
      </c>
      <c r="E1007" s="28" t="s">
        <v>74</v>
      </c>
      <c r="F1007" s="29" t="s">
        <v>1481</v>
      </c>
      <c r="G1007" s="27" t="s">
        <v>68</v>
      </c>
      <c r="H1007" s="30">
        <v>1200</v>
      </c>
      <c r="J1007" s="30">
        <f t="shared" si="60"/>
        <v>1200</v>
      </c>
      <c r="K1007" s="30">
        <f t="shared" si="61"/>
        <v>0</v>
      </c>
      <c r="L1007" s="25">
        <f t="shared" si="62"/>
        <v>7</v>
      </c>
      <c r="M1007" s="25" t="str">
        <f>VLOOKUP(L1007,mês!A:B,2,0)</f>
        <v>Julho</v>
      </c>
      <c r="N1007" s="25" t="str">
        <f t="shared" si="63"/>
        <v xml:space="preserve">RD </v>
      </c>
    </row>
    <row r="1008" spans="1:14" ht="57" customHeight="1" x14ac:dyDescent="0.2">
      <c r="A1008" s="25" t="s">
        <v>1476</v>
      </c>
      <c r="B1008" s="26">
        <v>45155</v>
      </c>
      <c r="C1008" s="27">
        <v>17310</v>
      </c>
      <c r="D1008" s="27" t="s">
        <v>118</v>
      </c>
      <c r="E1008" s="28" t="s">
        <v>1068</v>
      </c>
      <c r="F1008" s="29" t="s">
        <v>1482</v>
      </c>
      <c r="G1008" s="27" t="s">
        <v>68</v>
      </c>
      <c r="H1008" s="30">
        <v>900</v>
      </c>
      <c r="J1008" s="30">
        <f t="shared" si="60"/>
        <v>900</v>
      </c>
      <c r="K1008" s="30">
        <f t="shared" si="61"/>
        <v>0</v>
      </c>
      <c r="L1008" s="25">
        <f t="shared" si="62"/>
        <v>8</v>
      </c>
      <c r="M1008" s="25" t="str">
        <f>VLOOKUP(L1008,mês!A:B,2,0)</f>
        <v>Agosto</v>
      </c>
      <c r="N1008" s="25" t="str">
        <f t="shared" si="63"/>
        <v xml:space="preserve">RD </v>
      </c>
    </row>
    <row r="1009" spans="1:14" ht="57" customHeight="1" x14ac:dyDescent="0.2">
      <c r="A1009" s="25" t="s">
        <v>1476</v>
      </c>
      <c r="B1009" s="26">
        <v>45189</v>
      </c>
      <c r="C1009" s="27">
        <v>17409</v>
      </c>
      <c r="D1009" s="27" t="s">
        <v>118</v>
      </c>
      <c r="E1009" s="28" t="s">
        <v>1479</v>
      </c>
      <c r="F1009" s="29" t="s">
        <v>1483</v>
      </c>
      <c r="G1009" s="27" t="s">
        <v>68</v>
      </c>
      <c r="H1009" s="30">
        <v>385.5</v>
      </c>
      <c r="J1009" s="30">
        <f t="shared" si="60"/>
        <v>385.5</v>
      </c>
      <c r="K1009" s="30">
        <f t="shared" si="61"/>
        <v>0</v>
      </c>
      <c r="L1009" s="25">
        <f t="shared" si="62"/>
        <v>9</v>
      </c>
      <c r="M1009" s="25" t="str">
        <f>VLOOKUP(L1009,mês!A:B,2,0)</f>
        <v>Setembro</v>
      </c>
      <c r="N1009" s="25" t="str">
        <f t="shared" si="63"/>
        <v xml:space="preserve">RD </v>
      </c>
    </row>
    <row r="1010" spans="1:14" ht="57" customHeight="1" x14ac:dyDescent="0.2">
      <c r="A1010" s="25" t="s">
        <v>1484</v>
      </c>
      <c r="B1010" s="26">
        <v>45078</v>
      </c>
      <c r="C1010" s="27">
        <v>17001</v>
      </c>
      <c r="D1010" s="27" t="s">
        <v>65</v>
      </c>
      <c r="E1010" s="28" t="s">
        <v>116</v>
      </c>
      <c r="F1010" s="29" t="s">
        <v>1485</v>
      </c>
      <c r="G1010" s="27" t="s">
        <v>68</v>
      </c>
      <c r="H1010" s="30">
        <v>166507</v>
      </c>
      <c r="J1010" s="30">
        <f t="shared" si="60"/>
        <v>166507</v>
      </c>
      <c r="K1010" s="30">
        <f t="shared" si="61"/>
        <v>0</v>
      </c>
      <c r="L1010" s="25">
        <f t="shared" si="62"/>
        <v>6</v>
      </c>
      <c r="M1010" s="25" t="str">
        <f>VLOOKUP(L1010,mês!A:B,2,0)</f>
        <v>Junho</v>
      </c>
      <c r="N1010" s="25" t="str">
        <f t="shared" si="63"/>
        <v xml:space="preserve">Diretoria </v>
      </c>
    </row>
    <row r="1011" spans="1:14" ht="57" customHeight="1" x14ac:dyDescent="0.2">
      <c r="A1011" s="25" t="s">
        <v>1484</v>
      </c>
      <c r="B1011" s="26">
        <v>45246</v>
      </c>
      <c r="C1011" s="27">
        <v>17627</v>
      </c>
      <c r="D1011" s="27" t="s">
        <v>65</v>
      </c>
      <c r="E1011" s="28" t="s">
        <v>1486</v>
      </c>
      <c r="F1011" s="29" t="s">
        <v>1487</v>
      </c>
      <c r="G1011" s="27" t="s">
        <v>68</v>
      </c>
      <c r="H1011" s="30">
        <v>99474.82</v>
      </c>
      <c r="J1011" s="30">
        <f t="shared" si="60"/>
        <v>99474.82</v>
      </c>
      <c r="K1011" s="30">
        <f t="shared" si="61"/>
        <v>0</v>
      </c>
      <c r="L1011" s="25">
        <f t="shared" si="62"/>
        <v>11</v>
      </c>
      <c r="M1011" s="25" t="str">
        <f>VLOOKUP(L1011,mês!A:B,2,0)</f>
        <v>Novembro</v>
      </c>
      <c r="N1011" s="25" t="str">
        <f t="shared" si="63"/>
        <v xml:space="preserve">Diretoria </v>
      </c>
    </row>
    <row r="1012" spans="1:14" ht="57" customHeight="1" x14ac:dyDescent="0.2">
      <c r="A1012" s="25" t="s">
        <v>1488</v>
      </c>
      <c r="B1012" s="26">
        <v>44956</v>
      </c>
      <c r="C1012" s="27">
        <v>16526</v>
      </c>
      <c r="D1012" s="27" t="s">
        <v>249</v>
      </c>
      <c r="E1012" s="28" t="s">
        <v>1489</v>
      </c>
      <c r="F1012" s="29" t="s">
        <v>1490</v>
      </c>
      <c r="G1012" s="27" t="s">
        <v>68</v>
      </c>
      <c r="H1012" s="30">
        <v>280</v>
      </c>
      <c r="J1012" s="30">
        <f t="shared" si="60"/>
        <v>280</v>
      </c>
      <c r="K1012" s="30">
        <f t="shared" si="61"/>
        <v>0</v>
      </c>
      <c r="L1012" s="25">
        <f t="shared" si="62"/>
        <v>1</v>
      </c>
      <c r="M1012" s="25" t="str">
        <f>VLOOKUP(L1012,mês!A:B,2,0)</f>
        <v>Janeiro</v>
      </c>
      <c r="N1012" s="25" t="str">
        <f t="shared" si="63"/>
        <v xml:space="preserve">RI </v>
      </c>
    </row>
    <row r="1013" spans="1:14" ht="57" customHeight="1" x14ac:dyDescent="0.2">
      <c r="A1013" s="25" t="s">
        <v>1488</v>
      </c>
      <c r="B1013" s="26">
        <v>44964</v>
      </c>
      <c r="C1013" s="27">
        <v>16563</v>
      </c>
      <c r="D1013" s="27" t="s">
        <v>249</v>
      </c>
      <c r="E1013" s="28" t="s">
        <v>900</v>
      </c>
      <c r="F1013" s="29" t="s">
        <v>1491</v>
      </c>
      <c r="G1013" s="27" t="s">
        <v>68</v>
      </c>
      <c r="H1013" s="30">
        <v>478</v>
      </c>
      <c r="J1013" s="30">
        <f t="shared" si="60"/>
        <v>478</v>
      </c>
      <c r="K1013" s="30">
        <f t="shared" si="61"/>
        <v>0</v>
      </c>
      <c r="L1013" s="25">
        <f t="shared" si="62"/>
        <v>2</v>
      </c>
      <c r="M1013" s="25" t="str">
        <f>VLOOKUP(L1013,mês!A:B,2,0)</f>
        <v>Fevereiro</v>
      </c>
      <c r="N1013" s="25" t="str">
        <f t="shared" si="63"/>
        <v xml:space="preserve">RI </v>
      </c>
    </row>
    <row r="1014" spans="1:14" ht="57" customHeight="1" x14ac:dyDescent="0.2">
      <c r="A1014" s="25" t="s">
        <v>1488</v>
      </c>
      <c r="B1014" s="26">
        <v>44985</v>
      </c>
      <c r="C1014" s="27">
        <v>16627</v>
      </c>
      <c r="D1014" s="27" t="s">
        <v>249</v>
      </c>
      <c r="E1014" s="28" t="s">
        <v>1489</v>
      </c>
      <c r="F1014" s="29" t="s">
        <v>1492</v>
      </c>
      <c r="G1014" s="27" t="s">
        <v>68</v>
      </c>
      <c r="H1014" s="30">
        <v>800</v>
      </c>
      <c r="J1014" s="30">
        <f t="shared" si="60"/>
        <v>800</v>
      </c>
      <c r="K1014" s="30">
        <f t="shared" si="61"/>
        <v>0</v>
      </c>
      <c r="L1014" s="25">
        <f t="shared" si="62"/>
        <v>2</v>
      </c>
      <c r="M1014" s="25" t="str">
        <f>VLOOKUP(L1014,mês!A:B,2,0)</f>
        <v>Fevereiro</v>
      </c>
      <c r="N1014" s="25" t="str">
        <f t="shared" si="63"/>
        <v xml:space="preserve">RI </v>
      </c>
    </row>
    <row r="1015" spans="1:14" ht="57" customHeight="1" x14ac:dyDescent="0.2">
      <c r="A1015" s="25" t="s">
        <v>1488</v>
      </c>
      <c r="B1015" s="26">
        <v>45016</v>
      </c>
      <c r="C1015" s="27">
        <v>16739</v>
      </c>
      <c r="D1015" s="27" t="s">
        <v>362</v>
      </c>
      <c r="E1015" s="28" t="s">
        <v>1493</v>
      </c>
      <c r="F1015" s="29" t="s">
        <v>1494</v>
      </c>
      <c r="G1015" s="27" t="s">
        <v>68</v>
      </c>
      <c r="H1015" s="30">
        <v>246.4</v>
      </c>
      <c r="J1015" s="30">
        <f t="shared" si="60"/>
        <v>246.4</v>
      </c>
      <c r="K1015" s="30">
        <f t="shared" si="61"/>
        <v>0</v>
      </c>
      <c r="L1015" s="25">
        <f t="shared" si="62"/>
        <v>3</v>
      </c>
      <c r="M1015" s="25" t="str">
        <f>VLOOKUP(L1015,mês!A:B,2,0)</f>
        <v>Março</v>
      </c>
      <c r="N1015" s="25" t="str">
        <f t="shared" si="63"/>
        <v xml:space="preserve">RI </v>
      </c>
    </row>
    <row r="1016" spans="1:14" ht="57" customHeight="1" x14ac:dyDescent="0.2">
      <c r="A1016" s="25" t="s">
        <v>1488</v>
      </c>
      <c r="B1016" s="26">
        <v>45063</v>
      </c>
      <c r="C1016" s="27">
        <v>16942</v>
      </c>
      <c r="D1016" s="27" t="s">
        <v>249</v>
      </c>
      <c r="E1016" s="28" t="s">
        <v>1489</v>
      </c>
      <c r="F1016" s="29" t="s">
        <v>1495</v>
      </c>
      <c r="G1016" s="27" t="s">
        <v>68</v>
      </c>
      <c r="H1016" s="30">
        <v>450</v>
      </c>
      <c r="J1016" s="30">
        <f t="shared" si="60"/>
        <v>450</v>
      </c>
      <c r="K1016" s="30">
        <f t="shared" si="61"/>
        <v>0</v>
      </c>
      <c r="L1016" s="25">
        <f t="shared" si="62"/>
        <v>5</v>
      </c>
      <c r="M1016" s="25" t="str">
        <f>VLOOKUP(L1016,mês!A:B,2,0)</f>
        <v>Maio</v>
      </c>
      <c r="N1016" s="25" t="str">
        <f t="shared" si="63"/>
        <v xml:space="preserve">RI </v>
      </c>
    </row>
    <row r="1017" spans="1:14" ht="57" customHeight="1" x14ac:dyDescent="0.2">
      <c r="A1017" s="25" t="s">
        <v>1488</v>
      </c>
      <c r="B1017" s="26">
        <v>45219</v>
      </c>
      <c r="C1017" s="27">
        <v>17528</v>
      </c>
      <c r="D1017" s="27" t="s">
        <v>249</v>
      </c>
      <c r="E1017" s="28" t="s">
        <v>1493</v>
      </c>
      <c r="F1017" s="29" t="s">
        <v>1496</v>
      </c>
      <c r="G1017" s="27" t="s">
        <v>68</v>
      </c>
      <c r="H1017" s="30">
        <v>151.74</v>
      </c>
      <c r="J1017" s="30">
        <f t="shared" si="60"/>
        <v>151.74</v>
      </c>
      <c r="K1017" s="30">
        <f t="shared" si="61"/>
        <v>0</v>
      </c>
      <c r="L1017" s="25">
        <f t="shared" si="62"/>
        <v>10</v>
      </c>
      <c r="M1017" s="25" t="str">
        <f>VLOOKUP(L1017,mês!A:B,2,0)</f>
        <v>Outubro</v>
      </c>
      <c r="N1017" s="25" t="str">
        <f t="shared" si="63"/>
        <v xml:space="preserve">RI </v>
      </c>
    </row>
    <row r="1018" spans="1:14" ht="57" customHeight="1" x14ac:dyDescent="0.2">
      <c r="A1018" s="25" t="s">
        <v>1488</v>
      </c>
      <c r="B1018" s="26">
        <v>45251</v>
      </c>
      <c r="C1018" s="27">
        <v>17633</v>
      </c>
      <c r="D1018" s="27" t="s">
        <v>249</v>
      </c>
      <c r="E1018" s="28" t="s">
        <v>1497</v>
      </c>
      <c r="F1018" s="29" t="s">
        <v>1498</v>
      </c>
      <c r="G1018" s="27" t="s">
        <v>68</v>
      </c>
      <c r="H1018" s="30">
        <v>960</v>
      </c>
      <c r="J1018" s="30">
        <f t="shared" si="60"/>
        <v>960</v>
      </c>
      <c r="K1018" s="30">
        <f t="shared" si="61"/>
        <v>0</v>
      </c>
      <c r="L1018" s="25">
        <f t="shared" si="62"/>
        <v>11</v>
      </c>
      <c r="M1018" s="25" t="str">
        <f>VLOOKUP(L1018,mês!A:B,2,0)</f>
        <v>Novembro</v>
      </c>
      <c r="N1018" s="25" t="str">
        <f t="shared" si="63"/>
        <v xml:space="preserve">RI </v>
      </c>
    </row>
    <row r="1019" spans="1:14" ht="57" customHeight="1" x14ac:dyDescent="0.2">
      <c r="A1019" s="25" t="s">
        <v>1499</v>
      </c>
      <c r="B1019" s="26">
        <v>44965</v>
      </c>
      <c r="C1019" s="27">
        <v>16570</v>
      </c>
      <c r="D1019" s="27" t="s">
        <v>167</v>
      </c>
      <c r="E1019" s="28" t="s">
        <v>168</v>
      </c>
      <c r="F1019" s="29" t="s">
        <v>1500</v>
      </c>
      <c r="G1019" s="27" t="s">
        <v>68</v>
      </c>
      <c r="H1019" s="30">
        <v>276.3</v>
      </c>
      <c r="J1019" s="30">
        <f t="shared" si="60"/>
        <v>276.3</v>
      </c>
      <c r="K1019" s="30">
        <f t="shared" si="61"/>
        <v>0</v>
      </c>
      <c r="L1019" s="25">
        <f t="shared" si="62"/>
        <v>2</v>
      </c>
      <c r="M1019" s="25" t="str">
        <f>VLOOKUP(L1019,mês!A:B,2,0)</f>
        <v>Fevereiro</v>
      </c>
      <c r="N1019" s="25" t="str">
        <f t="shared" si="63"/>
        <v xml:space="preserve">RD Básico </v>
      </c>
    </row>
    <row r="1020" spans="1:14" ht="57" customHeight="1" x14ac:dyDescent="0.2">
      <c r="A1020" s="25" t="s">
        <v>1499</v>
      </c>
      <c r="B1020" s="26">
        <v>44967</v>
      </c>
      <c r="C1020" s="27">
        <v>16582</v>
      </c>
      <c r="D1020" s="27" t="s">
        <v>167</v>
      </c>
      <c r="E1020" s="28" t="s">
        <v>758</v>
      </c>
      <c r="F1020" s="29" t="s">
        <v>1501</v>
      </c>
      <c r="G1020" s="27" t="s">
        <v>68</v>
      </c>
      <c r="H1020" s="30">
        <v>98</v>
      </c>
      <c r="J1020" s="30">
        <f t="shared" si="60"/>
        <v>98</v>
      </c>
      <c r="K1020" s="30">
        <f t="shared" si="61"/>
        <v>0</v>
      </c>
      <c r="L1020" s="25">
        <f t="shared" si="62"/>
        <v>2</v>
      </c>
      <c r="M1020" s="25" t="str">
        <f>VLOOKUP(L1020,mês!A:B,2,0)</f>
        <v>Fevereiro</v>
      </c>
      <c r="N1020" s="25" t="str">
        <f t="shared" si="63"/>
        <v xml:space="preserve">RD Básico </v>
      </c>
    </row>
    <row r="1021" spans="1:14" ht="57" customHeight="1" x14ac:dyDescent="0.2">
      <c r="A1021" s="25" t="s">
        <v>1499</v>
      </c>
      <c r="B1021" s="26">
        <v>44995</v>
      </c>
      <c r="C1021" s="27">
        <v>16668</v>
      </c>
      <c r="D1021" s="27" t="s">
        <v>167</v>
      </c>
      <c r="E1021" s="28" t="s">
        <v>333</v>
      </c>
      <c r="F1021" s="29" t="s">
        <v>1502</v>
      </c>
      <c r="G1021" s="27" t="s">
        <v>68</v>
      </c>
      <c r="H1021" s="30">
        <v>144</v>
      </c>
      <c r="J1021" s="30">
        <f t="shared" si="60"/>
        <v>144</v>
      </c>
      <c r="K1021" s="30">
        <f t="shared" si="61"/>
        <v>0</v>
      </c>
      <c r="L1021" s="25">
        <f t="shared" si="62"/>
        <v>3</v>
      </c>
      <c r="M1021" s="25" t="str">
        <f>VLOOKUP(L1021,mês!A:B,2,0)</f>
        <v>Março</v>
      </c>
      <c r="N1021" s="25" t="str">
        <f t="shared" si="63"/>
        <v xml:space="preserve">RD Básico </v>
      </c>
    </row>
    <row r="1022" spans="1:14" ht="57" customHeight="1" x14ac:dyDescent="0.2">
      <c r="A1022" s="25" t="s">
        <v>1499</v>
      </c>
      <c r="B1022" s="26">
        <v>45217</v>
      </c>
      <c r="C1022" s="27">
        <v>17511</v>
      </c>
      <c r="D1022" s="27" t="s">
        <v>167</v>
      </c>
      <c r="E1022" s="28" t="s">
        <v>599</v>
      </c>
      <c r="F1022" s="29" t="s">
        <v>1503</v>
      </c>
      <c r="G1022" s="27" t="s">
        <v>68</v>
      </c>
      <c r="H1022" s="30">
        <v>22.47</v>
      </c>
      <c r="J1022" s="30">
        <f t="shared" si="60"/>
        <v>22.47</v>
      </c>
      <c r="K1022" s="30">
        <f t="shared" si="61"/>
        <v>0</v>
      </c>
      <c r="L1022" s="25">
        <f t="shared" si="62"/>
        <v>10</v>
      </c>
      <c r="M1022" s="25" t="str">
        <f>VLOOKUP(L1022,mês!A:B,2,0)</f>
        <v>Outubro</v>
      </c>
      <c r="N1022" s="25" t="str">
        <f t="shared" si="63"/>
        <v xml:space="preserve">RD Básico </v>
      </c>
    </row>
    <row r="1023" spans="1:14" ht="57" customHeight="1" x14ac:dyDescent="0.2">
      <c r="A1023" s="25" t="s">
        <v>1499</v>
      </c>
      <c r="B1023" s="26">
        <v>45239</v>
      </c>
      <c r="C1023" s="27">
        <v>17594</v>
      </c>
      <c r="D1023" s="27" t="s">
        <v>167</v>
      </c>
      <c r="E1023" s="28" t="s">
        <v>758</v>
      </c>
      <c r="F1023" s="29" t="s">
        <v>1504</v>
      </c>
      <c r="G1023" s="27" t="s">
        <v>68</v>
      </c>
      <c r="H1023" s="30">
        <v>454.8</v>
      </c>
      <c r="J1023" s="30">
        <f t="shared" si="60"/>
        <v>454.8</v>
      </c>
      <c r="K1023" s="30">
        <f t="shared" si="61"/>
        <v>0</v>
      </c>
      <c r="L1023" s="25">
        <f t="shared" si="62"/>
        <v>11</v>
      </c>
      <c r="M1023" s="25" t="str">
        <f>VLOOKUP(L1023,mês!A:B,2,0)</f>
        <v>Novembro</v>
      </c>
      <c r="N1023" s="25" t="str">
        <f t="shared" si="63"/>
        <v xml:space="preserve">RD Básico </v>
      </c>
    </row>
    <row r="1024" spans="1:14" ht="57" customHeight="1" x14ac:dyDescent="0.2">
      <c r="A1024" s="25" t="s">
        <v>1505</v>
      </c>
      <c r="B1024" s="26">
        <v>45134</v>
      </c>
      <c r="C1024" s="27">
        <v>17215</v>
      </c>
      <c r="D1024" s="27" t="s">
        <v>249</v>
      </c>
      <c r="E1024" s="28" t="s">
        <v>1506</v>
      </c>
      <c r="F1024" s="29" t="s">
        <v>1507</v>
      </c>
      <c r="G1024" s="27" t="s">
        <v>68</v>
      </c>
      <c r="H1024" s="30">
        <v>1435.5</v>
      </c>
      <c r="J1024" s="30">
        <f t="shared" si="60"/>
        <v>1435.5</v>
      </c>
      <c r="K1024" s="30">
        <f t="shared" si="61"/>
        <v>0</v>
      </c>
      <c r="L1024" s="25">
        <f t="shared" si="62"/>
        <v>7</v>
      </c>
      <c r="M1024" s="25" t="str">
        <f>VLOOKUP(L1024,mês!A:B,2,0)</f>
        <v>Julho</v>
      </c>
      <c r="N1024" s="25" t="str">
        <f t="shared" si="63"/>
        <v xml:space="preserve">RD Básico </v>
      </c>
    </row>
    <row r="1025" spans="1:14" ht="57" customHeight="1" x14ac:dyDescent="0.2">
      <c r="A1025" s="25" t="s">
        <v>1508</v>
      </c>
      <c r="B1025" s="26">
        <v>44945</v>
      </c>
      <c r="C1025" s="27">
        <v>16497</v>
      </c>
      <c r="D1025" s="27" t="s">
        <v>614</v>
      </c>
      <c r="E1025" s="28" t="s">
        <v>1509</v>
      </c>
      <c r="F1025" s="29" t="s">
        <v>1510</v>
      </c>
      <c r="G1025" s="27" t="s">
        <v>68</v>
      </c>
      <c r="H1025" s="30">
        <v>288000</v>
      </c>
      <c r="J1025" s="30">
        <f t="shared" si="60"/>
        <v>288000</v>
      </c>
      <c r="K1025" s="30">
        <f t="shared" si="61"/>
        <v>0</v>
      </c>
      <c r="L1025" s="25">
        <f t="shared" si="62"/>
        <v>1</v>
      </c>
      <c r="M1025" s="25" t="str">
        <f>VLOOKUP(L1025,mês!A:B,2,0)</f>
        <v>Janeiro</v>
      </c>
      <c r="N1025" s="25" t="str">
        <f t="shared" si="63"/>
        <v xml:space="preserve">Diretoria </v>
      </c>
    </row>
    <row r="1026" spans="1:14" ht="57" customHeight="1" x14ac:dyDescent="0.2">
      <c r="A1026" s="25" t="s">
        <v>1508</v>
      </c>
      <c r="B1026" s="26">
        <v>44994</v>
      </c>
      <c r="C1026" s="27">
        <v>16675</v>
      </c>
      <c r="D1026" s="27" t="s">
        <v>65</v>
      </c>
      <c r="E1026" s="28" t="s">
        <v>905</v>
      </c>
      <c r="F1026" s="29" t="s">
        <v>1511</v>
      </c>
      <c r="G1026" s="27" t="s">
        <v>68</v>
      </c>
      <c r="H1026" s="30">
        <v>74693.55</v>
      </c>
      <c r="J1026" s="30">
        <f t="shared" si="60"/>
        <v>74693.55</v>
      </c>
      <c r="K1026" s="30">
        <f t="shared" si="61"/>
        <v>0</v>
      </c>
      <c r="L1026" s="25">
        <f t="shared" si="62"/>
        <v>3</v>
      </c>
      <c r="M1026" s="25" t="str">
        <f>VLOOKUP(L1026,mês!A:B,2,0)</f>
        <v>Março</v>
      </c>
      <c r="N1026" s="25" t="str">
        <f t="shared" si="63"/>
        <v xml:space="preserve">Diretoria </v>
      </c>
    </row>
    <row r="1027" spans="1:14" ht="57" customHeight="1" x14ac:dyDescent="0.2">
      <c r="A1027" s="25" t="s">
        <v>1508</v>
      </c>
      <c r="B1027" s="26">
        <v>45016</v>
      </c>
      <c r="C1027" s="27">
        <v>16740</v>
      </c>
      <c r="D1027" s="27" t="s">
        <v>65</v>
      </c>
      <c r="E1027" s="28" t="s">
        <v>1512</v>
      </c>
      <c r="F1027" s="29" t="s">
        <v>1513</v>
      </c>
      <c r="G1027" s="27" t="s">
        <v>68</v>
      </c>
      <c r="H1027" s="30">
        <v>128960</v>
      </c>
      <c r="J1027" s="30">
        <f t="shared" ref="J1027:J1060" si="64">IF(G1027="Não",0,H1027)</f>
        <v>128960</v>
      </c>
      <c r="K1027" s="30">
        <f t="shared" ref="K1027:K1060" si="65">IF(G1027="Não",H1027,0)</f>
        <v>0</v>
      </c>
      <c r="L1027" s="25">
        <f t="shared" ref="L1027:L1060" si="66">MONTH(B1027)</f>
        <v>3</v>
      </c>
      <c r="M1027" s="25" t="str">
        <f>VLOOKUP(L1027,mês!A:B,2,0)</f>
        <v>Março</v>
      </c>
      <c r="N1027" s="25" t="str">
        <f t="shared" ref="N1027:N1060" si="67">LEFT(A1027,SEARCH("-",A1027)-1)</f>
        <v xml:space="preserve">Diretoria </v>
      </c>
    </row>
    <row r="1028" spans="1:14" ht="57" customHeight="1" x14ac:dyDescent="0.2">
      <c r="A1028" s="25" t="s">
        <v>1514</v>
      </c>
      <c r="B1028" s="26">
        <v>44960</v>
      </c>
      <c r="C1028" s="27">
        <v>16554</v>
      </c>
      <c r="D1028" s="27" t="s">
        <v>249</v>
      </c>
      <c r="E1028" s="28" t="s">
        <v>1515</v>
      </c>
      <c r="F1028" s="29" t="s">
        <v>1516</v>
      </c>
      <c r="G1028" s="27" t="s">
        <v>68</v>
      </c>
      <c r="H1028" s="30">
        <v>7400</v>
      </c>
      <c r="J1028" s="30">
        <f t="shared" si="64"/>
        <v>7400</v>
      </c>
      <c r="K1028" s="30">
        <f t="shared" si="65"/>
        <v>0</v>
      </c>
      <c r="L1028" s="25">
        <f t="shared" si="66"/>
        <v>2</v>
      </c>
      <c r="M1028" s="25" t="str">
        <f>VLOOKUP(L1028,mês!A:B,2,0)</f>
        <v>Fevereiro</v>
      </c>
      <c r="N1028" s="25" t="str">
        <f t="shared" si="67"/>
        <v xml:space="preserve">RD </v>
      </c>
    </row>
    <row r="1029" spans="1:14" ht="57" customHeight="1" x14ac:dyDescent="0.2">
      <c r="A1029" s="25" t="s">
        <v>1514</v>
      </c>
      <c r="B1029" s="26">
        <v>44973</v>
      </c>
      <c r="C1029" s="27">
        <v>16608</v>
      </c>
      <c r="D1029" s="27" t="s">
        <v>249</v>
      </c>
      <c r="E1029" s="28" t="s">
        <v>1517</v>
      </c>
      <c r="F1029" s="29" t="s">
        <v>1518</v>
      </c>
      <c r="G1029" s="27" t="s">
        <v>68</v>
      </c>
      <c r="H1029" s="30">
        <v>32000</v>
      </c>
      <c r="J1029" s="30">
        <f t="shared" si="64"/>
        <v>32000</v>
      </c>
      <c r="K1029" s="30">
        <f t="shared" si="65"/>
        <v>0</v>
      </c>
      <c r="L1029" s="25">
        <f t="shared" si="66"/>
        <v>2</v>
      </c>
      <c r="M1029" s="25" t="str">
        <f>VLOOKUP(L1029,mês!A:B,2,0)</f>
        <v>Fevereiro</v>
      </c>
      <c r="N1029" s="25" t="str">
        <f t="shared" si="67"/>
        <v xml:space="preserve">RD </v>
      </c>
    </row>
    <row r="1030" spans="1:14" ht="57" customHeight="1" x14ac:dyDescent="0.2">
      <c r="A1030" s="25" t="s">
        <v>1514</v>
      </c>
      <c r="B1030" s="26">
        <v>44987</v>
      </c>
      <c r="C1030" s="27">
        <v>16641</v>
      </c>
      <c r="D1030" s="27" t="s">
        <v>249</v>
      </c>
      <c r="E1030" s="28" t="s">
        <v>1519</v>
      </c>
      <c r="F1030" s="29" t="s">
        <v>1520</v>
      </c>
      <c r="G1030" s="27" t="s">
        <v>68</v>
      </c>
      <c r="H1030" s="30">
        <v>1719</v>
      </c>
      <c r="J1030" s="30">
        <f t="shared" si="64"/>
        <v>1719</v>
      </c>
      <c r="K1030" s="30">
        <f t="shared" si="65"/>
        <v>0</v>
      </c>
      <c r="L1030" s="25">
        <f t="shared" si="66"/>
        <v>3</v>
      </c>
      <c r="M1030" s="25" t="str">
        <f>VLOOKUP(L1030,mês!A:B,2,0)</f>
        <v>Março</v>
      </c>
      <c r="N1030" s="25" t="str">
        <f t="shared" si="67"/>
        <v xml:space="preserve">RD </v>
      </c>
    </row>
    <row r="1031" spans="1:14" ht="57" customHeight="1" x14ac:dyDescent="0.2">
      <c r="A1031" s="25" t="s">
        <v>1514</v>
      </c>
      <c r="B1031" s="26">
        <v>45223</v>
      </c>
      <c r="C1031" s="27">
        <v>17541</v>
      </c>
      <c r="D1031" s="27" t="s">
        <v>810</v>
      </c>
      <c r="E1031" s="28" t="s">
        <v>1521</v>
      </c>
      <c r="F1031" s="29" t="s">
        <v>1522</v>
      </c>
      <c r="G1031" s="27" t="s">
        <v>68</v>
      </c>
      <c r="H1031" s="30">
        <v>2128.5</v>
      </c>
      <c r="J1031" s="30">
        <f t="shared" si="64"/>
        <v>2128.5</v>
      </c>
      <c r="K1031" s="30">
        <f t="shared" si="65"/>
        <v>0</v>
      </c>
      <c r="L1031" s="25">
        <f t="shared" si="66"/>
        <v>10</v>
      </c>
      <c r="M1031" s="25" t="str">
        <f>VLOOKUP(L1031,mês!A:B,2,0)</f>
        <v>Outubro</v>
      </c>
      <c r="N1031" s="25" t="str">
        <f t="shared" si="67"/>
        <v xml:space="preserve">RD </v>
      </c>
    </row>
    <row r="1032" spans="1:14" ht="57" customHeight="1" x14ac:dyDescent="0.2">
      <c r="A1032" s="25" t="s">
        <v>1514</v>
      </c>
      <c r="B1032" s="26">
        <v>45260</v>
      </c>
      <c r="C1032" s="27">
        <v>17666</v>
      </c>
      <c r="D1032" s="27" t="s">
        <v>249</v>
      </c>
      <c r="E1032" s="28" t="s">
        <v>1523</v>
      </c>
      <c r="F1032" s="29" t="s">
        <v>1524</v>
      </c>
      <c r="G1032" s="27" t="s">
        <v>68</v>
      </c>
      <c r="H1032" s="30">
        <v>5232.6000000000004</v>
      </c>
      <c r="J1032" s="30">
        <f t="shared" si="64"/>
        <v>5232.6000000000004</v>
      </c>
      <c r="K1032" s="30">
        <f t="shared" si="65"/>
        <v>0</v>
      </c>
      <c r="L1032" s="25">
        <f t="shared" si="66"/>
        <v>11</v>
      </c>
      <c r="M1032" s="25" t="str">
        <f>VLOOKUP(L1032,mês!A:B,2,0)</f>
        <v>Novembro</v>
      </c>
      <c r="N1032" s="25" t="str">
        <f t="shared" si="67"/>
        <v xml:space="preserve">RD </v>
      </c>
    </row>
    <row r="1033" spans="1:14" ht="57" customHeight="1" x14ac:dyDescent="0.2">
      <c r="A1033" s="25" t="s">
        <v>1525</v>
      </c>
      <c r="B1033" s="26">
        <v>44945</v>
      </c>
      <c r="C1033" s="27">
        <v>16492</v>
      </c>
      <c r="D1033" s="27" t="s">
        <v>65</v>
      </c>
      <c r="E1033" s="28" t="s">
        <v>1526</v>
      </c>
      <c r="F1033" s="29" t="s">
        <v>1527</v>
      </c>
      <c r="G1033" s="27" t="s">
        <v>68</v>
      </c>
      <c r="H1033" s="30">
        <v>56000</v>
      </c>
      <c r="J1033" s="30">
        <f t="shared" si="64"/>
        <v>56000</v>
      </c>
      <c r="K1033" s="30">
        <f t="shared" si="65"/>
        <v>0</v>
      </c>
      <c r="L1033" s="25">
        <f t="shared" si="66"/>
        <v>1</v>
      </c>
      <c r="M1033" s="25" t="str">
        <f>VLOOKUP(L1033,mês!A:B,2,0)</f>
        <v>Janeiro</v>
      </c>
      <c r="N1033" s="25" t="str">
        <f t="shared" si="67"/>
        <v xml:space="preserve">Diretoria </v>
      </c>
    </row>
    <row r="1034" spans="1:14" ht="57" customHeight="1" x14ac:dyDescent="0.2">
      <c r="A1034" s="25" t="s">
        <v>1525</v>
      </c>
      <c r="B1034" s="26">
        <v>45079</v>
      </c>
      <c r="C1034" s="27">
        <v>17010</v>
      </c>
      <c r="D1034" s="27" t="s">
        <v>65</v>
      </c>
      <c r="E1034" s="28" t="s">
        <v>1526</v>
      </c>
      <c r="F1034" s="29" t="s">
        <v>1528</v>
      </c>
      <c r="G1034" s="27" t="s">
        <v>68</v>
      </c>
      <c r="H1034" s="30">
        <v>112000</v>
      </c>
      <c r="J1034" s="30">
        <f t="shared" si="64"/>
        <v>112000</v>
      </c>
      <c r="K1034" s="30">
        <f t="shared" si="65"/>
        <v>0</v>
      </c>
      <c r="L1034" s="25">
        <f t="shared" si="66"/>
        <v>6</v>
      </c>
      <c r="M1034" s="25" t="str">
        <f>VLOOKUP(L1034,mês!A:B,2,0)</f>
        <v>Junho</v>
      </c>
      <c r="N1034" s="25" t="str">
        <f t="shared" si="67"/>
        <v xml:space="preserve">Diretoria </v>
      </c>
    </row>
    <row r="1035" spans="1:14" ht="57" customHeight="1" x14ac:dyDescent="0.2">
      <c r="A1035" s="25" t="s">
        <v>1525</v>
      </c>
      <c r="B1035" s="26">
        <v>45266</v>
      </c>
      <c r="C1035" s="27">
        <v>17686</v>
      </c>
      <c r="D1035" s="27" t="s">
        <v>65</v>
      </c>
      <c r="E1035" s="28" t="s">
        <v>1526</v>
      </c>
      <c r="F1035" s="29" t="s">
        <v>1529</v>
      </c>
      <c r="G1035" s="27" t="s">
        <v>68</v>
      </c>
      <c r="H1035" s="30">
        <v>20000</v>
      </c>
      <c r="J1035" s="30">
        <f t="shared" si="64"/>
        <v>20000</v>
      </c>
      <c r="K1035" s="30">
        <f t="shared" si="65"/>
        <v>0</v>
      </c>
      <c r="L1035" s="25">
        <f t="shared" si="66"/>
        <v>12</v>
      </c>
      <c r="M1035" s="25" t="str">
        <f>VLOOKUP(L1035,mês!A:B,2,0)</f>
        <v>Dezembro</v>
      </c>
      <c r="N1035" s="25" t="str">
        <f t="shared" si="67"/>
        <v xml:space="preserve">Diretoria </v>
      </c>
    </row>
    <row r="1036" spans="1:14" ht="57" customHeight="1" x14ac:dyDescent="0.2">
      <c r="A1036" s="25" t="s">
        <v>1530</v>
      </c>
      <c r="B1036" s="26">
        <v>45057</v>
      </c>
      <c r="C1036" s="27">
        <v>16882</v>
      </c>
      <c r="D1036" s="27" t="s">
        <v>65</v>
      </c>
      <c r="E1036" s="28" t="s">
        <v>1531</v>
      </c>
      <c r="F1036" s="29" t="s">
        <v>1532</v>
      </c>
      <c r="G1036" s="27" t="s">
        <v>68</v>
      </c>
      <c r="H1036" s="30">
        <v>16033.25</v>
      </c>
      <c r="J1036" s="30">
        <f t="shared" si="64"/>
        <v>16033.25</v>
      </c>
      <c r="K1036" s="30">
        <f t="shared" si="65"/>
        <v>0</v>
      </c>
      <c r="L1036" s="25">
        <f t="shared" si="66"/>
        <v>5</v>
      </c>
      <c r="M1036" s="25" t="str">
        <f>VLOOKUP(L1036,mês!A:B,2,0)</f>
        <v>Maio</v>
      </c>
      <c r="N1036" s="25" t="str">
        <f t="shared" si="67"/>
        <v xml:space="preserve">Diretoria </v>
      </c>
    </row>
    <row r="1037" spans="1:14" ht="57" customHeight="1" x14ac:dyDescent="0.2">
      <c r="A1037" s="25" t="s">
        <v>1533</v>
      </c>
      <c r="B1037" s="26">
        <v>45203</v>
      </c>
      <c r="C1037" s="27">
        <v>17449</v>
      </c>
      <c r="D1037" s="27" t="s">
        <v>249</v>
      </c>
      <c r="E1037" s="28" t="s">
        <v>1534</v>
      </c>
      <c r="F1037" s="29" t="s">
        <v>1535</v>
      </c>
      <c r="G1037" s="27" t="s">
        <v>68</v>
      </c>
      <c r="H1037" s="30">
        <v>1027.8</v>
      </c>
      <c r="J1037" s="30">
        <f t="shared" si="64"/>
        <v>1027.8</v>
      </c>
      <c r="K1037" s="30">
        <f t="shared" si="65"/>
        <v>0</v>
      </c>
      <c r="L1037" s="25">
        <f t="shared" si="66"/>
        <v>10</v>
      </c>
      <c r="M1037" s="25" t="str">
        <f>VLOOKUP(L1037,mês!A:B,2,0)</f>
        <v>Outubro</v>
      </c>
      <c r="N1037" s="25" t="str">
        <f t="shared" si="67"/>
        <v xml:space="preserve">RD Básico </v>
      </c>
    </row>
    <row r="1038" spans="1:14" ht="57" customHeight="1" x14ac:dyDescent="0.2">
      <c r="A1038" s="25" t="s">
        <v>1536</v>
      </c>
      <c r="B1038" s="26">
        <v>45139</v>
      </c>
      <c r="C1038" s="27">
        <v>17237</v>
      </c>
      <c r="D1038" s="27" t="s">
        <v>362</v>
      </c>
      <c r="E1038" s="28" t="s">
        <v>1537</v>
      </c>
      <c r="F1038" s="29" t="s">
        <v>1538</v>
      </c>
      <c r="G1038" s="27" t="s">
        <v>68</v>
      </c>
      <c r="H1038" s="30">
        <v>9544.7999999999993</v>
      </c>
      <c r="J1038" s="30">
        <f t="shared" si="64"/>
        <v>9544.7999999999993</v>
      </c>
      <c r="K1038" s="30">
        <f t="shared" si="65"/>
        <v>0</v>
      </c>
      <c r="L1038" s="25">
        <f t="shared" si="66"/>
        <v>8</v>
      </c>
      <c r="M1038" s="25" t="str">
        <f>VLOOKUP(L1038,mês!A:B,2,0)</f>
        <v>Agosto</v>
      </c>
      <c r="N1038" s="25" t="str">
        <f t="shared" si="67"/>
        <v xml:space="preserve">RD </v>
      </c>
    </row>
    <row r="1039" spans="1:14" ht="57" customHeight="1" x14ac:dyDescent="0.2">
      <c r="A1039" s="25" t="s">
        <v>1536</v>
      </c>
      <c r="B1039" s="26">
        <v>45155</v>
      </c>
      <c r="C1039" s="27">
        <v>17313</v>
      </c>
      <c r="D1039" s="27" t="s">
        <v>362</v>
      </c>
      <c r="E1039" s="28" t="s">
        <v>1539</v>
      </c>
      <c r="F1039" s="29" t="s">
        <v>1540</v>
      </c>
      <c r="G1039" s="27" t="s">
        <v>68</v>
      </c>
      <c r="H1039" s="30">
        <v>610</v>
      </c>
      <c r="J1039" s="30">
        <f t="shared" si="64"/>
        <v>610</v>
      </c>
      <c r="K1039" s="30">
        <f t="shared" si="65"/>
        <v>0</v>
      </c>
      <c r="L1039" s="25">
        <f t="shared" si="66"/>
        <v>8</v>
      </c>
      <c r="M1039" s="25" t="str">
        <f>VLOOKUP(L1039,mês!A:B,2,0)</f>
        <v>Agosto</v>
      </c>
      <c r="N1039" s="25" t="str">
        <f t="shared" si="67"/>
        <v xml:space="preserve">RD </v>
      </c>
    </row>
    <row r="1040" spans="1:14" ht="57" customHeight="1" x14ac:dyDescent="0.2">
      <c r="A1040" s="25" t="s">
        <v>1541</v>
      </c>
      <c r="B1040" s="26">
        <v>44988</v>
      </c>
      <c r="C1040" s="27">
        <v>16647</v>
      </c>
      <c r="D1040" s="27" t="s">
        <v>196</v>
      </c>
      <c r="E1040" s="28" t="s">
        <v>1542</v>
      </c>
      <c r="F1040" s="29" t="s">
        <v>1543</v>
      </c>
      <c r="G1040" s="27" t="s">
        <v>68</v>
      </c>
      <c r="H1040" s="30">
        <v>506.45</v>
      </c>
      <c r="J1040" s="30">
        <f t="shared" si="64"/>
        <v>506.45</v>
      </c>
      <c r="K1040" s="30">
        <f t="shared" si="65"/>
        <v>0</v>
      </c>
      <c r="L1040" s="25">
        <f t="shared" si="66"/>
        <v>3</v>
      </c>
      <c r="M1040" s="25" t="str">
        <f>VLOOKUP(L1040,mês!A:B,2,0)</f>
        <v>Março</v>
      </c>
      <c r="N1040" s="25" t="str">
        <f t="shared" si="67"/>
        <v xml:space="preserve">RD </v>
      </c>
    </row>
    <row r="1041" spans="1:14" ht="57" customHeight="1" x14ac:dyDescent="0.2">
      <c r="A1041" s="25" t="s">
        <v>1541</v>
      </c>
      <c r="B1041" s="26">
        <v>45118</v>
      </c>
      <c r="C1041" s="27">
        <v>17160</v>
      </c>
      <c r="D1041" s="27" t="s">
        <v>118</v>
      </c>
      <c r="E1041" s="28" t="s">
        <v>1544</v>
      </c>
      <c r="F1041" s="29" t="s">
        <v>1545</v>
      </c>
      <c r="G1041" s="27" t="s">
        <v>68</v>
      </c>
      <c r="H1041" s="30">
        <v>1681.61</v>
      </c>
      <c r="J1041" s="30">
        <f t="shared" si="64"/>
        <v>1681.61</v>
      </c>
      <c r="K1041" s="30">
        <f t="shared" si="65"/>
        <v>0</v>
      </c>
      <c r="L1041" s="25">
        <f t="shared" si="66"/>
        <v>7</v>
      </c>
      <c r="M1041" s="25" t="str">
        <f>VLOOKUP(L1041,mês!A:B,2,0)</f>
        <v>Julho</v>
      </c>
      <c r="N1041" s="25" t="str">
        <f t="shared" si="67"/>
        <v xml:space="preserve">RD </v>
      </c>
    </row>
    <row r="1042" spans="1:14" ht="57" customHeight="1" x14ac:dyDescent="0.2">
      <c r="A1042" s="25" t="s">
        <v>1541</v>
      </c>
      <c r="B1042" s="26">
        <v>45195</v>
      </c>
      <c r="C1042" s="27">
        <v>17420</v>
      </c>
      <c r="D1042" s="27" t="s">
        <v>118</v>
      </c>
      <c r="E1042" s="28" t="s">
        <v>1546</v>
      </c>
      <c r="F1042" s="29" t="s">
        <v>1547</v>
      </c>
      <c r="G1042" s="27" t="s">
        <v>68</v>
      </c>
      <c r="H1042" s="30">
        <v>450</v>
      </c>
      <c r="J1042" s="30">
        <f t="shared" si="64"/>
        <v>450</v>
      </c>
      <c r="K1042" s="30">
        <f t="shared" si="65"/>
        <v>0</v>
      </c>
      <c r="L1042" s="25">
        <f t="shared" si="66"/>
        <v>9</v>
      </c>
      <c r="M1042" s="25" t="str">
        <f>VLOOKUP(L1042,mês!A:B,2,0)</f>
        <v>Setembro</v>
      </c>
      <c r="N1042" s="25" t="str">
        <f t="shared" si="67"/>
        <v xml:space="preserve">RD </v>
      </c>
    </row>
    <row r="1043" spans="1:14" ht="57" customHeight="1" x14ac:dyDescent="0.2">
      <c r="A1043" s="25" t="s">
        <v>1548</v>
      </c>
      <c r="B1043" s="26">
        <v>44959</v>
      </c>
      <c r="C1043" s="27">
        <v>16544</v>
      </c>
      <c r="D1043" s="27" t="s">
        <v>65</v>
      </c>
      <c r="E1043" s="28" t="s">
        <v>1549</v>
      </c>
      <c r="F1043" s="29" t="s">
        <v>1550</v>
      </c>
      <c r="G1043" s="27" t="s">
        <v>68</v>
      </c>
      <c r="H1043" s="30">
        <v>7251.71</v>
      </c>
      <c r="J1043" s="30">
        <f t="shared" si="64"/>
        <v>7251.71</v>
      </c>
      <c r="K1043" s="30">
        <f t="shared" si="65"/>
        <v>0</v>
      </c>
      <c r="L1043" s="25">
        <f t="shared" si="66"/>
        <v>2</v>
      </c>
      <c r="M1043" s="25" t="str">
        <f>VLOOKUP(L1043,mês!A:B,2,0)</f>
        <v>Fevereiro</v>
      </c>
      <c r="N1043" s="25" t="str">
        <f t="shared" si="67"/>
        <v xml:space="preserve">RD </v>
      </c>
    </row>
    <row r="1044" spans="1:14" ht="57" customHeight="1" x14ac:dyDescent="0.2">
      <c r="A1044" s="25" t="s">
        <v>1548</v>
      </c>
      <c r="B1044" s="26">
        <v>44959</v>
      </c>
      <c r="C1044" s="27">
        <v>16545</v>
      </c>
      <c r="D1044" s="27" t="s">
        <v>249</v>
      </c>
      <c r="E1044" s="28" t="s">
        <v>1551</v>
      </c>
      <c r="F1044" s="29" t="s">
        <v>1552</v>
      </c>
      <c r="G1044" s="27" t="s">
        <v>68</v>
      </c>
      <c r="H1044" s="30">
        <v>2646</v>
      </c>
      <c r="J1044" s="30">
        <f t="shared" si="64"/>
        <v>2646</v>
      </c>
      <c r="K1044" s="30">
        <f t="shared" si="65"/>
        <v>0</v>
      </c>
      <c r="L1044" s="25">
        <f t="shared" si="66"/>
        <v>2</v>
      </c>
      <c r="M1044" s="25" t="str">
        <f>VLOOKUP(L1044,mês!A:B,2,0)</f>
        <v>Fevereiro</v>
      </c>
      <c r="N1044" s="25" t="str">
        <f t="shared" si="67"/>
        <v xml:space="preserve">RD </v>
      </c>
    </row>
    <row r="1045" spans="1:14" ht="57" customHeight="1" x14ac:dyDescent="0.2">
      <c r="A1045" s="25" t="s">
        <v>1548</v>
      </c>
      <c r="B1045" s="26">
        <v>44971</v>
      </c>
      <c r="C1045" s="27">
        <v>16597</v>
      </c>
      <c r="D1045" s="27" t="s">
        <v>249</v>
      </c>
      <c r="E1045" s="28" t="s">
        <v>1553</v>
      </c>
      <c r="F1045" s="29" t="s">
        <v>1554</v>
      </c>
      <c r="G1045" s="27" t="s">
        <v>68</v>
      </c>
      <c r="H1045" s="30">
        <v>13708</v>
      </c>
      <c r="J1045" s="30">
        <f t="shared" si="64"/>
        <v>13708</v>
      </c>
      <c r="K1045" s="30">
        <f t="shared" si="65"/>
        <v>0</v>
      </c>
      <c r="L1045" s="25">
        <f t="shared" si="66"/>
        <v>2</v>
      </c>
      <c r="M1045" s="25" t="str">
        <f>VLOOKUP(L1045,mês!A:B,2,0)</f>
        <v>Fevereiro</v>
      </c>
      <c r="N1045" s="25" t="str">
        <f t="shared" si="67"/>
        <v xml:space="preserve">RD </v>
      </c>
    </row>
    <row r="1046" spans="1:14" ht="57" customHeight="1" x14ac:dyDescent="0.2">
      <c r="A1046" s="25" t="s">
        <v>1548</v>
      </c>
      <c r="B1046" s="26">
        <v>45012</v>
      </c>
      <c r="C1046" s="27">
        <v>16722</v>
      </c>
      <c r="D1046" s="27" t="s">
        <v>249</v>
      </c>
      <c r="E1046" s="28" t="s">
        <v>1555</v>
      </c>
      <c r="F1046" s="29" t="s">
        <v>1556</v>
      </c>
      <c r="G1046" s="27" t="s">
        <v>68</v>
      </c>
      <c r="H1046" s="30">
        <v>630</v>
      </c>
      <c r="J1046" s="30">
        <f t="shared" si="64"/>
        <v>630</v>
      </c>
      <c r="K1046" s="30">
        <f t="shared" si="65"/>
        <v>0</v>
      </c>
      <c r="L1046" s="25">
        <f t="shared" si="66"/>
        <v>3</v>
      </c>
      <c r="M1046" s="25" t="str">
        <f>VLOOKUP(L1046,mês!A:B,2,0)</f>
        <v>Março</v>
      </c>
      <c r="N1046" s="25" t="str">
        <f t="shared" si="67"/>
        <v xml:space="preserve">RD </v>
      </c>
    </row>
    <row r="1047" spans="1:14" ht="57" customHeight="1" x14ac:dyDescent="0.2">
      <c r="A1047" s="25" t="s">
        <v>1548</v>
      </c>
      <c r="B1047" s="26">
        <v>45068</v>
      </c>
      <c r="C1047" s="27">
        <v>16962</v>
      </c>
      <c r="D1047" s="27" t="s">
        <v>249</v>
      </c>
      <c r="E1047" s="28" t="s">
        <v>1557</v>
      </c>
      <c r="F1047" s="29" t="s">
        <v>1558</v>
      </c>
      <c r="G1047" s="27" t="s">
        <v>68</v>
      </c>
      <c r="H1047" s="30">
        <v>11483</v>
      </c>
      <c r="J1047" s="30">
        <f t="shared" si="64"/>
        <v>11483</v>
      </c>
      <c r="K1047" s="30">
        <f t="shared" si="65"/>
        <v>0</v>
      </c>
      <c r="L1047" s="25">
        <f t="shared" si="66"/>
        <v>5</v>
      </c>
      <c r="M1047" s="25" t="str">
        <f>VLOOKUP(L1047,mês!A:B,2,0)</f>
        <v>Maio</v>
      </c>
      <c r="N1047" s="25" t="str">
        <f t="shared" si="67"/>
        <v xml:space="preserve">RD </v>
      </c>
    </row>
    <row r="1048" spans="1:14" ht="57" customHeight="1" x14ac:dyDescent="0.2">
      <c r="A1048" s="25" t="s">
        <v>1548</v>
      </c>
      <c r="B1048" s="26">
        <v>45107</v>
      </c>
      <c r="C1048" s="27">
        <v>17115</v>
      </c>
      <c r="D1048" s="27" t="s">
        <v>249</v>
      </c>
      <c r="E1048" s="28" t="s">
        <v>1559</v>
      </c>
      <c r="F1048" s="29" t="s">
        <v>1560</v>
      </c>
      <c r="G1048" s="27" t="s">
        <v>68</v>
      </c>
      <c r="H1048" s="30">
        <v>2984</v>
      </c>
      <c r="J1048" s="30">
        <f t="shared" si="64"/>
        <v>2984</v>
      </c>
      <c r="K1048" s="30">
        <f t="shared" si="65"/>
        <v>0</v>
      </c>
      <c r="L1048" s="25">
        <f t="shared" si="66"/>
        <v>6</v>
      </c>
      <c r="M1048" s="25" t="str">
        <f>VLOOKUP(L1048,mês!A:B,2,0)</f>
        <v>Junho</v>
      </c>
      <c r="N1048" s="25" t="str">
        <f t="shared" si="67"/>
        <v xml:space="preserve">RD </v>
      </c>
    </row>
    <row r="1049" spans="1:14" ht="57" customHeight="1" x14ac:dyDescent="0.2">
      <c r="A1049" s="25" t="s">
        <v>1548</v>
      </c>
      <c r="B1049" s="26">
        <v>45120</v>
      </c>
      <c r="C1049" s="27">
        <v>17171</v>
      </c>
      <c r="D1049" s="27" t="s">
        <v>249</v>
      </c>
      <c r="E1049" s="28" t="s">
        <v>1561</v>
      </c>
      <c r="F1049" s="29" t="s">
        <v>1562</v>
      </c>
      <c r="G1049" s="27" t="s">
        <v>68</v>
      </c>
      <c r="H1049" s="30">
        <v>1951</v>
      </c>
      <c r="J1049" s="30">
        <f t="shared" si="64"/>
        <v>1951</v>
      </c>
      <c r="K1049" s="30">
        <f t="shared" si="65"/>
        <v>0</v>
      </c>
      <c r="L1049" s="25">
        <f t="shared" si="66"/>
        <v>7</v>
      </c>
      <c r="M1049" s="25" t="str">
        <f>VLOOKUP(L1049,mês!A:B,2,0)</f>
        <v>Julho</v>
      </c>
      <c r="N1049" s="25" t="str">
        <f t="shared" si="67"/>
        <v xml:space="preserve">RD </v>
      </c>
    </row>
    <row r="1050" spans="1:14" ht="57" customHeight="1" x14ac:dyDescent="0.2">
      <c r="A1050" s="25" t="s">
        <v>1548</v>
      </c>
      <c r="B1050" s="26">
        <v>45133</v>
      </c>
      <c r="C1050" s="27">
        <v>17202</v>
      </c>
      <c r="D1050" s="27" t="s">
        <v>249</v>
      </c>
      <c r="E1050" s="28" t="s">
        <v>1563</v>
      </c>
      <c r="F1050" s="29" t="s">
        <v>1564</v>
      </c>
      <c r="G1050" s="27" t="s">
        <v>68</v>
      </c>
      <c r="H1050" s="30">
        <v>6596</v>
      </c>
      <c r="J1050" s="30">
        <f t="shared" si="64"/>
        <v>6596</v>
      </c>
      <c r="K1050" s="30">
        <f t="shared" si="65"/>
        <v>0</v>
      </c>
      <c r="L1050" s="25">
        <f t="shared" si="66"/>
        <v>7</v>
      </c>
      <c r="M1050" s="25" t="str">
        <f>VLOOKUP(L1050,mês!A:B,2,0)</f>
        <v>Julho</v>
      </c>
      <c r="N1050" s="25" t="str">
        <f t="shared" si="67"/>
        <v xml:space="preserve">RD </v>
      </c>
    </row>
    <row r="1051" spans="1:14" ht="57" customHeight="1" x14ac:dyDescent="0.2">
      <c r="A1051" s="25" t="s">
        <v>1548</v>
      </c>
      <c r="B1051" s="26">
        <v>45149</v>
      </c>
      <c r="C1051" s="27">
        <v>17287</v>
      </c>
      <c r="D1051" s="27" t="s">
        <v>249</v>
      </c>
      <c r="E1051" s="28" t="s">
        <v>1565</v>
      </c>
      <c r="F1051" s="29" t="s">
        <v>1566</v>
      </c>
      <c r="G1051" s="27" t="s">
        <v>68</v>
      </c>
      <c r="H1051" s="30">
        <v>2750.79</v>
      </c>
      <c r="J1051" s="30">
        <f t="shared" si="64"/>
        <v>2750.79</v>
      </c>
      <c r="K1051" s="30">
        <f t="shared" si="65"/>
        <v>0</v>
      </c>
      <c r="L1051" s="25">
        <f t="shared" si="66"/>
        <v>8</v>
      </c>
      <c r="M1051" s="25" t="str">
        <f>VLOOKUP(L1051,mês!A:B,2,0)</f>
        <v>Agosto</v>
      </c>
      <c r="N1051" s="25" t="str">
        <f t="shared" si="67"/>
        <v xml:space="preserve">RD </v>
      </c>
    </row>
    <row r="1052" spans="1:14" ht="57" customHeight="1" x14ac:dyDescent="0.2">
      <c r="A1052" s="25" t="s">
        <v>1567</v>
      </c>
      <c r="B1052" s="26">
        <v>45077</v>
      </c>
      <c r="C1052" s="27">
        <v>16997</v>
      </c>
      <c r="D1052" s="27" t="s">
        <v>65</v>
      </c>
      <c r="E1052" s="28" t="s">
        <v>116</v>
      </c>
      <c r="F1052" s="29" t="s">
        <v>1568</v>
      </c>
      <c r="G1052" s="27" t="s">
        <v>68</v>
      </c>
      <c r="H1052" s="30">
        <v>986.25</v>
      </c>
      <c r="J1052" s="30">
        <f t="shared" si="64"/>
        <v>986.25</v>
      </c>
      <c r="K1052" s="30">
        <f t="shared" si="65"/>
        <v>0</v>
      </c>
      <c r="L1052" s="25">
        <f t="shared" si="66"/>
        <v>5</v>
      </c>
      <c r="M1052" s="25" t="str">
        <f>VLOOKUP(L1052,mês!A:B,2,0)</f>
        <v>Maio</v>
      </c>
      <c r="N1052" s="25" t="str">
        <f t="shared" si="67"/>
        <v xml:space="preserve">Diretoria </v>
      </c>
    </row>
    <row r="1053" spans="1:14" ht="57" customHeight="1" x14ac:dyDescent="0.2">
      <c r="A1053" s="25" t="s">
        <v>1569</v>
      </c>
      <c r="B1053" s="26">
        <v>45183</v>
      </c>
      <c r="C1053" s="27">
        <v>17388</v>
      </c>
      <c r="D1053" s="27" t="s">
        <v>73</v>
      </c>
      <c r="E1053" s="28" t="s">
        <v>1570</v>
      </c>
      <c r="F1053" s="29" t="s">
        <v>1571</v>
      </c>
      <c r="G1053" s="27" t="s">
        <v>68</v>
      </c>
      <c r="H1053" s="30">
        <v>2520</v>
      </c>
      <c r="J1053" s="30">
        <f t="shared" si="64"/>
        <v>2520</v>
      </c>
      <c r="K1053" s="30">
        <f t="shared" si="65"/>
        <v>0</v>
      </c>
      <c r="L1053" s="25">
        <f t="shared" si="66"/>
        <v>9</v>
      </c>
      <c r="M1053" s="25" t="str">
        <f>VLOOKUP(L1053,mês!A:B,2,0)</f>
        <v>Setembro</v>
      </c>
      <c r="N1053" s="25" t="str">
        <f t="shared" si="67"/>
        <v xml:space="preserve">Diretoria </v>
      </c>
    </row>
    <row r="1054" spans="1:14" ht="57" customHeight="1" x14ac:dyDescent="0.2">
      <c r="A1054" s="25" t="s">
        <v>1572</v>
      </c>
      <c r="B1054" s="26">
        <v>45161</v>
      </c>
      <c r="C1054" s="27">
        <v>17333</v>
      </c>
      <c r="D1054" s="27" t="s">
        <v>249</v>
      </c>
      <c r="E1054" s="28" t="s">
        <v>1534</v>
      </c>
      <c r="F1054" s="29" t="s">
        <v>1573</v>
      </c>
      <c r="G1054" s="27" t="s">
        <v>68</v>
      </c>
      <c r="H1054" s="30">
        <v>19.25</v>
      </c>
      <c r="J1054" s="30">
        <f t="shared" si="64"/>
        <v>19.25</v>
      </c>
      <c r="K1054" s="30">
        <f t="shared" si="65"/>
        <v>0</v>
      </c>
      <c r="L1054" s="25">
        <f t="shared" si="66"/>
        <v>8</v>
      </c>
      <c r="M1054" s="25" t="str">
        <f>VLOOKUP(L1054,mês!A:B,2,0)</f>
        <v>Agosto</v>
      </c>
      <c r="N1054" s="25" t="str">
        <f t="shared" si="67"/>
        <v xml:space="preserve">RI </v>
      </c>
    </row>
    <row r="1055" spans="1:14" ht="57" customHeight="1" x14ac:dyDescent="0.2">
      <c r="A1055" s="25" t="s">
        <v>1572</v>
      </c>
      <c r="B1055" s="26">
        <v>45181</v>
      </c>
      <c r="C1055" s="27">
        <v>17374</v>
      </c>
      <c r="D1055" s="27" t="s">
        <v>118</v>
      </c>
      <c r="E1055" s="28" t="s">
        <v>1534</v>
      </c>
      <c r="F1055" s="29" t="s">
        <v>1574</v>
      </c>
      <c r="G1055" s="27" t="s">
        <v>68</v>
      </c>
      <c r="H1055" s="30">
        <v>1093.3699999999999</v>
      </c>
      <c r="J1055" s="30">
        <f t="shared" si="64"/>
        <v>1093.3699999999999</v>
      </c>
      <c r="K1055" s="30">
        <f t="shared" si="65"/>
        <v>0</v>
      </c>
      <c r="L1055" s="25">
        <f t="shared" si="66"/>
        <v>9</v>
      </c>
      <c r="M1055" s="25" t="str">
        <f>VLOOKUP(L1055,mês!A:B,2,0)</f>
        <v>Setembro</v>
      </c>
      <c r="N1055" s="25" t="str">
        <f t="shared" si="67"/>
        <v xml:space="preserve">RI </v>
      </c>
    </row>
    <row r="1056" spans="1:14" ht="57" customHeight="1" x14ac:dyDescent="0.2">
      <c r="A1056" s="25" t="s">
        <v>1572</v>
      </c>
      <c r="B1056" s="26">
        <v>45188</v>
      </c>
      <c r="C1056" s="27">
        <v>17404</v>
      </c>
      <c r="D1056" s="27" t="s">
        <v>249</v>
      </c>
      <c r="E1056" s="28" t="s">
        <v>1534</v>
      </c>
      <c r="F1056" s="29" t="s">
        <v>1575</v>
      </c>
      <c r="G1056" s="27" t="s">
        <v>68</v>
      </c>
      <c r="H1056" s="30">
        <v>851</v>
      </c>
      <c r="J1056" s="30">
        <f t="shared" si="64"/>
        <v>851</v>
      </c>
      <c r="K1056" s="30">
        <f t="shared" si="65"/>
        <v>0</v>
      </c>
      <c r="L1056" s="25">
        <f t="shared" si="66"/>
        <v>9</v>
      </c>
      <c r="M1056" s="25" t="str">
        <f>VLOOKUP(L1056,mês!A:B,2,0)</f>
        <v>Setembro</v>
      </c>
      <c r="N1056" s="25" t="str">
        <f t="shared" si="67"/>
        <v xml:space="preserve">RI </v>
      </c>
    </row>
    <row r="1057" spans="1:14" ht="57" customHeight="1" x14ac:dyDescent="0.2">
      <c r="A1057" s="25" t="s">
        <v>1572</v>
      </c>
      <c r="B1057" s="26">
        <v>45224</v>
      </c>
      <c r="C1057" s="27">
        <v>17543</v>
      </c>
      <c r="D1057" s="27" t="s">
        <v>249</v>
      </c>
      <c r="E1057" s="28" t="s">
        <v>1534</v>
      </c>
      <c r="F1057" s="29" t="s">
        <v>1576</v>
      </c>
      <c r="G1057" s="27" t="s">
        <v>68</v>
      </c>
      <c r="H1057" s="30">
        <v>404.77</v>
      </c>
      <c r="J1057" s="30">
        <f t="shared" si="64"/>
        <v>404.77</v>
      </c>
      <c r="K1057" s="30">
        <f t="shared" si="65"/>
        <v>0</v>
      </c>
      <c r="L1057" s="25">
        <f t="shared" si="66"/>
        <v>10</v>
      </c>
      <c r="M1057" s="25" t="str">
        <f>VLOOKUP(L1057,mês!A:B,2,0)</f>
        <v>Outubro</v>
      </c>
      <c r="N1057" s="25" t="str">
        <f t="shared" si="67"/>
        <v xml:space="preserve">RI </v>
      </c>
    </row>
    <row r="1058" spans="1:14" ht="57" customHeight="1" x14ac:dyDescent="0.2">
      <c r="A1058" s="25" t="s">
        <v>1577</v>
      </c>
      <c r="B1058" s="26">
        <v>45021</v>
      </c>
      <c r="C1058" s="27">
        <v>16757</v>
      </c>
      <c r="D1058" s="27" t="s">
        <v>118</v>
      </c>
      <c r="E1058" s="28" t="s">
        <v>1578</v>
      </c>
      <c r="F1058" s="29" t="s">
        <v>1579</v>
      </c>
      <c r="G1058" s="27" t="s">
        <v>68</v>
      </c>
      <c r="H1058" s="30">
        <v>1284.75</v>
      </c>
      <c r="J1058" s="30">
        <f t="shared" si="64"/>
        <v>1284.75</v>
      </c>
      <c r="K1058" s="30">
        <f t="shared" si="65"/>
        <v>0</v>
      </c>
      <c r="L1058" s="25">
        <f t="shared" si="66"/>
        <v>4</v>
      </c>
      <c r="M1058" s="25" t="str">
        <f>VLOOKUP(L1058,mês!A:B,2,0)</f>
        <v>Abril</v>
      </c>
      <c r="N1058" s="25" t="str">
        <f t="shared" si="67"/>
        <v xml:space="preserve">RD Básico </v>
      </c>
    </row>
    <row r="1059" spans="1:14" ht="57" customHeight="1" x14ac:dyDescent="0.2">
      <c r="A1059" s="25" t="s">
        <v>1580</v>
      </c>
      <c r="B1059" s="26">
        <v>45056</v>
      </c>
      <c r="C1059" s="27">
        <v>16872</v>
      </c>
      <c r="D1059" s="27" t="s">
        <v>73</v>
      </c>
      <c r="E1059" s="28" t="s">
        <v>373</v>
      </c>
      <c r="F1059" s="29" t="s">
        <v>1581</v>
      </c>
      <c r="G1059" s="27" t="s">
        <v>68</v>
      </c>
      <c r="H1059" s="30">
        <v>452.3</v>
      </c>
      <c r="J1059" s="30">
        <f t="shared" si="64"/>
        <v>452.3</v>
      </c>
      <c r="K1059" s="30">
        <f t="shared" si="65"/>
        <v>0</v>
      </c>
      <c r="L1059" s="25">
        <f t="shared" si="66"/>
        <v>5</v>
      </c>
      <c r="M1059" s="25" t="str">
        <f>VLOOKUP(L1059,mês!A:B,2,0)</f>
        <v>Maio</v>
      </c>
      <c r="N1059" s="25" t="str">
        <f t="shared" si="67"/>
        <v xml:space="preserve">RD </v>
      </c>
    </row>
    <row r="1060" spans="1:14" ht="57" customHeight="1" x14ac:dyDescent="0.2">
      <c r="A1060" s="25" t="s">
        <v>1580</v>
      </c>
      <c r="B1060" s="26">
        <v>45058</v>
      </c>
      <c r="C1060" s="27">
        <v>16916</v>
      </c>
      <c r="D1060" s="27" t="s">
        <v>73</v>
      </c>
      <c r="E1060" s="28" t="s">
        <v>1582</v>
      </c>
      <c r="F1060" s="29" t="s">
        <v>1583</v>
      </c>
      <c r="G1060" s="27" t="s">
        <v>68</v>
      </c>
      <c r="H1060" s="30">
        <v>1000</v>
      </c>
      <c r="J1060" s="30">
        <f t="shared" si="64"/>
        <v>1000</v>
      </c>
      <c r="K1060" s="30">
        <f t="shared" si="65"/>
        <v>0</v>
      </c>
      <c r="L1060" s="25">
        <f t="shared" si="66"/>
        <v>5</v>
      </c>
      <c r="M1060" s="25" t="str">
        <f>VLOOKUP(L1060,mês!A:B,2,0)</f>
        <v>Maio</v>
      </c>
      <c r="N1060" s="25" t="str">
        <f t="shared" si="67"/>
        <v xml:space="preserve">RD </v>
      </c>
    </row>
    <row r="1061" spans="1:14" ht="57" customHeight="1" x14ac:dyDescent="0.2">
      <c r="A1061" s="25" t="s">
        <v>1580</v>
      </c>
      <c r="B1061" s="26">
        <v>45217</v>
      </c>
      <c r="C1061" s="27">
        <v>17513</v>
      </c>
      <c r="D1061" s="27" t="s">
        <v>73</v>
      </c>
      <c r="E1061" s="28" t="s">
        <v>1584</v>
      </c>
      <c r="F1061" s="29" t="s">
        <v>1585</v>
      </c>
      <c r="G1061" s="27" t="s">
        <v>68</v>
      </c>
      <c r="H1061" s="30">
        <v>840</v>
      </c>
      <c r="J1061" s="30">
        <f t="shared" ref="J1061:J1124" si="68">IF(G1061="Não",0,H1061)</f>
        <v>840</v>
      </c>
      <c r="K1061" s="30">
        <f t="shared" ref="K1061:K1124" si="69">IF(G1061="Não",H1061,0)</f>
        <v>0</v>
      </c>
      <c r="L1061" s="25">
        <f t="shared" ref="L1061:L1124" si="70">MONTH(B1061)</f>
        <v>10</v>
      </c>
      <c r="M1061" s="25" t="str">
        <f>VLOOKUP(L1061,mês!A:B,2,0)</f>
        <v>Outubro</v>
      </c>
      <c r="N1061" s="25" t="str">
        <f t="shared" ref="N1061:N1124" si="71">LEFT(A1061,SEARCH("-",A1061)-1)</f>
        <v xml:space="preserve">RD </v>
      </c>
    </row>
    <row r="1062" spans="1:14" ht="57" customHeight="1" x14ac:dyDescent="0.2">
      <c r="A1062" s="25" t="s">
        <v>1586</v>
      </c>
      <c r="B1062" s="26">
        <v>45111</v>
      </c>
      <c r="C1062" s="27">
        <v>17135</v>
      </c>
      <c r="D1062" s="27" t="s">
        <v>249</v>
      </c>
      <c r="E1062" s="28" t="s">
        <v>1587</v>
      </c>
      <c r="F1062" s="29" t="s">
        <v>1588</v>
      </c>
      <c r="G1062" s="27" t="s">
        <v>68</v>
      </c>
      <c r="H1062" s="30">
        <v>3391.8</v>
      </c>
      <c r="J1062" s="30">
        <f t="shared" si="68"/>
        <v>3391.8</v>
      </c>
      <c r="K1062" s="30">
        <f t="shared" si="69"/>
        <v>0</v>
      </c>
      <c r="L1062" s="25">
        <f t="shared" si="70"/>
        <v>7</v>
      </c>
      <c r="M1062" s="25" t="str">
        <f>VLOOKUP(L1062,mês!A:B,2,0)</f>
        <v>Julho</v>
      </c>
      <c r="N1062" s="25" t="str">
        <f t="shared" si="71"/>
        <v xml:space="preserve">RD </v>
      </c>
    </row>
    <row r="1063" spans="1:14" ht="57" customHeight="1" x14ac:dyDescent="0.2">
      <c r="A1063" s="25" t="s">
        <v>1586</v>
      </c>
      <c r="B1063" s="26">
        <v>45113</v>
      </c>
      <c r="C1063" s="27">
        <v>17147</v>
      </c>
      <c r="D1063" s="27" t="s">
        <v>249</v>
      </c>
      <c r="E1063" s="28" t="s">
        <v>124</v>
      </c>
      <c r="F1063" s="29" t="s">
        <v>1589</v>
      </c>
      <c r="G1063" s="27" t="s">
        <v>68</v>
      </c>
      <c r="H1063" s="30">
        <v>11820.93</v>
      </c>
      <c r="J1063" s="30">
        <f t="shared" si="68"/>
        <v>11820.93</v>
      </c>
      <c r="K1063" s="30">
        <f t="shared" si="69"/>
        <v>0</v>
      </c>
      <c r="L1063" s="25">
        <f t="shared" si="70"/>
        <v>7</v>
      </c>
      <c r="M1063" s="25" t="str">
        <f>VLOOKUP(L1063,mês!A:B,2,0)</f>
        <v>Julho</v>
      </c>
      <c r="N1063" s="25" t="str">
        <f t="shared" si="71"/>
        <v xml:space="preserve">RD </v>
      </c>
    </row>
    <row r="1064" spans="1:14" ht="57" customHeight="1" x14ac:dyDescent="0.2">
      <c r="A1064" s="25" t="s">
        <v>1586</v>
      </c>
      <c r="B1064" s="26">
        <v>45133</v>
      </c>
      <c r="C1064" s="27">
        <v>17206</v>
      </c>
      <c r="D1064" s="27" t="s">
        <v>249</v>
      </c>
      <c r="E1064" s="28" t="s">
        <v>499</v>
      </c>
      <c r="F1064" s="29" t="s">
        <v>1590</v>
      </c>
      <c r="G1064" s="27" t="s">
        <v>68</v>
      </c>
      <c r="H1064" s="30">
        <v>10195.19</v>
      </c>
      <c r="J1064" s="30">
        <f t="shared" si="68"/>
        <v>10195.19</v>
      </c>
      <c r="K1064" s="30">
        <f t="shared" si="69"/>
        <v>0</v>
      </c>
      <c r="L1064" s="25">
        <f t="shared" si="70"/>
        <v>7</v>
      </c>
      <c r="M1064" s="25" t="str">
        <f>VLOOKUP(L1064,mês!A:B,2,0)</f>
        <v>Julho</v>
      </c>
      <c r="N1064" s="25" t="str">
        <f t="shared" si="71"/>
        <v xml:space="preserve">RD </v>
      </c>
    </row>
    <row r="1065" spans="1:14" ht="57" customHeight="1" x14ac:dyDescent="0.2">
      <c r="A1065" s="25" t="s">
        <v>1586</v>
      </c>
      <c r="B1065" s="26">
        <v>45149</v>
      </c>
      <c r="C1065" s="27">
        <v>17288</v>
      </c>
      <c r="D1065" s="27" t="s">
        <v>249</v>
      </c>
      <c r="E1065" s="28" t="s">
        <v>1565</v>
      </c>
      <c r="F1065" s="29" t="s">
        <v>1591</v>
      </c>
      <c r="G1065" s="27" t="s">
        <v>68</v>
      </c>
      <c r="H1065" s="30">
        <v>123.33</v>
      </c>
      <c r="J1065" s="30">
        <f t="shared" si="68"/>
        <v>123.33</v>
      </c>
      <c r="K1065" s="30">
        <f t="shared" si="69"/>
        <v>0</v>
      </c>
      <c r="L1065" s="25">
        <f t="shared" si="70"/>
        <v>8</v>
      </c>
      <c r="M1065" s="25" t="str">
        <f>VLOOKUP(L1065,mês!A:B,2,0)</f>
        <v>Agosto</v>
      </c>
      <c r="N1065" s="25" t="str">
        <f t="shared" si="71"/>
        <v xml:space="preserve">RD </v>
      </c>
    </row>
    <row r="1066" spans="1:14" ht="57" customHeight="1" x14ac:dyDescent="0.2">
      <c r="A1066" s="25" t="s">
        <v>1586</v>
      </c>
      <c r="B1066" s="26">
        <v>45168</v>
      </c>
      <c r="C1066" s="27">
        <v>17358</v>
      </c>
      <c r="D1066" s="27" t="s">
        <v>249</v>
      </c>
      <c r="E1066" s="28" t="s">
        <v>1592</v>
      </c>
      <c r="F1066" s="29" t="s">
        <v>1593</v>
      </c>
      <c r="G1066" s="27" t="s">
        <v>68</v>
      </c>
      <c r="H1066" s="30">
        <v>0</v>
      </c>
      <c r="J1066" s="30">
        <f t="shared" si="68"/>
        <v>0</v>
      </c>
      <c r="K1066" s="30">
        <f t="shared" si="69"/>
        <v>0</v>
      </c>
      <c r="L1066" s="25">
        <f t="shared" si="70"/>
        <v>8</v>
      </c>
      <c r="M1066" s="25" t="str">
        <f>VLOOKUP(L1066,mês!A:B,2,0)</f>
        <v>Agosto</v>
      </c>
      <c r="N1066" s="25" t="str">
        <f t="shared" si="71"/>
        <v xml:space="preserve">RD </v>
      </c>
    </row>
    <row r="1067" spans="1:14" ht="57" customHeight="1" x14ac:dyDescent="0.2">
      <c r="A1067" s="25" t="s">
        <v>1594</v>
      </c>
      <c r="B1067" s="26">
        <v>45082</v>
      </c>
      <c r="C1067" s="27">
        <v>17018</v>
      </c>
      <c r="D1067" s="27" t="s">
        <v>65</v>
      </c>
      <c r="E1067" s="28" t="s">
        <v>124</v>
      </c>
      <c r="F1067" s="29" t="s">
        <v>1595</v>
      </c>
      <c r="G1067" s="27" t="s">
        <v>68</v>
      </c>
      <c r="H1067" s="30">
        <v>2312.5500000000002</v>
      </c>
      <c r="J1067" s="30">
        <f t="shared" si="68"/>
        <v>2312.5500000000002</v>
      </c>
      <c r="K1067" s="30">
        <f t="shared" si="69"/>
        <v>0</v>
      </c>
      <c r="L1067" s="25">
        <f t="shared" si="70"/>
        <v>6</v>
      </c>
      <c r="M1067" s="25" t="str">
        <f>VLOOKUP(L1067,mês!A:B,2,0)</f>
        <v>Junho</v>
      </c>
      <c r="N1067" s="25" t="str">
        <f t="shared" si="71"/>
        <v xml:space="preserve">RD Básico </v>
      </c>
    </row>
    <row r="1068" spans="1:14" ht="57" customHeight="1" x14ac:dyDescent="0.2">
      <c r="A1068" s="25" t="s">
        <v>1596</v>
      </c>
      <c r="B1068" s="26">
        <v>45117</v>
      </c>
      <c r="C1068" s="27">
        <v>17158</v>
      </c>
      <c r="D1068" s="27" t="s">
        <v>196</v>
      </c>
      <c r="E1068" s="28" t="s">
        <v>1597</v>
      </c>
      <c r="F1068" s="29" t="s">
        <v>1598</v>
      </c>
      <c r="G1068" s="27" t="s">
        <v>68</v>
      </c>
      <c r="H1068" s="30">
        <v>42396</v>
      </c>
      <c r="J1068" s="30">
        <f t="shared" si="68"/>
        <v>42396</v>
      </c>
      <c r="K1068" s="30">
        <f t="shared" si="69"/>
        <v>0</v>
      </c>
      <c r="L1068" s="25">
        <f t="shared" si="70"/>
        <v>7</v>
      </c>
      <c r="M1068" s="25" t="str">
        <f>VLOOKUP(L1068,mês!A:B,2,0)</f>
        <v>Julho</v>
      </c>
      <c r="N1068" s="25" t="str">
        <f t="shared" si="71"/>
        <v xml:space="preserve">RD </v>
      </c>
    </row>
    <row r="1069" spans="1:14" ht="57" customHeight="1" x14ac:dyDescent="0.2">
      <c r="A1069" s="25" t="s">
        <v>1599</v>
      </c>
      <c r="B1069" s="26">
        <v>45051</v>
      </c>
      <c r="C1069" s="27">
        <v>16863</v>
      </c>
      <c r="D1069" s="27" t="s">
        <v>118</v>
      </c>
      <c r="E1069" s="28" t="s">
        <v>1600</v>
      </c>
      <c r="F1069" s="29" t="s">
        <v>1601</v>
      </c>
      <c r="G1069" s="27" t="s">
        <v>68</v>
      </c>
      <c r="H1069" s="30">
        <v>6412.8</v>
      </c>
      <c r="J1069" s="30">
        <f t="shared" si="68"/>
        <v>6412.8</v>
      </c>
      <c r="K1069" s="30">
        <f t="shared" si="69"/>
        <v>0</v>
      </c>
      <c r="L1069" s="25">
        <f t="shared" si="70"/>
        <v>5</v>
      </c>
      <c r="M1069" s="25" t="str">
        <f>VLOOKUP(L1069,mês!A:B,2,0)</f>
        <v>Maio</v>
      </c>
      <c r="N1069" s="25" t="str">
        <f t="shared" si="71"/>
        <v xml:space="preserve">RD </v>
      </c>
    </row>
    <row r="1070" spans="1:14" ht="57" customHeight="1" x14ac:dyDescent="0.2">
      <c r="A1070" s="25" t="s">
        <v>1599</v>
      </c>
      <c r="B1070" s="26">
        <v>45055</v>
      </c>
      <c r="C1070" s="27">
        <v>16871</v>
      </c>
      <c r="D1070" s="27" t="s">
        <v>118</v>
      </c>
      <c r="E1070" s="28" t="s">
        <v>902</v>
      </c>
      <c r="F1070" s="29" t="s">
        <v>1602</v>
      </c>
      <c r="G1070" s="27" t="s">
        <v>68</v>
      </c>
      <c r="H1070" s="30">
        <v>11640</v>
      </c>
      <c r="J1070" s="30">
        <f t="shared" si="68"/>
        <v>11640</v>
      </c>
      <c r="K1070" s="30">
        <f t="shared" si="69"/>
        <v>0</v>
      </c>
      <c r="L1070" s="25">
        <f t="shared" si="70"/>
        <v>5</v>
      </c>
      <c r="M1070" s="25" t="str">
        <f>VLOOKUP(L1070,mês!A:B,2,0)</f>
        <v>Maio</v>
      </c>
      <c r="N1070" s="25" t="str">
        <f t="shared" si="71"/>
        <v xml:space="preserve">RD </v>
      </c>
    </row>
    <row r="1071" spans="1:14" ht="57" customHeight="1" x14ac:dyDescent="0.2">
      <c r="A1071" s="25" t="s">
        <v>1599</v>
      </c>
      <c r="B1071" s="26">
        <v>45056</v>
      </c>
      <c r="C1071" s="27">
        <v>16876</v>
      </c>
      <c r="D1071" s="27" t="s">
        <v>118</v>
      </c>
      <c r="E1071" s="28" t="s">
        <v>902</v>
      </c>
      <c r="F1071" s="29" t="s">
        <v>1603</v>
      </c>
      <c r="G1071" s="27" t="s">
        <v>68</v>
      </c>
      <c r="H1071" s="30">
        <v>4220</v>
      </c>
      <c r="J1071" s="30">
        <f t="shared" si="68"/>
        <v>4220</v>
      </c>
      <c r="K1071" s="30">
        <f t="shared" si="69"/>
        <v>0</v>
      </c>
      <c r="L1071" s="25">
        <f t="shared" si="70"/>
        <v>5</v>
      </c>
      <c r="M1071" s="25" t="str">
        <f>VLOOKUP(L1071,mês!A:B,2,0)</f>
        <v>Maio</v>
      </c>
      <c r="N1071" s="25" t="str">
        <f t="shared" si="71"/>
        <v xml:space="preserve">RD </v>
      </c>
    </row>
    <row r="1072" spans="1:14" ht="57" customHeight="1" x14ac:dyDescent="0.2">
      <c r="A1072" s="25" t="s">
        <v>1599</v>
      </c>
      <c r="B1072" s="26">
        <v>45118</v>
      </c>
      <c r="C1072" s="27">
        <v>17159</v>
      </c>
      <c r="D1072" s="27" t="s">
        <v>118</v>
      </c>
      <c r="E1072" s="28" t="s">
        <v>1544</v>
      </c>
      <c r="F1072" s="29" t="s">
        <v>1604</v>
      </c>
      <c r="G1072" s="27" t="s">
        <v>68</v>
      </c>
      <c r="H1072" s="30">
        <v>12727.2</v>
      </c>
      <c r="J1072" s="30">
        <f t="shared" si="68"/>
        <v>12727.2</v>
      </c>
      <c r="K1072" s="30">
        <f t="shared" si="69"/>
        <v>0</v>
      </c>
      <c r="L1072" s="25">
        <f t="shared" si="70"/>
        <v>7</v>
      </c>
      <c r="M1072" s="25" t="str">
        <f>VLOOKUP(L1072,mês!A:B,2,0)</f>
        <v>Julho</v>
      </c>
      <c r="N1072" s="25" t="str">
        <f t="shared" si="71"/>
        <v xml:space="preserve">RD </v>
      </c>
    </row>
    <row r="1073" spans="1:14" ht="57" customHeight="1" x14ac:dyDescent="0.2">
      <c r="A1073" s="25" t="s">
        <v>1605</v>
      </c>
      <c r="B1073" s="26">
        <v>45197</v>
      </c>
      <c r="C1073" s="27">
        <v>17430</v>
      </c>
      <c r="D1073" s="27" t="s">
        <v>362</v>
      </c>
      <c r="E1073" s="28" t="s">
        <v>1606</v>
      </c>
      <c r="F1073" s="29" t="s">
        <v>1607</v>
      </c>
      <c r="G1073" s="27" t="s">
        <v>68</v>
      </c>
      <c r="H1073" s="30">
        <v>770.85</v>
      </c>
      <c r="J1073" s="30">
        <f t="shared" si="68"/>
        <v>770.85</v>
      </c>
      <c r="K1073" s="30">
        <f t="shared" si="69"/>
        <v>0</v>
      </c>
      <c r="L1073" s="25">
        <f t="shared" si="70"/>
        <v>9</v>
      </c>
      <c r="M1073" s="25" t="str">
        <f>VLOOKUP(L1073,mês!A:B,2,0)</f>
        <v>Setembro</v>
      </c>
      <c r="N1073" s="25" t="str">
        <f t="shared" si="71"/>
        <v xml:space="preserve">RD Básico </v>
      </c>
    </row>
    <row r="1074" spans="1:14" ht="57" customHeight="1" x14ac:dyDescent="0.2">
      <c r="A1074" s="25" t="s">
        <v>1605</v>
      </c>
      <c r="B1074" s="26">
        <v>45197</v>
      </c>
      <c r="C1074" s="27">
        <v>17431</v>
      </c>
      <c r="D1074" s="27" t="s">
        <v>362</v>
      </c>
      <c r="E1074" s="28" t="s">
        <v>1606</v>
      </c>
      <c r="F1074" s="29" t="s">
        <v>1608</v>
      </c>
      <c r="G1074" s="27" t="s">
        <v>68</v>
      </c>
      <c r="H1074" s="30">
        <v>513.9</v>
      </c>
      <c r="J1074" s="30">
        <f t="shared" si="68"/>
        <v>513.9</v>
      </c>
      <c r="K1074" s="30">
        <f t="shared" si="69"/>
        <v>0</v>
      </c>
      <c r="L1074" s="25">
        <f t="shared" si="70"/>
        <v>9</v>
      </c>
      <c r="M1074" s="25" t="str">
        <f>VLOOKUP(L1074,mês!A:B,2,0)</f>
        <v>Setembro</v>
      </c>
      <c r="N1074" s="25" t="str">
        <f t="shared" si="71"/>
        <v xml:space="preserve">RD Básico </v>
      </c>
    </row>
    <row r="1075" spans="1:14" ht="57" customHeight="1" x14ac:dyDescent="0.2">
      <c r="A1075" s="25" t="s">
        <v>64</v>
      </c>
      <c r="B1075" s="26">
        <v>44945</v>
      </c>
      <c r="C1075" s="27">
        <v>3912</v>
      </c>
      <c r="D1075" s="27" t="s">
        <v>65</v>
      </c>
      <c r="E1075" s="28" t="s">
        <v>116</v>
      </c>
      <c r="F1075" s="29" t="s">
        <v>1609</v>
      </c>
      <c r="G1075" s="27" t="s">
        <v>68</v>
      </c>
      <c r="I1075" s="30">
        <v>11619.22</v>
      </c>
      <c r="J1075" s="30">
        <f t="shared" si="68"/>
        <v>0</v>
      </c>
      <c r="K1075" s="30">
        <f t="shared" si="69"/>
        <v>0</v>
      </c>
      <c r="L1075" s="25">
        <f t="shared" si="70"/>
        <v>1</v>
      </c>
      <c r="M1075" s="25" t="str">
        <f>VLOOKUP(L1075,mês!A:B,2,0)</f>
        <v>Janeiro</v>
      </c>
      <c r="N1075" s="25" t="str">
        <f t="shared" si="71"/>
        <v xml:space="preserve">Diretoria </v>
      </c>
    </row>
    <row r="1076" spans="1:14" ht="57" customHeight="1" x14ac:dyDescent="0.2">
      <c r="A1076" s="25" t="s">
        <v>64</v>
      </c>
      <c r="B1076" s="26">
        <v>44953</v>
      </c>
      <c r="C1076" s="27">
        <v>4021</v>
      </c>
      <c r="D1076" s="27" t="s">
        <v>65</v>
      </c>
      <c r="E1076" s="28" t="s">
        <v>1610</v>
      </c>
      <c r="F1076" s="29" t="s">
        <v>1611</v>
      </c>
      <c r="G1076" s="27" t="s">
        <v>68</v>
      </c>
      <c r="I1076" s="30">
        <v>112.31</v>
      </c>
      <c r="J1076" s="30">
        <f t="shared" si="68"/>
        <v>0</v>
      </c>
      <c r="K1076" s="30">
        <f t="shared" si="69"/>
        <v>0</v>
      </c>
      <c r="L1076" s="25">
        <f t="shared" si="70"/>
        <v>1</v>
      </c>
      <c r="M1076" s="25" t="str">
        <f>VLOOKUP(L1076,mês!A:B,2,0)</f>
        <v>Janeiro</v>
      </c>
      <c r="N1076" s="25" t="str">
        <f t="shared" si="71"/>
        <v xml:space="preserve">Diretoria </v>
      </c>
    </row>
    <row r="1077" spans="1:14" ht="57" customHeight="1" x14ac:dyDescent="0.2">
      <c r="A1077" s="25" t="s">
        <v>64</v>
      </c>
      <c r="B1077" s="26">
        <v>44974</v>
      </c>
      <c r="C1077" s="27">
        <v>4041</v>
      </c>
      <c r="D1077" s="27" t="s">
        <v>65</v>
      </c>
      <c r="E1077" s="28" t="s">
        <v>1610</v>
      </c>
      <c r="F1077" s="29" t="s">
        <v>1612</v>
      </c>
      <c r="G1077" s="27" t="s">
        <v>68</v>
      </c>
      <c r="I1077" s="30">
        <v>918.47</v>
      </c>
      <c r="J1077" s="30">
        <f t="shared" si="68"/>
        <v>0</v>
      </c>
      <c r="K1077" s="30">
        <f t="shared" si="69"/>
        <v>0</v>
      </c>
      <c r="L1077" s="25">
        <f t="shared" si="70"/>
        <v>2</v>
      </c>
      <c r="M1077" s="25" t="str">
        <f>VLOOKUP(L1077,mês!A:B,2,0)</f>
        <v>Fevereiro</v>
      </c>
      <c r="N1077" s="25" t="str">
        <f t="shared" si="71"/>
        <v xml:space="preserve">Diretoria </v>
      </c>
    </row>
    <row r="1078" spans="1:14" ht="57" customHeight="1" x14ac:dyDescent="0.2">
      <c r="A1078" s="25" t="s">
        <v>64</v>
      </c>
      <c r="B1078" s="26">
        <v>44974</v>
      </c>
      <c r="C1078" s="27">
        <v>4043</v>
      </c>
      <c r="D1078" s="27" t="s">
        <v>65</v>
      </c>
      <c r="E1078" s="28" t="s">
        <v>1610</v>
      </c>
      <c r="F1078" s="29" t="s">
        <v>1613</v>
      </c>
      <c r="G1078" s="27" t="s">
        <v>68</v>
      </c>
      <c r="I1078" s="30">
        <v>306.14999999999998</v>
      </c>
      <c r="J1078" s="30">
        <f t="shared" si="68"/>
        <v>0</v>
      </c>
      <c r="K1078" s="30">
        <f t="shared" si="69"/>
        <v>0</v>
      </c>
      <c r="L1078" s="25">
        <f t="shared" si="70"/>
        <v>2</v>
      </c>
      <c r="M1078" s="25" t="str">
        <f>VLOOKUP(L1078,mês!A:B,2,0)</f>
        <v>Fevereiro</v>
      </c>
      <c r="N1078" s="25" t="str">
        <f t="shared" si="71"/>
        <v xml:space="preserve">Diretoria </v>
      </c>
    </row>
    <row r="1079" spans="1:14" ht="57" customHeight="1" x14ac:dyDescent="0.2">
      <c r="A1079" s="25" t="s">
        <v>64</v>
      </c>
      <c r="B1079" s="26">
        <v>44980</v>
      </c>
      <c r="C1079" s="27">
        <v>4044</v>
      </c>
      <c r="D1079" s="27" t="s">
        <v>65</v>
      </c>
      <c r="E1079" s="28" t="s">
        <v>1614</v>
      </c>
      <c r="F1079" s="29" t="s">
        <v>1615</v>
      </c>
      <c r="G1079" s="27" t="s">
        <v>68</v>
      </c>
      <c r="I1079" s="30">
        <v>2287.9499999999998</v>
      </c>
      <c r="J1079" s="30">
        <f t="shared" si="68"/>
        <v>0</v>
      </c>
      <c r="K1079" s="30">
        <f t="shared" si="69"/>
        <v>0</v>
      </c>
      <c r="L1079" s="25">
        <f t="shared" si="70"/>
        <v>2</v>
      </c>
      <c r="M1079" s="25" t="str">
        <f>VLOOKUP(L1079,mês!A:B,2,0)</f>
        <v>Fevereiro</v>
      </c>
      <c r="N1079" s="25" t="str">
        <f t="shared" si="71"/>
        <v xml:space="preserve">Diretoria </v>
      </c>
    </row>
    <row r="1080" spans="1:14" ht="57" customHeight="1" x14ac:dyDescent="0.2">
      <c r="A1080" s="25" t="s">
        <v>64</v>
      </c>
      <c r="B1080" s="26">
        <v>44992</v>
      </c>
      <c r="C1080" s="27">
        <v>4047</v>
      </c>
      <c r="D1080" s="27" t="s">
        <v>65</v>
      </c>
      <c r="E1080" s="28" t="s">
        <v>279</v>
      </c>
      <c r="F1080" s="29" t="s">
        <v>1441</v>
      </c>
      <c r="G1080" s="27" t="s">
        <v>68</v>
      </c>
      <c r="I1080" s="30">
        <v>108000</v>
      </c>
      <c r="J1080" s="30">
        <f t="shared" si="68"/>
        <v>0</v>
      </c>
      <c r="K1080" s="30">
        <f t="shared" si="69"/>
        <v>0</v>
      </c>
      <c r="L1080" s="25">
        <f t="shared" si="70"/>
        <v>3</v>
      </c>
      <c r="M1080" s="25" t="str">
        <f>VLOOKUP(L1080,mês!A:B,2,0)</f>
        <v>Março</v>
      </c>
      <c r="N1080" s="25" t="str">
        <f t="shared" si="71"/>
        <v xml:space="preserve">Diretoria </v>
      </c>
    </row>
    <row r="1081" spans="1:14" ht="57" customHeight="1" x14ac:dyDescent="0.2">
      <c r="A1081" s="25" t="s">
        <v>64</v>
      </c>
      <c r="B1081" s="26">
        <v>44995</v>
      </c>
      <c r="C1081" s="27">
        <v>4049</v>
      </c>
      <c r="D1081" s="27" t="s">
        <v>65</v>
      </c>
      <c r="E1081" s="28" t="s">
        <v>1614</v>
      </c>
      <c r="F1081" s="29" t="s">
        <v>1616</v>
      </c>
      <c r="G1081" s="27" t="s">
        <v>68</v>
      </c>
      <c r="I1081" s="30">
        <v>1605.21</v>
      </c>
      <c r="J1081" s="30">
        <f t="shared" si="68"/>
        <v>0</v>
      </c>
      <c r="K1081" s="30">
        <f t="shared" si="69"/>
        <v>0</v>
      </c>
      <c r="L1081" s="25">
        <f t="shared" si="70"/>
        <v>3</v>
      </c>
      <c r="M1081" s="25" t="str">
        <f>VLOOKUP(L1081,mês!A:B,2,0)</f>
        <v>Março</v>
      </c>
      <c r="N1081" s="25" t="str">
        <f t="shared" si="71"/>
        <v xml:space="preserve">Diretoria </v>
      </c>
    </row>
    <row r="1082" spans="1:14" ht="57" customHeight="1" x14ac:dyDescent="0.2">
      <c r="A1082" s="25" t="s">
        <v>64</v>
      </c>
      <c r="B1082" s="26">
        <v>45001</v>
      </c>
      <c r="C1082" s="27">
        <v>4050</v>
      </c>
      <c r="D1082" s="27" t="s">
        <v>249</v>
      </c>
      <c r="E1082" s="28" t="s">
        <v>1610</v>
      </c>
      <c r="F1082" s="29" t="s">
        <v>1431</v>
      </c>
      <c r="G1082" s="27" t="s">
        <v>68</v>
      </c>
      <c r="I1082" s="30">
        <v>6748.71</v>
      </c>
      <c r="J1082" s="30">
        <f t="shared" si="68"/>
        <v>0</v>
      </c>
      <c r="K1082" s="30">
        <f t="shared" si="69"/>
        <v>0</v>
      </c>
      <c r="L1082" s="25">
        <f t="shared" si="70"/>
        <v>3</v>
      </c>
      <c r="M1082" s="25" t="str">
        <f>VLOOKUP(L1082,mês!A:B,2,0)</f>
        <v>Março</v>
      </c>
      <c r="N1082" s="25" t="str">
        <f t="shared" si="71"/>
        <v xml:space="preserve">Diretoria </v>
      </c>
    </row>
    <row r="1083" spans="1:14" ht="57" customHeight="1" x14ac:dyDescent="0.2">
      <c r="A1083" s="25" t="s">
        <v>64</v>
      </c>
      <c r="B1083" s="26">
        <v>45006</v>
      </c>
      <c r="C1083" s="27">
        <v>4053</v>
      </c>
      <c r="D1083" s="27" t="s">
        <v>65</v>
      </c>
      <c r="E1083" s="28" t="s">
        <v>1610</v>
      </c>
      <c r="F1083" s="29" t="s">
        <v>1617</v>
      </c>
      <c r="G1083" s="27" t="s">
        <v>68</v>
      </c>
      <c r="I1083" s="30">
        <v>7600</v>
      </c>
      <c r="J1083" s="30">
        <f t="shared" si="68"/>
        <v>0</v>
      </c>
      <c r="K1083" s="30">
        <f t="shared" si="69"/>
        <v>0</v>
      </c>
      <c r="L1083" s="25">
        <f t="shared" si="70"/>
        <v>3</v>
      </c>
      <c r="M1083" s="25" t="str">
        <f>VLOOKUP(L1083,mês!A:B,2,0)</f>
        <v>Março</v>
      </c>
      <c r="N1083" s="25" t="str">
        <f t="shared" si="71"/>
        <v xml:space="preserve">Diretoria </v>
      </c>
    </row>
    <row r="1084" spans="1:14" ht="57" customHeight="1" x14ac:dyDescent="0.2">
      <c r="A1084" s="25" t="s">
        <v>64</v>
      </c>
      <c r="B1084" s="26">
        <v>45015</v>
      </c>
      <c r="C1084" s="27">
        <v>4059</v>
      </c>
      <c r="D1084" s="27" t="s">
        <v>65</v>
      </c>
      <c r="E1084" s="28" t="s">
        <v>1610</v>
      </c>
      <c r="F1084" s="29" t="s">
        <v>1618</v>
      </c>
      <c r="G1084" s="27" t="s">
        <v>68</v>
      </c>
      <c r="I1084" s="30">
        <v>445.44</v>
      </c>
      <c r="J1084" s="30">
        <f t="shared" si="68"/>
        <v>0</v>
      </c>
      <c r="K1084" s="30">
        <f t="shared" si="69"/>
        <v>0</v>
      </c>
      <c r="L1084" s="25">
        <f t="shared" si="70"/>
        <v>3</v>
      </c>
      <c r="M1084" s="25" t="str">
        <f>VLOOKUP(L1084,mês!A:B,2,0)</f>
        <v>Março</v>
      </c>
      <c r="N1084" s="25" t="str">
        <f t="shared" si="71"/>
        <v xml:space="preserve">Diretoria </v>
      </c>
    </row>
    <row r="1085" spans="1:14" ht="57" customHeight="1" x14ac:dyDescent="0.2">
      <c r="A1085" s="25" t="s">
        <v>64</v>
      </c>
      <c r="B1085" s="26">
        <v>45015</v>
      </c>
      <c r="C1085" s="27">
        <v>4060</v>
      </c>
      <c r="D1085" s="27" t="s">
        <v>65</v>
      </c>
      <c r="E1085" s="28" t="s">
        <v>1610</v>
      </c>
      <c r="F1085" s="29" t="s">
        <v>1619</v>
      </c>
      <c r="G1085" s="27" t="s">
        <v>68</v>
      </c>
      <c r="I1085" s="30">
        <v>336.92</v>
      </c>
      <c r="J1085" s="30">
        <f t="shared" si="68"/>
        <v>0</v>
      </c>
      <c r="K1085" s="30">
        <f t="shared" si="69"/>
        <v>0</v>
      </c>
      <c r="L1085" s="25">
        <f t="shared" si="70"/>
        <v>3</v>
      </c>
      <c r="M1085" s="25" t="str">
        <f>VLOOKUP(L1085,mês!A:B,2,0)</f>
        <v>Março</v>
      </c>
      <c r="N1085" s="25" t="str">
        <f t="shared" si="71"/>
        <v xml:space="preserve">Diretoria </v>
      </c>
    </row>
    <row r="1086" spans="1:14" ht="57" customHeight="1" x14ac:dyDescent="0.2">
      <c r="A1086" s="25" t="s">
        <v>64</v>
      </c>
      <c r="B1086" s="26">
        <v>45015</v>
      </c>
      <c r="C1086" s="27">
        <v>4062</v>
      </c>
      <c r="D1086" s="27" t="s">
        <v>65</v>
      </c>
      <c r="E1086" s="28" t="s">
        <v>1610</v>
      </c>
      <c r="F1086" s="29" t="s">
        <v>1620</v>
      </c>
      <c r="G1086" s="27" t="s">
        <v>68</v>
      </c>
      <c r="I1086" s="30">
        <v>112.31</v>
      </c>
      <c r="J1086" s="30">
        <f t="shared" si="68"/>
        <v>0</v>
      </c>
      <c r="K1086" s="30">
        <f t="shared" si="69"/>
        <v>0</v>
      </c>
      <c r="L1086" s="25">
        <f t="shared" si="70"/>
        <v>3</v>
      </c>
      <c r="M1086" s="25" t="str">
        <f>VLOOKUP(L1086,mês!A:B,2,0)</f>
        <v>Março</v>
      </c>
      <c r="N1086" s="25" t="str">
        <f t="shared" si="71"/>
        <v xml:space="preserve">Diretoria </v>
      </c>
    </row>
    <row r="1087" spans="1:14" ht="57" customHeight="1" x14ac:dyDescent="0.2">
      <c r="A1087" s="25" t="s">
        <v>64</v>
      </c>
      <c r="B1087" s="26">
        <v>45015</v>
      </c>
      <c r="C1087" s="27">
        <v>4064</v>
      </c>
      <c r="D1087" s="27" t="s">
        <v>65</v>
      </c>
      <c r="E1087" s="28" t="s">
        <v>1610</v>
      </c>
      <c r="F1087" s="29" t="s">
        <v>1621</v>
      </c>
      <c r="G1087" s="27" t="s">
        <v>68</v>
      </c>
      <c r="I1087" s="30">
        <v>25</v>
      </c>
      <c r="J1087" s="30">
        <f t="shared" si="68"/>
        <v>0</v>
      </c>
      <c r="K1087" s="30">
        <f t="shared" si="69"/>
        <v>0</v>
      </c>
      <c r="L1087" s="25">
        <f t="shared" si="70"/>
        <v>3</v>
      </c>
      <c r="M1087" s="25" t="str">
        <f>VLOOKUP(L1087,mês!A:B,2,0)</f>
        <v>Março</v>
      </c>
      <c r="N1087" s="25" t="str">
        <f t="shared" si="71"/>
        <v xml:space="preserve">Diretoria </v>
      </c>
    </row>
    <row r="1088" spans="1:14" ht="57" customHeight="1" x14ac:dyDescent="0.2">
      <c r="A1088" s="25" t="s">
        <v>64</v>
      </c>
      <c r="B1088" s="26">
        <v>45019</v>
      </c>
      <c r="C1088" s="27">
        <v>4065</v>
      </c>
      <c r="D1088" s="27" t="s">
        <v>65</v>
      </c>
      <c r="E1088" s="28" t="s">
        <v>116</v>
      </c>
      <c r="F1088" s="29" t="s">
        <v>1622</v>
      </c>
      <c r="G1088" s="27" t="s">
        <v>68</v>
      </c>
      <c r="I1088" s="30">
        <v>620</v>
      </c>
      <c r="J1088" s="30">
        <f t="shared" si="68"/>
        <v>0</v>
      </c>
      <c r="K1088" s="30">
        <f t="shared" si="69"/>
        <v>0</v>
      </c>
      <c r="L1088" s="25">
        <f t="shared" si="70"/>
        <v>4</v>
      </c>
      <c r="M1088" s="25" t="str">
        <f>VLOOKUP(L1088,mês!A:B,2,0)</f>
        <v>Abril</v>
      </c>
      <c r="N1088" s="25" t="str">
        <f t="shared" si="71"/>
        <v xml:space="preserve">Diretoria </v>
      </c>
    </row>
    <row r="1089" spans="1:14" ht="57" customHeight="1" x14ac:dyDescent="0.2">
      <c r="A1089" s="25" t="s">
        <v>64</v>
      </c>
      <c r="B1089" s="26">
        <v>45021</v>
      </c>
      <c r="C1089" s="27">
        <v>4067</v>
      </c>
      <c r="D1089" s="27" t="s">
        <v>65</v>
      </c>
      <c r="E1089" s="28" t="s">
        <v>1623</v>
      </c>
      <c r="F1089" s="29" t="s">
        <v>1624</v>
      </c>
      <c r="G1089" s="27" t="s">
        <v>68</v>
      </c>
      <c r="I1089" s="30">
        <v>180.55</v>
      </c>
      <c r="J1089" s="30">
        <f t="shared" si="68"/>
        <v>0</v>
      </c>
      <c r="K1089" s="30">
        <f t="shared" si="69"/>
        <v>0</v>
      </c>
      <c r="L1089" s="25">
        <f t="shared" si="70"/>
        <v>4</v>
      </c>
      <c r="M1089" s="25" t="str">
        <f>VLOOKUP(L1089,mês!A:B,2,0)</f>
        <v>Abril</v>
      </c>
      <c r="N1089" s="25" t="str">
        <f t="shared" si="71"/>
        <v xml:space="preserve">Diretoria </v>
      </c>
    </row>
    <row r="1090" spans="1:14" ht="57" customHeight="1" x14ac:dyDescent="0.2">
      <c r="A1090" s="25" t="s">
        <v>64</v>
      </c>
      <c r="B1090" s="26">
        <v>45022</v>
      </c>
      <c r="C1090" s="27">
        <v>4073</v>
      </c>
      <c r="D1090" s="27" t="s">
        <v>65</v>
      </c>
      <c r="E1090" s="28" t="s">
        <v>1610</v>
      </c>
      <c r="F1090" s="29" t="s">
        <v>1625</v>
      </c>
      <c r="G1090" s="27" t="s">
        <v>68</v>
      </c>
      <c r="I1090" s="30">
        <v>120</v>
      </c>
      <c r="J1090" s="30">
        <f t="shared" si="68"/>
        <v>0</v>
      </c>
      <c r="K1090" s="30">
        <f t="shared" si="69"/>
        <v>0</v>
      </c>
      <c r="L1090" s="25">
        <f t="shared" si="70"/>
        <v>4</v>
      </c>
      <c r="M1090" s="25" t="str">
        <f>VLOOKUP(L1090,mês!A:B,2,0)</f>
        <v>Abril</v>
      </c>
      <c r="N1090" s="25" t="str">
        <f t="shared" si="71"/>
        <v xml:space="preserve">Diretoria </v>
      </c>
    </row>
    <row r="1091" spans="1:14" ht="57" customHeight="1" x14ac:dyDescent="0.2">
      <c r="A1091" s="25" t="s">
        <v>64</v>
      </c>
      <c r="B1091" s="26">
        <v>45028</v>
      </c>
      <c r="C1091" s="27">
        <v>4075</v>
      </c>
      <c r="D1091" s="27" t="s">
        <v>65</v>
      </c>
      <c r="E1091" s="28" t="s">
        <v>1614</v>
      </c>
      <c r="F1091" s="29" t="s">
        <v>1626</v>
      </c>
      <c r="G1091" s="27" t="s">
        <v>68</v>
      </c>
      <c r="I1091" s="30">
        <v>7371.66</v>
      </c>
      <c r="J1091" s="30">
        <f t="shared" si="68"/>
        <v>0</v>
      </c>
      <c r="K1091" s="30">
        <f t="shared" si="69"/>
        <v>0</v>
      </c>
      <c r="L1091" s="25">
        <f t="shared" si="70"/>
        <v>4</v>
      </c>
      <c r="M1091" s="25" t="str">
        <f>VLOOKUP(L1091,mês!A:B,2,0)</f>
        <v>Abril</v>
      </c>
      <c r="N1091" s="25" t="str">
        <f t="shared" si="71"/>
        <v xml:space="preserve">Diretoria </v>
      </c>
    </row>
    <row r="1092" spans="1:14" ht="57" customHeight="1" x14ac:dyDescent="0.2">
      <c r="A1092" s="25" t="s">
        <v>64</v>
      </c>
      <c r="B1092" s="26">
        <v>45040</v>
      </c>
      <c r="C1092" s="27">
        <v>4079</v>
      </c>
      <c r="D1092" s="27" t="s">
        <v>65</v>
      </c>
      <c r="E1092" s="28" t="s">
        <v>1610</v>
      </c>
      <c r="F1092" s="29" t="s">
        <v>1627</v>
      </c>
      <c r="G1092" s="27" t="s">
        <v>68</v>
      </c>
      <c r="I1092" s="30">
        <v>250</v>
      </c>
      <c r="J1092" s="30">
        <f t="shared" si="68"/>
        <v>0</v>
      </c>
      <c r="K1092" s="30">
        <f t="shared" si="69"/>
        <v>0</v>
      </c>
      <c r="L1092" s="25">
        <f t="shared" si="70"/>
        <v>4</v>
      </c>
      <c r="M1092" s="25" t="str">
        <f>VLOOKUP(L1092,mês!A:B,2,0)</f>
        <v>Abril</v>
      </c>
      <c r="N1092" s="25" t="str">
        <f t="shared" si="71"/>
        <v xml:space="preserve">Diretoria </v>
      </c>
    </row>
    <row r="1093" spans="1:14" ht="57" customHeight="1" x14ac:dyDescent="0.2">
      <c r="A1093" s="25" t="s">
        <v>64</v>
      </c>
      <c r="B1093" s="26">
        <v>45040</v>
      </c>
      <c r="C1093" s="27">
        <v>4081</v>
      </c>
      <c r="D1093" s="27" t="s">
        <v>65</v>
      </c>
      <c r="E1093" s="28" t="s">
        <v>1610</v>
      </c>
      <c r="F1093" s="29" t="s">
        <v>1628</v>
      </c>
      <c r="G1093" s="27" t="s">
        <v>68</v>
      </c>
      <c r="I1093" s="30">
        <v>1320</v>
      </c>
      <c r="J1093" s="30">
        <f t="shared" si="68"/>
        <v>0</v>
      </c>
      <c r="K1093" s="30">
        <f t="shared" si="69"/>
        <v>0</v>
      </c>
      <c r="L1093" s="25">
        <f t="shared" si="70"/>
        <v>4</v>
      </c>
      <c r="M1093" s="25" t="str">
        <f>VLOOKUP(L1093,mês!A:B,2,0)</f>
        <v>Abril</v>
      </c>
      <c r="N1093" s="25" t="str">
        <f t="shared" si="71"/>
        <v xml:space="preserve">Diretoria </v>
      </c>
    </row>
    <row r="1094" spans="1:14" ht="57" customHeight="1" x14ac:dyDescent="0.2">
      <c r="A1094" s="25" t="s">
        <v>64</v>
      </c>
      <c r="B1094" s="26">
        <v>45041</v>
      </c>
      <c r="C1094" s="27">
        <v>4082</v>
      </c>
      <c r="D1094" s="27" t="s">
        <v>65</v>
      </c>
      <c r="E1094" s="28" t="s">
        <v>116</v>
      </c>
      <c r="F1094" s="29" t="s">
        <v>1629</v>
      </c>
      <c r="G1094" s="27" t="s">
        <v>68</v>
      </c>
      <c r="I1094" s="30">
        <v>83931.07</v>
      </c>
      <c r="J1094" s="30">
        <f t="shared" si="68"/>
        <v>0</v>
      </c>
      <c r="K1094" s="30">
        <f t="shared" si="69"/>
        <v>0</v>
      </c>
      <c r="L1094" s="25">
        <f t="shared" si="70"/>
        <v>4</v>
      </c>
      <c r="M1094" s="25" t="str">
        <f>VLOOKUP(L1094,mês!A:B,2,0)</f>
        <v>Abril</v>
      </c>
      <c r="N1094" s="25" t="str">
        <f t="shared" si="71"/>
        <v xml:space="preserve">Diretoria </v>
      </c>
    </row>
    <row r="1095" spans="1:14" ht="57" customHeight="1" x14ac:dyDescent="0.2">
      <c r="A1095" s="25" t="s">
        <v>64</v>
      </c>
      <c r="B1095" s="26">
        <v>45041</v>
      </c>
      <c r="C1095" s="27">
        <v>4083</v>
      </c>
      <c r="D1095" s="27" t="s">
        <v>65</v>
      </c>
      <c r="E1095" s="28" t="s">
        <v>1610</v>
      </c>
      <c r="F1095" s="29" t="s">
        <v>1630</v>
      </c>
      <c r="G1095" s="27" t="s">
        <v>68</v>
      </c>
      <c r="I1095" s="30">
        <v>445.44</v>
      </c>
      <c r="J1095" s="30">
        <f t="shared" si="68"/>
        <v>0</v>
      </c>
      <c r="K1095" s="30">
        <f t="shared" si="69"/>
        <v>0</v>
      </c>
      <c r="L1095" s="25">
        <f t="shared" si="70"/>
        <v>4</v>
      </c>
      <c r="M1095" s="25" t="str">
        <f>VLOOKUP(L1095,mês!A:B,2,0)</f>
        <v>Abril</v>
      </c>
      <c r="N1095" s="25" t="str">
        <f t="shared" si="71"/>
        <v xml:space="preserve">Diretoria </v>
      </c>
    </row>
    <row r="1096" spans="1:14" ht="57" customHeight="1" x14ac:dyDescent="0.2">
      <c r="A1096" s="25" t="s">
        <v>64</v>
      </c>
      <c r="B1096" s="26">
        <v>45048</v>
      </c>
      <c r="C1096" s="27">
        <v>4084</v>
      </c>
      <c r="D1096" s="27" t="s">
        <v>65</v>
      </c>
      <c r="E1096" s="28" t="s">
        <v>1614</v>
      </c>
      <c r="F1096" s="29" t="s">
        <v>1631</v>
      </c>
      <c r="G1096" s="27" t="s">
        <v>68</v>
      </c>
      <c r="I1096" s="30">
        <v>3670.41</v>
      </c>
      <c r="J1096" s="30">
        <f t="shared" si="68"/>
        <v>0</v>
      </c>
      <c r="K1096" s="30">
        <f t="shared" si="69"/>
        <v>0</v>
      </c>
      <c r="L1096" s="25">
        <f t="shared" si="70"/>
        <v>5</v>
      </c>
      <c r="M1096" s="25" t="str">
        <f>VLOOKUP(L1096,mês!A:B,2,0)</f>
        <v>Maio</v>
      </c>
      <c r="N1096" s="25" t="str">
        <f t="shared" si="71"/>
        <v xml:space="preserve">Diretoria </v>
      </c>
    </row>
    <row r="1097" spans="1:14" ht="57" customHeight="1" x14ac:dyDescent="0.2">
      <c r="A1097" s="25" t="s">
        <v>64</v>
      </c>
      <c r="B1097" s="26">
        <v>45056</v>
      </c>
      <c r="C1097" s="27">
        <v>4092</v>
      </c>
      <c r="D1097" s="27" t="s">
        <v>65</v>
      </c>
      <c r="E1097" s="28" t="s">
        <v>1610</v>
      </c>
      <c r="F1097" s="29" t="s">
        <v>1632</v>
      </c>
      <c r="G1097" s="27" t="s">
        <v>68</v>
      </c>
      <c r="I1097" s="30">
        <v>413.84</v>
      </c>
      <c r="J1097" s="30">
        <f t="shared" si="68"/>
        <v>0</v>
      </c>
      <c r="K1097" s="30">
        <f t="shared" si="69"/>
        <v>0</v>
      </c>
      <c r="L1097" s="25">
        <f t="shared" si="70"/>
        <v>5</v>
      </c>
      <c r="M1097" s="25" t="str">
        <f>VLOOKUP(L1097,mês!A:B,2,0)</f>
        <v>Maio</v>
      </c>
      <c r="N1097" s="25" t="str">
        <f t="shared" si="71"/>
        <v xml:space="preserve">Diretoria </v>
      </c>
    </row>
    <row r="1098" spans="1:14" ht="57" customHeight="1" x14ac:dyDescent="0.2">
      <c r="A1098" s="25" t="s">
        <v>64</v>
      </c>
      <c r="B1098" s="26">
        <v>45056</v>
      </c>
      <c r="C1098" s="27">
        <v>4093</v>
      </c>
      <c r="D1098" s="27" t="s">
        <v>65</v>
      </c>
      <c r="E1098" s="28" t="s">
        <v>1614</v>
      </c>
      <c r="F1098" s="29" t="s">
        <v>1633</v>
      </c>
      <c r="G1098" s="27" t="s">
        <v>68</v>
      </c>
      <c r="I1098" s="30">
        <v>2248.6999999999998</v>
      </c>
      <c r="J1098" s="30">
        <f t="shared" si="68"/>
        <v>0</v>
      </c>
      <c r="K1098" s="30">
        <f t="shared" si="69"/>
        <v>0</v>
      </c>
      <c r="L1098" s="25">
        <f t="shared" si="70"/>
        <v>5</v>
      </c>
      <c r="M1098" s="25" t="str">
        <f>VLOOKUP(L1098,mês!A:B,2,0)</f>
        <v>Maio</v>
      </c>
      <c r="N1098" s="25" t="str">
        <f t="shared" si="71"/>
        <v xml:space="preserve">Diretoria </v>
      </c>
    </row>
    <row r="1099" spans="1:14" ht="57" customHeight="1" x14ac:dyDescent="0.2">
      <c r="A1099" s="25" t="s">
        <v>64</v>
      </c>
      <c r="B1099" s="26">
        <v>45068</v>
      </c>
      <c r="C1099" s="27">
        <v>4101</v>
      </c>
      <c r="D1099" s="27" t="s">
        <v>65</v>
      </c>
      <c r="E1099" s="28" t="s">
        <v>1634</v>
      </c>
      <c r="F1099" s="29" t="s">
        <v>1635</v>
      </c>
      <c r="G1099" s="27" t="s">
        <v>68</v>
      </c>
      <c r="I1099" s="30">
        <v>7466.44</v>
      </c>
      <c r="J1099" s="30">
        <f t="shared" si="68"/>
        <v>0</v>
      </c>
      <c r="K1099" s="30">
        <f t="shared" si="69"/>
        <v>0</v>
      </c>
      <c r="L1099" s="25">
        <f t="shared" si="70"/>
        <v>5</v>
      </c>
      <c r="M1099" s="25" t="str">
        <f>VLOOKUP(L1099,mês!A:B,2,0)</f>
        <v>Maio</v>
      </c>
      <c r="N1099" s="25" t="str">
        <f t="shared" si="71"/>
        <v xml:space="preserve">Diretoria </v>
      </c>
    </row>
    <row r="1100" spans="1:14" ht="57" customHeight="1" x14ac:dyDescent="0.2">
      <c r="A1100" s="25" t="s">
        <v>64</v>
      </c>
      <c r="B1100" s="26">
        <v>45068</v>
      </c>
      <c r="C1100" s="27">
        <v>4102</v>
      </c>
      <c r="D1100" s="27" t="s">
        <v>65</v>
      </c>
      <c r="E1100" s="28" t="s">
        <v>1610</v>
      </c>
      <c r="F1100" s="29" t="s">
        <v>1636</v>
      </c>
      <c r="G1100" s="27" t="s">
        <v>68</v>
      </c>
      <c r="I1100" s="30">
        <v>28000</v>
      </c>
      <c r="J1100" s="30">
        <f t="shared" si="68"/>
        <v>0</v>
      </c>
      <c r="K1100" s="30">
        <f t="shared" si="69"/>
        <v>0</v>
      </c>
      <c r="L1100" s="25">
        <f t="shared" si="70"/>
        <v>5</v>
      </c>
      <c r="M1100" s="25" t="str">
        <f>VLOOKUP(L1100,mês!A:B,2,0)</f>
        <v>Maio</v>
      </c>
      <c r="N1100" s="25" t="str">
        <f t="shared" si="71"/>
        <v xml:space="preserve">Diretoria </v>
      </c>
    </row>
    <row r="1101" spans="1:14" ht="57" customHeight="1" x14ac:dyDescent="0.2">
      <c r="A1101" s="25" t="s">
        <v>64</v>
      </c>
      <c r="B1101" s="26">
        <v>45082</v>
      </c>
      <c r="C1101" s="27">
        <v>4110</v>
      </c>
      <c r="D1101" s="27" t="s">
        <v>65</v>
      </c>
      <c r="E1101" s="28" t="s">
        <v>1637</v>
      </c>
      <c r="F1101" s="29" t="s">
        <v>1638</v>
      </c>
      <c r="G1101" s="27" t="s">
        <v>68</v>
      </c>
      <c r="I1101" s="30">
        <v>281160.45</v>
      </c>
      <c r="J1101" s="30">
        <f t="shared" si="68"/>
        <v>0</v>
      </c>
      <c r="K1101" s="30">
        <f t="shared" si="69"/>
        <v>0</v>
      </c>
      <c r="L1101" s="25">
        <f t="shared" si="70"/>
        <v>6</v>
      </c>
      <c r="M1101" s="25" t="str">
        <f>VLOOKUP(L1101,mês!A:B,2,0)</f>
        <v>Junho</v>
      </c>
      <c r="N1101" s="25" t="str">
        <f t="shared" si="71"/>
        <v xml:space="preserve">Diretoria </v>
      </c>
    </row>
    <row r="1102" spans="1:14" ht="57" customHeight="1" x14ac:dyDescent="0.2">
      <c r="A1102" s="25" t="s">
        <v>64</v>
      </c>
      <c r="B1102" s="26">
        <v>45082</v>
      </c>
      <c r="C1102" s="27">
        <v>4112</v>
      </c>
      <c r="D1102" s="27" t="s">
        <v>65</v>
      </c>
      <c r="E1102" s="28" t="s">
        <v>116</v>
      </c>
      <c r="F1102" s="29" t="s">
        <v>1639</v>
      </c>
      <c r="G1102" s="27" t="s">
        <v>68</v>
      </c>
      <c r="I1102" s="30">
        <v>5963.9</v>
      </c>
      <c r="J1102" s="30">
        <f t="shared" si="68"/>
        <v>0</v>
      </c>
      <c r="K1102" s="30">
        <f t="shared" si="69"/>
        <v>0</v>
      </c>
      <c r="L1102" s="25">
        <f t="shared" si="70"/>
        <v>6</v>
      </c>
      <c r="M1102" s="25" t="str">
        <f>VLOOKUP(L1102,mês!A:B,2,0)</f>
        <v>Junho</v>
      </c>
      <c r="N1102" s="25" t="str">
        <f t="shared" si="71"/>
        <v xml:space="preserve">Diretoria </v>
      </c>
    </row>
    <row r="1103" spans="1:14" ht="57" customHeight="1" x14ac:dyDescent="0.2">
      <c r="A1103" s="25" t="s">
        <v>64</v>
      </c>
      <c r="B1103" s="26">
        <v>45089</v>
      </c>
      <c r="C1103" s="27">
        <v>4116</v>
      </c>
      <c r="D1103" s="27" t="s">
        <v>118</v>
      </c>
      <c r="E1103" s="28" t="s">
        <v>1610</v>
      </c>
      <c r="F1103" s="29" t="s">
        <v>1640</v>
      </c>
      <c r="G1103" s="27" t="s">
        <v>68</v>
      </c>
      <c r="I1103" s="30">
        <v>300</v>
      </c>
      <c r="J1103" s="30">
        <f t="shared" si="68"/>
        <v>0</v>
      </c>
      <c r="K1103" s="30">
        <f t="shared" si="69"/>
        <v>0</v>
      </c>
      <c r="L1103" s="25">
        <f t="shared" si="70"/>
        <v>6</v>
      </c>
      <c r="M1103" s="25" t="str">
        <f>VLOOKUP(L1103,mês!A:B,2,0)</f>
        <v>Junho</v>
      </c>
      <c r="N1103" s="25" t="str">
        <f t="shared" si="71"/>
        <v xml:space="preserve">Diretoria </v>
      </c>
    </row>
    <row r="1104" spans="1:14" ht="57" customHeight="1" x14ac:dyDescent="0.2">
      <c r="A1104" s="25" t="s">
        <v>64</v>
      </c>
      <c r="B1104" s="26">
        <v>45093</v>
      </c>
      <c r="C1104" s="27">
        <v>4119</v>
      </c>
      <c r="D1104" s="27" t="s">
        <v>65</v>
      </c>
      <c r="E1104" s="28" t="s">
        <v>1610</v>
      </c>
      <c r="F1104" s="29" t="s">
        <v>1641</v>
      </c>
      <c r="G1104" s="27" t="s">
        <v>68</v>
      </c>
      <c r="I1104" s="30">
        <v>112.31</v>
      </c>
      <c r="J1104" s="30">
        <f t="shared" si="68"/>
        <v>0</v>
      </c>
      <c r="K1104" s="30">
        <f t="shared" si="69"/>
        <v>0</v>
      </c>
      <c r="L1104" s="25">
        <f t="shared" si="70"/>
        <v>6</v>
      </c>
      <c r="M1104" s="25" t="str">
        <f>VLOOKUP(L1104,mês!A:B,2,0)</f>
        <v>Junho</v>
      </c>
      <c r="N1104" s="25" t="str">
        <f t="shared" si="71"/>
        <v xml:space="preserve">Diretoria </v>
      </c>
    </row>
    <row r="1105" spans="1:14" ht="57" customHeight="1" x14ac:dyDescent="0.2">
      <c r="A1105" s="25" t="s">
        <v>64</v>
      </c>
      <c r="B1105" s="26">
        <v>45110</v>
      </c>
      <c r="C1105" s="27">
        <v>4129</v>
      </c>
      <c r="D1105" s="27" t="s">
        <v>65</v>
      </c>
      <c r="E1105" s="28" t="s">
        <v>1610</v>
      </c>
      <c r="F1105" s="29" t="s">
        <v>1642</v>
      </c>
      <c r="G1105" s="27" t="s">
        <v>68</v>
      </c>
      <c r="I1105" s="30">
        <v>200</v>
      </c>
      <c r="J1105" s="30">
        <f t="shared" si="68"/>
        <v>0</v>
      </c>
      <c r="K1105" s="30">
        <f t="shared" si="69"/>
        <v>0</v>
      </c>
      <c r="L1105" s="25">
        <f t="shared" si="70"/>
        <v>7</v>
      </c>
      <c r="M1105" s="25" t="str">
        <f>VLOOKUP(L1105,mês!A:B,2,0)</f>
        <v>Julho</v>
      </c>
      <c r="N1105" s="25" t="str">
        <f t="shared" si="71"/>
        <v xml:space="preserve">Diretoria </v>
      </c>
    </row>
    <row r="1106" spans="1:14" ht="57" customHeight="1" x14ac:dyDescent="0.2">
      <c r="A1106" s="25" t="s">
        <v>64</v>
      </c>
      <c r="B1106" s="26">
        <v>45110</v>
      </c>
      <c r="C1106" s="27">
        <v>4131</v>
      </c>
      <c r="D1106" s="27" t="s">
        <v>65</v>
      </c>
      <c r="E1106" s="28" t="s">
        <v>1610</v>
      </c>
      <c r="F1106" s="29" t="s">
        <v>1643</v>
      </c>
      <c r="G1106" s="27" t="s">
        <v>68</v>
      </c>
      <c r="I1106" s="30">
        <v>100</v>
      </c>
      <c r="J1106" s="30">
        <f t="shared" si="68"/>
        <v>0</v>
      </c>
      <c r="K1106" s="30">
        <f t="shared" si="69"/>
        <v>0</v>
      </c>
      <c r="L1106" s="25">
        <f t="shared" si="70"/>
        <v>7</v>
      </c>
      <c r="M1106" s="25" t="str">
        <f>VLOOKUP(L1106,mês!A:B,2,0)</f>
        <v>Julho</v>
      </c>
      <c r="N1106" s="25" t="str">
        <f t="shared" si="71"/>
        <v xml:space="preserve">Diretoria </v>
      </c>
    </row>
    <row r="1107" spans="1:14" ht="57" customHeight="1" x14ac:dyDescent="0.2">
      <c r="A1107" s="25" t="s">
        <v>64</v>
      </c>
      <c r="B1107" s="26">
        <v>45114</v>
      </c>
      <c r="C1107" s="27">
        <v>4138</v>
      </c>
      <c r="D1107" s="27" t="s">
        <v>65</v>
      </c>
      <c r="E1107" s="28" t="s">
        <v>1644</v>
      </c>
      <c r="F1107" s="29" t="s">
        <v>1645</v>
      </c>
      <c r="G1107" s="27" t="s">
        <v>68</v>
      </c>
      <c r="I1107" s="30">
        <v>5174.8</v>
      </c>
      <c r="J1107" s="30">
        <f t="shared" si="68"/>
        <v>0</v>
      </c>
      <c r="K1107" s="30">
        <f t="shared" si="69"/>
        <v>0</v>
      </c>
      <c r="L1107" s="25">
        <f t="shared" si="70"/>
        <v>7</v>
      </c>
      <c r="M1107" s="25" t="str">
        <f>VLOOKUP(L1107,mês!A:B,2,0)</f>
        <v>Julho</v>
      </c>
      <c r="N1107" s="25" t="str">
        <f t="shared" si="71"/>
        <v xml:space="preserve">Diretoria </v>
      </c>
    </row>
    <row r="1108" spans="1:14" ht="57" customHeight="1" x14ac:dyDescent="0.2">
      <c r="A1108" s="25" t="s">
        <v>64</v>
      </c>
      <c r="B1108" s="26">
        <v>45117</v>
      </c>
      <c r="C1108" s="27">
        <v>4140</v>
      </c>
      <c r="D1108" s="27" t="s">
        <v>65</v>
      </c>
      <c r="E1108" s="28" t="s">
        <v>1610</v>
      </c>
      <c r="F1108" s="29" t="s">
        <v>1646</v>
      </c>
      <c r="G1108" s="27" t="s">
        <v>68</v>
      </c>
      <c r="I1108" s="30">
        <v>35</v>
      </c>
      <c r="J1108" s="30">
        <f t="shared" si="68"/>
        <v>0</v>
      </c>
      <c r="K1108" s="30">
        <f t="shared" si="69"/>
        <v>0</v>
      </c>
      <c r="L1108" s="25">
        <f t="shared" si="70"/>
        <v>7</v>
      </c>
      <c r="M1108" s="25" t="str">
        <f>VLOOKUP(L1108,mês!A:B,2,0)</f>
        <v>Julho</v>
      </c>
      <c r="N1108" s="25" t="str">
        <f t="shared" si="71"/>
        <v xml:space="preserve">Diretoria </v>
      </c>
    </row>
    <row r="1109" spans="1:14" ht="57" customHeight="1" x14ac:dyDescent="0.2">
      <c r="A1109" s="25" t="s">
        <v>64</v>
      </c>
      <c r="B1109" s="26">
        <v>45121</v>
      </c>
      <c r="C1109" s="27">
        <v>4142</v>
      </c>
      <c r="D1109" s="27" t="s">
        <v>65</v>
      </c>
      <c r="E1109" s="28" t="s">
        <v>1647</v>
      </c>
      <c r="F1109" s="29" t="s">
        <v>1648</v>
      </c>
      <c r="G1109" s="27" t="s">
        <v>68</v>
      </c>
      <c r="I1109" s="30">
        <v>2577.1999999999998</v>
      </c>
      <c r="J1109" s="30">
        <f t="shared" si="68"/>
        <v>0</v>
      </c>
      <c r="K1109" s="30">
        <f t="shared" si="69"/>
        <v>0</v>
      </c>
      <c r="L1109" s="25">
        <f t="shared" si="70"/>
        <v>7</v>
      </c>
      <c r="M1109" s="25" t="str">
        <f>VLOOKUP(L1109,mês!A:B,2,0)</f>
        <v>Julho</v>
      </c>
      <c r="N1109" s="25" t="str">
        <f t="shared" si="71"/>
        <v xml:space="preserve">Diretoria </v>
      </c>
    </row>
    <row r="1110" spans="1:14" ht="57" customHeight="1" x14ac:dyDescent="0.2">
      <c r="A1110" s="25" t="s">
        <v>64</v>
      </c>
      <c r="B1110" s="26">
        <v>45121</v>
      </c>
      <c r="C1110" s="27">
        <v>4143</v>
      </c>
      <c r="D1110" s="27" t="s">
        <v>65</v>
      </c>
      <c r="E1110" s="28" t="s">
        <v>1614</v>
      </c>
      <c r="F1110" s="29" t="s">
        <v>1649</v>
      </c>
      <c r="G1110" s="27" t="s">
        <v>68</v>
      </c>
      <c r="I1110" s="30">
        <v>5448.16</v>
      </c>
      <c r="J1110" s="30">
        <f t="shared" si="68"/>
        <v>0</v>
      </c>
      <c r="K1110" s="30">
        <f t="shared" si="69"/>
        <v>0</v>
      </c>
      <c r="L1110" s="25">
        <f t="shared" si="70"/>
        <v>7</v>
      </c>
      <c r="M1110" s="25" t="str">
        <f>VLOOKUP(L1110,mês!A:B,2,0)</f>
        <v>Julho</v>
      </c>
      <c r="N1110" s="25" t="str">
        <f t="shared" si="71"/>
        <v xml:space="preserve">Diretoria </v>
      </c>
    </row>
    <row r="1111" spans="1:14" ht="57" customHeight="1" x14ac:dyDescent="0.2">
      <c r="A1111" s="25" t="s">
        <v>64</v>
      </c>
      <c r="B1111" s="26">
        <v>45128</v>
      </c>
      <c r="C1111" s="27">
        <v>4145</v>
      </c>
      <c r="D1111" s="27" t="s">
        <v>65</v>
      </c>
      <c r="E1111" s="28" t="s">
        <v>279</v>
      </c>
      <c r="F1111" s="29" t="s">
        <v>1650</v>
      </c>
      <c r="G1111" s="27" t="s">
        <v>68</v>
      </c>
      <c r="I1111" s="30">
        <v>5770</v>
      </c>
      <c r="J1111" s="30">
        <f t="shared" si="68"/>
        <v>0</v>
      </c>
      <c r="K1111" s="30">
        <f t="shared" si="69"/>
        <v>0</v>
      </c>
      <c r="L1111" s="25">
        <f t="shared" si="70"/>
        <v>7</v>
      </c>
      <c r="M1111" s="25" t="str">
        <f>VLOOKUP(L1111,mês!A:B,2,0)</f>
        <v>Julho</v>
      </c>
      <c r="N1111" s="25" t="str">
        <f t="shared" si="71"/>
        <v xml:space="preserve">Diretoria </v>
      </c>
    </row>
    <row r="1112" spans="1:14" ht="57" customHeight="1" x14ac:dyDescent="0.2">
      <c r="A1112" s="25" t="s">
        <v>64</v>
      </c>
      <c r="B1112" s="26">
        <v>45138</v>
      </c>
      <c r="C1112" s="27">
        <v>4150</v>
      </c>
      <c r="D1112" s="27" t="s">
        <v>65</v>
      </c>
      <c r="E1112" s="28" t="s">
        <v>962</v>
      </c>
      <c r="F1112" s="29" t="s">
        <v>1651</v>
      </c>
      <c r="G1112" s="27" t="s">
        <v>68</v>
      </c>
      <c r="I1112" s="30">
        <v>756.5</v>
      </c>
      <c r="J1112" s="30">
        <f t="shared" si="68"/>
        <v>0</v>
      </c>
      <c r="K1112" s="30">
        <f t="shared" si="69"/>
        <v>0</v>
      </c>
      <c r="L1112" s="25">
        <f t="shared" si="70"/>
        <v>7</v>
      </c>
      <c r="M1112" s="25" t="str">
        <f>VLOOKUP(L1112,mês!A:B,2,0)</f>
        <v>Julho</v>
      </c>
      <c r="N1112" s="25" t="str">
        <f t="shared" si="71"/>
        <v xml:space="preserve">Diretoria </v>
      </c>
    </row>
    <row r="1113" spans="1:14" ht="57" customHeight="1" x14ac:dyDescent="0.2">
      <c r="A1113" s="25" t="s">
        <v>64</v>
      </c>
      <c r="B1113" s="26">
        <v>45138</v>
      </c>
      <c r="C1113" s="27">
        <v>4152</v>
      </c>
      <c r="D1113" s="27" t="s">
        <v>65</v>
      </c>
      <c r="E1113" s="28" t="s">
        <v>1417</v>
      </c>
      <c r="F1113" s="29" t="s">
        <v>1652</v>
      </c>
      <c r="G1113" s="27" t="s">
        <v>68</v>
      </c>
      <c r="I1113" s="30">
        <v>136</v>
      </c>
      <c r="J1113" s="30">
        <f t="shared" si="68"/>
        <v>0</v>
      </c>
      <c r="K1113" s="30">
        <f t="shared" si="69"/>
        <v>0</v>
      </c>
      <c r="L1113" s="25">
        <f t="shared" si="70"/>
        <v>7</v>
      </c>
      <c r="M1113" s="25" t="str">
        <f>VLOOKUP(L1113,mês!A:B,2,0)</f>
        <v>Julho</v>
      </c>
      <c r="N1113" s="25" t="str">
        <f t="shared" si="71"/>
        <v xml:space="preserve">Diretoria </v>
      </c>
    </row>
    <row r="1114" spans="1:14" ht="57" customHeight="1" x14ac:dyDescent="0.2">
      <c r="A1114" s="25" t="s">
        <v>64</v>
      </c>
      <c r="B1114" s="26">
        <v>45139</v>
      </c>
      <c r="C1114" s="27">
        <v>4155</v>
      </c>
      <c r="D1114" s="27" t="s">
        <v>65</v>
      </c>
      <c r="E1114" s="28" t="s">
        <v>1610</v>
      </c>
      <c r="F1114" s="29" t="s">
        <v>1653</v>
      </c>
      <c r="G1114" s="27" t="s">
        <v>68</v>
      </c>
      <c r="I1114" s="30">
        <v>56.15</v>
      </c>
      <c r="J1114" s="30">
        <f t="shared" si="68"/>
        <v>0</v>
      </c>
      <c r="K1114" s="30">
        <f t="shared" si="69"/>
        <v>0</v>
      </c>
      <c r="L1114" s="25">
        <f t="shared" si="70"/>
        <v>8</v>
      </c>
      <c r="M1114" s="25" t="str">
        <f>VLOOKUP(L1114,mês!A:B,2,0)</f>
        <v>Agosto</v>
      </c>
      <c r="N1114" s="25" t="str">
        <f t="shared" si="71"/>
        <v xml:space="preserve">Diretoria </v>
      </c>
    </row>
    <row r="1115" spans="1:14" ht="57" customHeight="1" x14ac:dyDescent="0.2">
      <c r="A1115" s="25" t="s">
        <v>64</v>
      </c>
      <c r="B1115" s="26">
        <v>45142</v>
      </c>
      <c r="C1115" s="27">
        <v>4158</v>
      </c>
      <c r="D1115" s="27" t="s">
        <v>65</v>
      </c>
      <c r="E1115" s="28" t="s">
        <v>1614</v>
      </c>
      <c r="F1115" s="29" t="s">
        <v>1654</v>
      </c>
      <c r="G1115" s="27" t="s">
        <v>68</v>
      </c>
      <c r="I1115" s="30">
        <v>3695.93</v>
      </c>
      <c r="J1115" s="30">
        <f t="shared" si="68"/>
        <v>0</v>
      </c>
      <c r="K1115" s="30">
        <f t="shared" si="69"/>
        <v>0</v>
      </c>
      <c r="L1115" s="25">
        <f t="shared" si="70"/>
        <v>8</v>
      </c>
      <c r="M1115" s="25" t="str">
        <f>VLOOKUP(L1115,mês!A:B,2,0)</f>
        <v>Agosto</v>
      </c>
      <c r="N1115" s="25" t="str">
        <f t="shared" si="71"/>
        <v xml:space="preserve">Diretoria </v>
      </c>
    </row>
    <row r="1116" spans="1:14" ht="57" customHeight="1" x14ac:dyDescent="0.2">
      <c r="A1116" s="25" t="s">
        <v>64</v>
      </c>
      <c r="B1116" s="26">
        <v>45169</v>
      </c>
      <c r="C1116" s="27">
        <v>4171</v>
      </c>
      <c r="D1116" s="27" t="s">
        <v>65</v>
      </c>
      <c r="E1116" s="28" t="s">
        <v>1655</v>
      </c>
      <c r="F1116" s="29" t="s">
        <v>1656</v>
      </c>
      <c r="G1116" s="27" t="s">
        <v>68</v>
      </c>
      <c r="I1116" s="30">
        <v>56.15</v>
      </c>
      <c r="J1116" s="30">
        <f t="shared" si="68"/>
        <v>0</v>
      </c>
      <c r="K1116" s="30">
        <f t="shared" si="69"/>
        <v>0</v>
      </c>
      <c r="L1116" s="25">
        <f t="shared" si="70"/>
        <v>8</v>
      </c>
      <c r="M1116" s="25" t="str">
        <f>VLOOKUP(L1116,mês!A:B,2,0)</f>
        <v>Agosto</v>
      </c>
      <c r="N1116" s="25" t="str">
        <f t="shared" si="71"/>
        <v xml:space="preserve">Diretoria </v>
      </c>
    </row>
    <row r="1117" spans="1:14" ht="57" customHeight="1" x14ac:dyDescent="0.2">
      <c r="A1117" s="25" t="s">
        <v>64</v>
      </c>
      <c r="B1117" s="26">
        <v>45169</v>
      </c>
      <c r="C1117" s="27">
        <v>4173</v>
      </c>
      <c r="D1117" s="27" t="s">
        <v>65</v>
      </c>
      <c r="E1117" s="28" t="s">
        <v>1657</v>
      </c>
      <c r="F1117" s="29" t="s">
        <v>1658</v>
      </c>
      <c r="G1117" s="27" t="s">
        <v>68</v>
      </c>
      <c r="I1117" s="30">
        <v>56.15</v>
      </c>
      <c r="J1117" s="30">
        <f t="shared" si="68"/>
        <v>0</v>
      </c>
      <c r="K1117" s="30">
        <f t="shared" si="69"/>
        <v>0</v>
      </c>
      <c r="L1117" s="25">
        <f t="shared" si="70"/>
        <v>8</v>
      </c>
      <c r="M1117" s="25" t="str">
        <f>VLOOKUP(L1117,mês!A:B,2,0)</f>
        <v>Agosto</v>
      </c>
      <c r="N1117" s="25" t="str">
        <f t="shared" si="71"/>
        <v xml:space="preserve">Diretoria </v>
      </c>
    </row>
    <row r="1118" spans="1:14" ht="57" customHeight="1" x14ac:dyDescent="0.2">
      <c r="A1118" s="25" t="s">
        <v>64</v>
      </c>
      <c r="B1118" s="26">
        <v>45169</v>
      </c>
      <c r="C1118" s="27">
        <v>4175</v>
      </c>
      <c r="D1118" s="27" t="s">
        <v>65</v>
      </c>
      <c r="E1118" s="28" t="s">
        <v>1659</v>
      </c>
      <c r="F1118" s="29" t="s">
        <v>1660</v>
      </c>
      <c r="G1118" s="27" t="s">
        <v>68</v>
      </c>
      <c r="I1118" s="30">
        <v>591.6</v>
      </c>
      <c r="J1118" s="30">
        <f t="shared" si="68"/>
        <v>0</v>
      </c>
      <c r="K1118" s="30">
        <f t="shared" si="69"/>
        <v>0</v>
      </c>
      <c r="L1118" s="25">
        <f t="shared" si="70"/>
        <v>8</v>
      </c>
      <c r="M1118" s="25" t="str">
        <f>VLOOKUP(L1118,mês!A:B,2,0)</f>
        <v>Agosto</v>
      </c>
      <c r="N1118" s="25" t="str">
        <f t="shared" si="71"/>
        <v xml:space="preserve">Diretoria </v>
      </c>
    </row>
    <row r="1119" spans="1:14" ht="57" customHeight="1" x14ac:dyDescent="0.2">
      <c r="A1119" s="25" t="s">
        <v>64</v>
      </c>
      <c r="B1119" s="26">
        <v>45169</v>
      </c>
      <c r="C1119" s="27">
        <v>4177</v>
      </c>
      <c r="D1119" s="27" t="s">
        <v>65</v>
      </c>
      <c r="E1119" s="28" t="s">
        <v>1661</v>
      </c>
      <c r="F1119" s="29" t="s">
        <v>1662</v>
      </c>
      <c r="G1119" s="27" t="s">
        <v>68</v>
      </c>
      <c r="I1119" s="30">
        <v>1054</v>
      </c>
      <c r="J1119" s="30">
        <f t="shared" si="68"/>
        <v>0</v>
      </c>
      <c r="K1119" s="30">
        <f t="shared" si="69"/>
        <v>0</v>
      </c>
      <c r="L1119" s="25">
        <f t="shared" si="70"/>
        <v>8</v>
      </c>
      <c r="M1119" s="25" t="str">
        <f>VLOOKUP(L1119,mês!A:B,2,0)</f>
        <v>Agosto</v>
      </c>
      <c r="N1119" s="25" t="str">
        <f t="shared" si="71"/>
        <v xml:space="preserve">Diretoria </v>
      </c>
    </row>
    <row r="1120" spans="1:14" ht="57" customHeight="1" x14ac:dyDescent="0.2">
      <c r="A1120" s="25" t="s">
        <v>64</v>
      </c>
      <c r="B1120" s="26">
        <v>45188</v>
      </c>
      <c r="C1120" s="27">
        <v>4182</v>
      </c>
      <c r="D1120" s="27" t="s">
        <v>65</v>
      </c>
      <c r="E1120" s="28" t="s">
        <v>1663</v>
      </c>
      <c r="F1120" s="29" t="s">
        <v>1664</v>
      </c>
      <c r="G1120" s="27" t="s">
        <v>68</v>
      </c>
      <c r="I1120" s="30">
        <v>24139.42</v>
      </c>
      <c r="J1120" s="30">
        <f t="shared" si="68"/>
        <v>0</v>
      </c>
      <c r="K1120" s="30">
        <f t="shared" si="69"/>
        <v>0</v>
      </c>
      <c r="L1120" s="25">
        <f t="shared" si="70"/>
        <v>9</v>
      </c>
      <c r="M1120" s="25" t="str">
        <f>VLOOKUP(L1120,mês!A:B,2,0)</f>
        <v>Setembro</v>
      </c>
      <c r="N1120" s="25" t="str">
        <f t="shared" si="71"/>
        <v xml:space="preserve">Diretoria </v>
      </c>
    </row>
    <row r="1121" spans="1:14" ht="57" customHeight="1" x14ac:dyDescent="0.2">
      <c r="A1121" s="25" t="s">
        <v>64</v>
      </c>
      <c r="B1121" s="26">
        <v>45203</v>
      </c>
      <c r="C1121" s="27">
        <v>4186</v>
      </c>
      <c r="D1121" s="27" t="s">
        <v>65</v>
      </c>
      <c r="E1121" s="28" t="s">
        <v>1614</v>
      </c>
      <c r="F1121" s="29" t="s">
        <v>1665</v>
      </c>
      <c r="G1121" s="27" t="s">
        <v>68</v>
      </c>
      <c r="I1121" s="30">
        <v>3935.69</v>
      </c>
      <c r="J1121" s="30">
        <f t="shared" si="68"/>
        <v>0</v>
      </c>
      <c r="K1121" s="30">
        <f t="shared" si="69"/>
        <v>0</v>
      </c>
      <c r="L1121" s="25">
        <f t="shared" si="70"/>
        <v>10</v>
      </c>
      <c r="M1121" s="25" t="str">
        <f>VLOOKUP(L1121,mês!A:B,2,0)</f>
        <v>Outubro</v>
      </c>
      <c r="N1121" s="25" t="str">
        <f t="shared" si="71"/>
        <v xml:space="preserve">Diretoria </v>
      </c>
    </row>
    <row r="1122" spans="1:14" ht="57" customHeight="1" x14ac:dyDescent="0.2">
      <c r="A1122" s="25" t="s">
        <v>64</v>
      </c>
      <c r="B1122" s="26">
        <v>45203</v>
      </c>
      <c r="C1122" s="27">
        <v>4187</v>
      </c>
      <c r="D1122" s="27" t="s">
        <v>65</v>
      </c>
      <c r="E1122" s="28" t="s">
        <v>1614</v>
      </c>
      <c r="F1122" s="29" t="s">
        <v>1666</v>
      </c>
      <c r="G1122" s="27" t="s">
        <v>68</v>
      </c>
      <c r="I1122" s="30">
        <v>4512.42</v>
      </c>
      <c r="J1122" s="30">
        <f t="shared" si="68"/>
        <v>0</v>
      </c>
      <c r="K1122" s="30">
        <f t="shared" si="69"/>
        <v>0</v>
      </c>
      <c r="L1122" s="25">
        <f t="shared" si="70"/>
        <v>10</v>
      </c>
      <c r="M1122" s="25" t="str">
        <f>VLOOKUP(L1122,mês!A:B,2,0)</f>
        <v>Outubro</v>
      </c>
      <c r="N1122" s="25" t="str">
        <f t="shared" si="71"/>
        <v xml:space="preserve">Diretoria </v>
      </c>
    </row>
    <row r="1123" spans="1:14" ht="57" customHeight="1" x14ac:dyDescent="0.2">
      <c r="A1123" s="25" t="s">
        <v>64</v>
      </c>
      <c r="B1123" s="26">
        <v>45215</v>
      </c>
      <c r="C1123" s="27">
        <v>4204</v>
      </c>
      <c r="D1123" s="27" t="s">
        <v>65</v>
      </c>
      <c r="E1123" s="28" t="s">
        <v>1614</v>
      </c>
      <c r="F1123" s="29" t="s">
        <v>1667</v>
      </c>
      <c r="G1123" s="27" t="s">
        <v>68</v>
      </c>
      <c r="I1123" s="30">
        <v>6693.03</v>
      </c>
      <c r="J1123" s="30">
        <f t="shared" si="68"/>
        <v>0</v>
      </c>
      <c r="K1123" s="30">
        <f t="shared" si="69"/>
        <v>0</v>
      </c>
      <c r="L1123" s="25">
        <f t="shared" si="70"/>
        <v>10</v>
      </c>
      <c r="M1123" s="25" t="str">
        <f>VLOOKUP(L1123,mês!A:B,2,0)</f>
        <v>Outubro</v>
      </c>
      <c r="N1123" s="25" t="str">
        <f t="shared" si="71"/>
        <v xml:space="preserve">Diretoria </v>
      </c>
    </row>
    <row r="1124" spans="1:14" ht="57" customHeight="1" x14ac:dyDescent="0.2">
      <c r="A1124" s="25" t="s">
        <v>64</v>
      </c>
      <c r="B1124" s="26">
        <v>45244</v>
      </c>
      <c r="C1124" s="27">
        <v>4217</v>
      </c>
      <c r="D1124" s="27" t="s">
        <v>65</v>
      </c>
      <c r="E1124" s="28" t="s">
        <v>1104</v>
      </c>
      <c r="F1124" s="29" t="s">
        <v>1668</v>
      </c>
      <c r="G1124" s="27" t="s">
        <v>68</v>
      </c>
      <c r="I1124" s="30">
        <v>734.6</v>
      </c>
      <c r="J1124" s="30">
        <f t="shared" si="68"/>
        <v>0</v>
      </c>
      <c r="K1124" s="30">
        <f t="shared" si="69"/>
        <v>0</v>
      </c>
      <c r="L1124" s="25">
        <f t="shared" si="70"/>
        <v>11</v>
      </c>
      <c r="M1124" s="25" t="str">
        <f>VLOOKUP(L1124,mês!A:B,2,0)</f>
        <v>Novembro</v>
      </c>
      <c r="N1124" s="25" t="str">
        <f t="shared" si="71"/>
        <v xml:space="preserve">Diretoria </v>
      </c>
    </row>
    <row r="1125" spans="1:14" ht="57" customHeight="1" x14ac:dyDescent="0.2">
      <c r="A1125" s="25" t="s">
        <v>64</v>
      </c>
      <c r="B1125" s="26">
        <v>45252</v>
      </c>
      <c r="C1125" s="27">
        <v>4221</v>
      </c>
      <c r="D1125" s="27" t="s">
        <v>65</v>
      </c>
      <c r="E1125" s="28" t="s">
        <v>1610</v>
      </c>
      <c r="F1125" s="29" t="s">
        <v>1669</v>
      </c>
      <c r="G1125" s="27" t="s">
        <v>68</v>
      </c>
      <c r="I1125" s="30">
        <v>2089.1799999999998</v>
      </c>
      <c r="J1125" s="30">
        <f t="shared" ref="J1125:J1188" si="72">IF(G1125="Não",0,H1125)</f>
        <v>0</v>
      </c>
      <c r="K1125" s="30">
        <f t="shared" ref="K1125:K1188" si="73">IF(G1125="Não",H1125,0)</f>
        <v>0</v>
      </c>
      <c r="L1125" s="25">
        <f t="shared" ref="L1125:L1188" si="74">MONTH(B1125)</f>
        <v>11</v>
      </c>
      <c r="M1125" s="25" t="str">
        <f>VLOOKUP(L1125,mês!A:B,2,0)</f>
        <v>Novembro</v>
      </c>
      <c r="N1125" s="25" t="str">
        <f t="shared" ref="N1125:N1188" si="75">LEFT(A1125,SEARCH("-",A1125)-1)</f>
        <v xml:space="preserve">Diretoria </v>
      </c>
    </row>
    <row r="1126" spans="1:14" ht="57" customHeight="1" x14ac:dyDescent="0.2">
      <c r="A1126" s="25" t="s">
        <v>64</v>
      </c>
      <c r="B1126" s="26">
        <v>45278</v>
      </c>
      <c r="C1126" s="27">
        <v>4228</v>
      </c>
      <c r="D1126" s="27" t="s">
        <v>65</v>
      </c>
      <c r="E1126" s="28" t="s">
        <v>1614</v>
      </c>
      <c r="F1126" s="29" t="s">
        <v>1670</v>
      </c>
      <c r="G1126" s="27" t="s">
        <v>68</v>
      </c>
      <c r="I1126" s="30">
        <v>2862.42</v>
      </c>
      <c r="J1126" s="30">
        <f t="shared" si="72"/>
        <v>0</v>
      </c>
      <c r="K1126" s="30">
        <f t="shared" si="73"/>
        <v>0</v>
      </c>
      <c r="L1126" s="25">
        <f t="shared" si="74"/>
        <v>12</v>
      </c>
      <c r="M1126" s="25" t="str">
        <f>VLOOKUP(L1126,mês!A:B,2,0)</f>
        <v>Dezembro</v>
      </c>
      <c r="N1126" s="25" t="str">
        <f t="shared" si="75"/>
        <v xml:space="preserve">Diretoria </v>
      </c>
    </row>
    <row r="1127" spans="1:14" ht="57" customHeight="1" x14ac:dyDescent="0.2">
      <c r="A1127" s="25" t="s">
        <v>64</v>
      </c>
      <c r="B1127" s="26">
        <v>45280</v>
      </c>
      <c r="C1127" s="27">
        <v>4230</v>
      </c>
      <c r="D1127" s="27" t="s">
        <v>65</v>
      </c>
      <c r="E1127" s="28" t="s">
        <v>1610</v>
      </c>
      <c r="F1127" s="29" t="s">
        <v>1671</v>
      </c>
      <c r="G1127" s="27" t="s">
        <v>68</v>
      </c>
      <c r="I1127" s="30">
        <v>50</v>
      </c>
      <c r="J1127" s="30">
        <f t="shared" si="72"/>
        <v>0</v>
      </c>
      <c r="K1127" s="30">
        <f t="shared" si="73"/>
        <v>0</v>
      </c>
      <c r="L1127" s="25">
        <f t="shared" si="74"/>
        <v>12</v>
      </c>
      <c r="M1127" s="25" t="str">
        <f>VLOOKUP(L1127,mês!A:B,2,0)</f>
        <v>Dezembro</v>
      </c>
      <c r="N1127" s="25" t="str">
        <f t="shared" si="75"/>
        <v xml:space="preserve">Diretoria </v>
      </c>
    </row>
    <row r="1128" spans="1:14" ht="57" customHeight="1" x14ac:dyDescent="0.2">
      <c r="A1128" s="25" t="s">
        <v>1672</v>
      </c>
      <c r="B1128" s="26">
        <v>44949</v>
      </c>
      <c r="C1128" s="27">
        <v>3955</v>
      </c>
      <c r="D1128" s="27" t="s">
        <v>270</v>
      </c>
      <c r="E1128" s="28" t="s">
        <v>1369</v>
      </c>
      <c r="F1128" s="29" t="s">
        <v>1673</v>
      </c>
      <c r="G1128" s="27" t="s">
        <v>68</v>
      </c>
      <c r="I1128" s="30">
        <v>16316.13</v>
      </c>
      <c r="J1128" s="30">
        <f t="shared" si="72"/>
        <v>0</v>
      </c>
      <c r="K1128" s="30">
        <f t="shared" si="73"/>
        <v>0</v>
      </c>
      <c r="L1128" s="25">
        <f t="shared" si="74"/>
        <v>1</v>
      </c>
      <c r="M1128" s="25" t="str">
        <f>VLOOKUP(L1128,mês!A:B,2,0)</f>
        <v>Janeiro</v>
      </c>
      <c r="N1128" s="25" t="str">
        <f t="shared" si="75"/>
        <v xml:space="preserve">RI </v>
      </c>
    </row>
    <row r="1129" spans="1:14" ht="57" customHeight="1" x14ac:dyDescent="0.2">
      <c r="A1129" s="25" t="s">
        <v>1674</v>
      </c>
      <c r="B1129" s="26">
        <v>44949</v>
      </c>
      <c r="C1129" s="27">
        <v>3976</v>
      </c>
      <c r="D1129" s="27" t="s">
        <v>249</v>
      </c>
      <c r="E1129" s="28" t="s">
        <v>1369</v>
      </c>
      <c r="F1129" s="29" t="s">
        <v>1675</v>
      </c>
      <c r="G1129" s="27" t="s">
        <v>68</v>
      </c>
      <c r="I1129" s="30">
        <v>2250</v>
      </c>
      <c r="J1129" s="30">
        <f t="shared" si="72"/>
        <v>0</v>
      </c>
      <c r="K1129" s="30">
        <f t="shared" si="73"/>
        <v>0</v>
      </c>
      <c r="L1129" s="25">
        <f t="shared" si="74"/>
        <v>1</v>
      </c>
      <c r="M1129" s="25" t="str">
        <f>VLOOKUP(L1129,mês!A:B,2,0)</f>
        <v>Janeiro</v>
      </c>
      <c r="N1129" s="25" t="str">
        <f t="shared" si="75"/>
        <v xml:space="preserve">RD Básico </v>
      </c>
    </row>
    <row r="1130" spans="1:14" ht="57" customHeight="1" x14ac:dyDescent="0.2">
      <c r="A1130" s="25" t="s">
        <v>226</v>
      </c>
      <c r="B1130" s="26">
        <v>44945</v>
      </c>
      <c r="C1130" s="27">
        <v>3920</v>
      </c>
      <c r="D1130" s="27" t="s">
        <v>65</v>
      </c>
      <c r="E1130" s="28" t="s">
        <v>106</v>
      </c>
      <c r="F1130" s="29" t="s">
        <v>1676</v>
      </c>
      <c r="G1130" s="27" t="s">
        <v>68</v>
      </c>
      <c r="I1130" s="30">
        <v>2685.47</v>
      </c>
      <c r="J1130" s="30">
        <f t="shared" si="72"/>
        <v>0</v>
      </c>
      <c r="K1130" s="30">
        <f t="shared" si="73"/>
        <v>0</v>
      </c>
      <c r="L1130" s="25">
        <f t="shared" si="74"/>
        <v>1</v>
      </c>
      <c r="M1130" s="25" t="str">
        <f>VLOOKUP(L1130,mês!A:B,2,0)</f>
        <v>Janeiro</v>
      </c>
      <c r="N1130" s="25" t="str">
        <f t="shared" si="75"/>
        <v xml:space="preserve">Diretoria </v>
      </c>
    </row>
    <row r="1131" spans="1:14" ht="57" customHeight="1" x14ac:dyDescent="0.2">
      <c r="A1131" s="25" t="s">
        <v>242</v>
      </c>
      <c r="B1131" s="26">
        <v>44952</v>
      </c>
      <c r="C1131" s="27">
        <v>4013</v>
      </c>
      <c r="D1131" s="27" t="s">
        <v>118</v>
      </c>
      <c r="E1131" s="28" t="s">
        <v>1369</v>
      </c>
      <c r="F1131" s="29" t="s">
        <v>1677</v>
      </c>
      <c r="G1131" s="27" t="s">
        <v>68</v>
      </c>
      <c r="I1131" s="30">
        <v>101750.04</v>
      </c>
      <c r="J1131" s="30">
        <f t="shared" si="72"/>
        <v>0</v>
      </c>
      <c r="K1131" s="30">
        <f t="shared" si="73"/>
        <v>0</v>
      </c>
      <c r="L1131" s="25">
        <f t="shared" si="74"/>
        <v>1</v>
      </c>
      <c r="M1131" s="25" t="str">
        <f>VLOOKUP(L1131,mês!A:B,2,0)</f>
        <v>Janeiro</v>
      </c>
      <c r="N1131" s="25" t="str">
        <f t="shared" si="75"/>
        <v xml:space="preserve">RD </v>
      </c>
    </row>
    <row r="1132" spans="1:14" ht="57" customHeight="1" x14ac:dyDescent="0.2">
      <c r="A1132" s="25" t="s">
        <v>242</v>
      </c>
      <c r="B1132" s="26">
        <v>44952</v>
      </c>
      <c r="C1132" s="27">
        <v>4014</v>
      </c>
      <c r="D1132" s="27" t="s">
        <v>118</v>
      </c>
      <c r="E1132" s="28" t="s">
        <v>1369</v>
      </c>
      <c r="F1132" s="29" t="s">
        <v>1678</v>
      </c>
      <c r="G1132" s="27" t="s">
        <v>68</v>
      </c>
      <c r="I1132" s="30">
        <v>10175.4</v>
      </c>
      <c r="J1132" s="30">
        <f t="shared" si="72"/>
        <v>0</v>
      </c>
      <c r="K1132" s="30">
        <f t="shared" si="73"/>
        <v>0</v>
      </c>
      <c r="L1132" s="25">
        <f t="shared" si="74"/>
        <v>1</v>
      </c>
      <c r="M1132" s="25" t="str">
        <f>VLOOKUP(L1132,mês!A:B,2,0)</f>
        <v>Janeiro</v>
      </c>
      <c r="N1132" s="25" t="str">
        <f t="shared" si="75"/>
        <v xml:space="preserve">RD </v>
      </c>
    </row>
    <row r="1133" spans="1:14" ht="57" customHeight="1" x14ac:dyDescent="0.2">
      <c r="A1133" s="25" t="s">
        <v>242</v>
      </c>
      <c r="B1133" s="26">
        <v>45251</v>
      </c>
      <c r="C1133" s="27">
        <v>4219</v>
      </c>
      <c r="D1133" s="27" t="s">
        <v>118</v>
      </c>
      <c r="E1133" s="28" t="s">
        <v>357</v>
      </c>
      <c r="F1133" s="29" t="s">
        <v>1679</v>
      </c>
      <c r="G1133" s="27" t="s">
        <v>68</v>
      </c>
      <c r="I1133" s="30">
        <v>18654.240000000002</v>
      </c>
      <c r="J1133" s="30">
        <f t="shared" si="72"/>
        <v>0</v>
      </c>
      <c r="K1133" s="30">
        <f t="shared" si="73"/>
        <v>0</v>
      </c>
      <c r="L1133" s="25">
        <f t="shared" si="74"/>
        <v>11</v>
      </c>
      <c r="M1133" s="25" t="str">
        <f>VLOOKUP(L1133,mês!A:B,2,0)</f>
        <v>Novembro</v>
      </c>
      <c r="N1133" s="25" t="str">
        <f t="shared" si="75"/>
        <v xml:space="preserve">RD </v>
      </c>
    </row>
    <row r="1134" spans="1:14" ht="57" customHeight="1" x14ac:dyDescent="0.2">
      <c r="A1134" s="25" t="s">
        <v>242</v>
      </c>
      <c r="B1134" s="26">
        <v>45267</v>
      </c>
      <c r="C1134" s="27">
        <v>4225</v>
      </c>
      <c r="D1134" s="27" t="s">
        <v>118</v>
      </c>
      <c r="E1134" s="28" t="s">
        <v>243</v>
      </c>
      <c r="F1134" s="29" t="s">
        <v>1680</v>
      </c>
      <c r="G1134" s="27" t="s">
        <v>68</v>
      </c>
      <c r="I1134" s="30">
        <v>4113.84</v>
      </c>
      <c r="J1134" s="30">
        <f t="shared" si="72"/>
        <v>0</v>
      </c>
      <c r="K1134" s="30">
        <f t="shared" si="73"/>
        <v>0</v>
      </c>
      <c r="L1134" s="25">
        <f t="shared" si="74"/>
        <v>12</v>
      </c>
      <c r="M1134" s="25" t="str">
        <f>VLOOKUP(L1134,mês!A:B,2,0)</f>
        <v>Dezembro</v>
      </c>
      <c r="N1134" s="25" t="str">
        <f t="shared" si="75"/>
        <v xml:space="preserve">RD </v>
      </c>
    </row>
    <row r="1135" spans="1:14" ht="57" customHeight="1" x14ac:dyDescent="0.2">
      <c r="A1135" s="25" t="s">
        <v>1681</v>
      </c>
      <c r="B1135" s="26">
        <v>44949</v>
      </c>
      <c r="C1135" s="27">
        <v>3977</v>
      </c>
      <c r="D1135" s="27" t="s">
        <v>270</v>
      </c>
      <c r="E1135" s="28" t="s">
        <v>1369</v>
      </c>
      <c r="F1135" s="29" t="s">
        <v>1682</v>
      </c>
      <c r="G1135" s="27" t="s">
        <v>68</v>
      </c>
      <c r="I1135" s="30">
        <v>159.18</v>
      </c>
      <c r="J1135" s="30">
        <f t="shared" si="72"/>
        <v>0</v>
      </c>
      <c r="K1135" s="30">
        <f t="shared" si="73"/>
        <v>0</v>
      </c>
      <c r="L1135" s="25">
        <f t="shared" si="74"/>
        <v>1</v>
      </c>
      <c r="M1135" s="25" t="str">
        <f>VLOOKUP(L1135,mês!A:B,2,0)</f>
        <v>Janeiro</v>
      </c>
      <c r="N1135" s="25" t="str">
        <f t="shared" si="75"/>
        <v xml:space="preserve">RD Básico </v>
      </c>
    </row>
    <row r="1136" spans="1:14" ht="57" customHeight="1" x14ac:dyDescent="0.2">
      <c r="A1136" s="25" t="s">
        <v>1683</v>
      </c>
      <c r="B1136" s="26">
        <v>44949</v>
      </c>
      <c r="C1136" s="27">
        <v>3956</v>
      </c>
      <c r="D1136" s="27" t="s">
        <v>118</v>
      </c>
      <c r="E1136" s="28" t="s">
        <v>1369</v>
      </c>
      <c r="F1136" s="29" t="s">
        <v>1673</v>
      </c>
      <c r="G1136" s="27" t="s">
        <v>68</v>
      </c>
      <c r="I1136" s="30">
        <v>857.83</v>
      </c>
      <c r="J1136" s="30">
        <f t="shared" si="72"/>
        <v>0</v>
      </c>
      <c r="K1136" s="30">
        <f t="shared" si="73"/>
        <v>0</v>
      </c>
      <c r="L1136" s="25">
        <f t="shared" si="74"/>
        <v>1</v>
      </c>
      <c r="M1136" s="25" t="str">
        <f>VLOOKUP(L1136,mês!A:B,2,0)</f>
        <v>Janeiro</v>
      </c>
      <c r="N1136" s="25" t="str">
        <f t="shared" si="75"/>
        <v xml:space="preserve">RI </v>
      </c>
    </row>
    <row r="1137" spans="1:14" ht="57" customHeight="1" x14ac:dyDescent="0.2">
      <c r="A1137" s="25" t="s">
        <v>1684</v>
      </c>
      <c r="B1137" s="26">
        <v>45204</v>
      </c>
      <c r="C1137" s="27">
        <v>4194</v>
      </c>
      <c r="D1137" s="27" t="s">
        <v>65</v>
      </c>
      <c r="E1137" s="28" t="s">
        <v>1685</v>
      </c>
      <c r="F1137" s="29" t="s">
        <v>1686</v>
      </c>
      <c r="G1137" s="27" t="s">
        <v>68</v>
      </c>
      <c r="I1137" s="30">
        <v>10000</v>
      </c>
      <c r="J1137" s="30">
        <f t="shared" si="72"/>
        <v>0</v>
      </c>
      <c r="K1137" s="30">
        <f t="shared" si="73"/>
        <v>0</v>
      </c>
      <c r="L1137" s="25">
        <f t="shared" si="74"/>
        <v>10</v>
      </c>
      <c r="M1137" s="25" t="str">
        <f>VLOOKUP(L1137,mês!A:B,2,0)</f>
        <v>Outubro</v>
      </c>
      <c r="N1137" s="25" t="str">
        <f t="shared" si="75"/>
        <v xml:space="preserve">RD </v>
      </c>
    </row>
    <row r="1138" spans="1:14" ht="57" customHeight="1" x14ac:dyDescent="0.2">
      <c r="A1138" s="25" t="s">
        <v>248</v>
      </c>
      <c r="B1138" s="26">
        <v>45135</v>
      </c>
      <c r="C1138" s="27">
        <v>4147</v>
      </c>
      <c r="D1138" s="27" t="s">
        <v>249</v>
      </c>
      <c r="E1138" s="28" t="s">
        <v>602</v>
      </c>
      <c r="F1138" s="29" t="s">
        <v>1687</v>
      </c>
      <c r="G1138" s="27" t="s">
        <v>68</v>
      </c>
      <c r="I1138" s="30">
        <v>101750.39999999999</v>
      </c>
      <c r="J1138" s="30">
        <f t="shared" si="72"/>
        <v>0</v>
      </c>
      <c r="K1138" s="30">
        <f t="shared" si="73"/>
        <v>0</v>
      </c>
      <c r="L1138" s="25">
        <f t="shared" si="74"/>
        <v>7</v>
      </c>
      <c r="M1138" s="25" t="str">
        <f>VLOOKUP(L1138,mês!A:B,2,0)</f>
        <v>Julho</v>
      </c>
      <c r="N1138" s="25" t="str">
        <f t="shared" si="75"/>
        <v xml:space="preserve">RD </v>
      </c>
    </row>
    <row r="1139" spans="1:14" ht="57" customHeight="1" x14ac:dyDescent="0.2">
      <c r="A1139" s="25" t="s">
        <v>248</v>
      </c>
      <c r="B1139" s="26">
        <v>45135</v>
      </c>
      <c r="C1139" s="27">
        <v>4148</v>
      </c>
      <c r="D1139" s="27" t="s">
        <v>249</v>
      </c>
      <c r="E1139" s="28" t="s">
        <v>602</v>
      </c>
      <c r="F1139" s="29" t="s">
        <v>1688</v>
      </c>
      <c r="G1139" s="27" t="s">
        <v>68</v>
      </c>
      <c r="I1139" s="30">
        <v>10175.040000000001</v>
      </c>
      <c r="J1139" s="30">
        <f t="shared" si="72"/>
        <v>0</v>
      </c>
      <c r="K1139" s="30">
        <f t="shared" si="73"/>
        <v>0</v>
      </c>
      <c r="L1139" s="25">
        <f t="shared" si="74"/>
        <v>7</v>
      </c>
      <c r="M1139" s="25" t="str">
        <f>VLOOKUP(L1139,mês!A:B,2,0)</f>
        <v>Julho</v>
      </c>
      <c r="N1139" s="25" t="str">
        <f t="shared" si="75"/>
        <v xml:space="preserve">RD </v>
      </c>
    </row>
    <row r="1140" spans="1:14" ht="57" customHeight="1" x14ac:dyDescent="0.2">
      <c r="A1140" s="25" t="s">
        <v>252</v>
      </c>
      <c r="B1140" s="26">
        <v>44949</v>
      </c>
      <c r="C1140" s="27">
        <v>3962</v>
      </c>
      <c r="D1140" s="27" t="s">
        <v>257</v>
      </c>
      <c r="E1140" s="28" t="s">
        <v>1369</v>
      </c>
      <c r="F1140" s="29" t="s">
        <v>1673</v>
      </c>
      <c r="G1140" s="27" t="s">
        <v>68</v>
      </c>
      <c r="I1140" s="30">
        <v>16987.650000000001</v>
      </c>
      <c r="J1140" s="30">
        <f t="shared" si="72"/>
        <v>0</v>
      </c>
      <c r="K1140" s="30">
        <f t="shared" si="73"/>
        <v>0</v>
      </c>
      <c r="L1140" s="25">
        <f t="shared" si="74"/>
        <v>1</v>
      </c>
      <c r="M1140" s="25" t="str">
        <f>VLOOKUP(L1140,mês!A:B,2,0)</f>
        <v>Janeiro</v>
      </c>
      <c r="N1140" s="25" t="str">
        <f t="shared" si="75"/>
        <v xml:space="preserve">RI </v>
      </c>
    </row>
    <row r="1141" spans="1:14" ht="57" customHeight="1" x14ac:dyDescent="0.2">
      <c r="A1141" s="25" t="s">
        <v>252</v>
      </c>
      <c r="B1141" s="26">
        <v>45114</v>
      </c>
      <c r="C1141" s="27">
        <v>4137</v>
      </c>
      <c r="D1141" s="27" t="s">
        <v>249</v>
      </c>
      <c r="E1141" s="28" t="s">
        <v>1644</v>
      </c>
      <c r="F1141" s="29" t="s">
        <v>1689</v>
      </c>
      <c r="G1141" s="27" t="s">
        <v>68</v>
      </c>
      <c r="I1141" s="30">
        <v>46573.2</v>
      </c>
      <c r="J1141" s="30">
        <f t="shared" si="72"/>
        <v>0</v>
      </c>
      <c r="K1141" s="30">
        <f t="shared" si="73"/>
        <v>0</v>
      </c>
      <c r="L1141" s="25">
        <f t="shared" si="74"/>
        <v>7</v>
      </c>
      <c r="M1141" s="25" t="str">
        <f>VLOOKUP(L1141,mês!A:B,2,0)</f>
        <v>Julho</v>
      </c>
      <c r="N1141" s="25" t="str">
        <f t="shared" si="75"/>
        <v xml:space="preserve">RI </v>
      </c>
    </row>
    <row r="1142" spans="1:14" ht="57" customHeight="1" x14ac:dyDescent="0.2">
      <c r="A1142" s="25" t="s">
        <v>252</v>
      </c>
      <c r="B1142" s="26">
        <v>45121</v>
      </c>
      <c r="C1142" s="27">
        <v>4141</v>
      </c>
      <c r="D1142" s="27" t="s">
        <v>249</v>
      </c>
      <c r="E1142" s="28" t="s">
        <v>1647</v>
      </c>
      <c r="F1142" s="29" t="s">
        <v>1690</v>
      </c>
      <c r="G1142" s="27" t="s">
        <v>68</v>
      </c>
      <c r="I1142" s="30">
        <v>23194.799999999999</v>
      </c>
      <c r="J1142" s="30">
        <f t="shared" si="72"/>
        <v>0</v>
      </c>
      <c r="K1142" s="30">
        <f t="shared" si="73"/>
        <v>0</v>
      </c>
      <c r="L1142" s="25">
        <f t="shared" si="74"/>
        <v>7</v>
      </c>
      <c r="M1142" s="25" t="str">
        <f>VLOOKUP(L1142,mês!A:B,2,0)</f>
        <v>Julho</v>
      </c>
      <c r="N1142" s="25" t="str">
        <f t="shared" si="75"/>
        <v xml:space="preserve">RI </v>
      </c>
    </row>
    <row r="1143" spans="1:14" ht="57" customHeight="1" x14ac:dyDescent="0.2">
      <c r="A1143" s="25" t="s">
        <v>252</v>
      </c>
      <c r="B1143" s="26">
        <v>45138</v>
      </c>
      <c r="C1143" s="27">
        <v>4149</v>
      </c>
      <c r="D1143" s="27" t="s">
        <v>249</v>
      </c>
      <c r="E1143" s="28" t="s">
        <v>962</v>
      </c>
      <c r="F1143" s="29" t="s">
        <v>1691</v>
      </c>
      <c r="G1143" s="27" t="s">
        <v>68</v>
      </c>
      <c r="I1143" s="30">
        <v>6808.5</v>
      </c>
      <c r="J1143" s="30">
        <f t="shared" si="72"/>
        <v>0</v>
      </c>
      <c r="K1143" s="30">
        <f t="shared" si="73"/>
        <v>0</v>
      </c>
      <c r="L1143" s="25">
        <f t="shared" si="74"/>
        <v>7</v>
      </c>
      <c r="M1143" s="25" t="str">
        <f>VLOOKUP(L1143,mês!A:B,2,0)</f>
        <v>Julho</v>
      </c>
      <c r="N1143" s="25" t="str">
        <f t="shared" si="75"/>
        <v xml:space="preserve">RI </v>
      </c>
    </row>
    <row r="1144" spans="1:14" ht="57" customHeight="1" x14ac:dyDescent="0.2">
      <c r="A1144" s="25" t="s">
        <v>252</v>
      </c>
      <c r="B1144" s="26">
        <v>45138</v>
      </c>
      <c r="C1144" s="27">
        <v>4151</v>
      </c>
      <c r="D1144" s="27" t="s">
        <v>249</v>
      </c>
      <c r="E1144" s="28" t="s">
        <v>1417</v>
      </c>
      <c r="F1144" s="29" t="s">
        <v>1692</v>
      </c>
      <c r="G1144" s="27" t="s">
        <v>68</v>
      </c>
      <c r="I1144" s="30">
        <v>1224</v>
      </c>
      <c r="J1144" s="30">
        <f t="shared" si="72"/>
        <v>0</v>
      </c>
      <c r="K1144" s="30">
        <f t="shared" si="73"/>
        <v>0</v>
      </c>
      <c r="L1144" s="25">
        <f t="shared" si="74"/>
        <v>7</v>
      </c>
      <c r="M1144" s="25" t="str">
        <f>VLOOKUP(L1144,mês!A:B,2,0)</f>
        <v>Julho</v>
      </c>
      <c r="N1144" s="25" t="str">
        <f t="shared" si="75"/>
        <v xml:space="preserve">RI </v>
      </c>
    </row>
    <row r="1145" spans="1:14" ht="57" customHeight="1" x14ac:dyDescent="0.2">
      <c r="A1145" s="25" t="s">
        <v>252</v>
      </c>
      <c r="B1145" s="26">
        <v>45169</v>
      </c>
      <c r="C1145" s="27">
        <v>4174</v>
      </c>
      <c r="D1145" s="27" t="s">
        <v>257</v>
      </c>
      <c r="E1145" s="28" t="s">
        <v>1659</v>
      </c>
      <c r="F1145" s="29" t="s">
        <v>1693</v>
      </c>
      <c r="G1145" s="27" t="s">
        <v>68</v>
      </c>
      <c r="I1145" s="30">
        <v>5324.4</v>
      </c>
      <c r="J1145" s="30">
        <f t="shared" si="72"/>
        <v>0</v>
      </c>
      <c r="K1145" s="30">
        <f t="shared" si="73"/>
        <v>0</v>
      </c>
      <c r="L1145" s="25">
        <f t="shared" si="74"/>
        <v>8</v>
      </c>
      <c r="M1145" s="25" t="str">
        <f>VLOOKUP(L1145,mês!A:B,2,0)</f>
        <v>Agosto</v>
      </c>
      <c r="N1145" s="25" t="str">
        <f t="shared" si="75"/>
        <v xml:space="preserve">RI </v>
      </c>
    </row>
    <row r="1146" spans="1:14" ht="57" customHeight="1" x14ac:dyDescent="0.2">
      <c r="A1146" s="25" t="s">
        <v>252</v>
      </c>
      <c r="B1146" s="26">
        <v>45169</v>
      </c>
      <c r="C1146" s="27">
        <v>4176</v>
      </c>
      <c r="D1146" s="27" t="s">
        <v>257</v>
      </c>
      <c r="E1146" s="28" t="s">
        <v>1661</v>
      </c>
      <c r="F1146" s="29" t="s">
        <v>1694</v>
      </c>
      <c r="G1146" s="27" t="s">
        <v>68</v>
      </c>
      <c r="I1146" s="30">
        <v>9486</v>
      </c>
      <c r="J1146" s="30">
        <f t="shared" si="72"/>
        <v>0</v>
      </c>
      <c r="K1146" s="30">
        <f t="shared" si="73"/>
        <v>0</v>
      </c>
      <c r="L1146" s="25">
        <f t="shared" si="74"/>
        <v>8</v>
      </c>
      <c r="M1146" s="25" t="str">
        <f>VLOOKUP(L1146,mês!A:B,2,0)</f>
        <v>Agosto</v>
      </c>
      <c r="N1146" s="25" t="str">
        <f t="shared" si="75"/>
        <v xml:space="preserve">RI </v>
      </c>
    </row>
    <row r="1147" spans="1:14" ht="57" customHeight="1" x14ac:dyDescent="0.2">
      <c r="A1147" s="25" t="s">
        <v>269</v>
      </c>
      <c r="B1147" s="26">
        <v>44973</v>
      </c>
      <c r="C1147" s="27">
        <v>4039</v>
      </c>
      <c r="D1147" s="27" t="s">
        <v>270</v>
      </c>
      <c r="E1147" s="28" t="s">
        <v>116</v>
      </c>
      <c r="F1147" s="29" t="s">
        <v>1695</v>
      </c>
      <c r="G1147" s="27" t="s">
        <v>68</v>
      </c>
      <c r="I1147" s="30">
        <v>39763.360000000001</v>
      </c>
      <c r="J1147" s="30">
        <f t="shared" si="72"/>
        <v>0</v>
      </c>
      <c r="K1147" s="30">
        <f t="shared" si="73"/>
        <v>0</v>
      </c>
      <c r="L1147" s="25">
        <f t="shared" si="74"/>
        <v>2</v>
      </c>
      <c r="M1147" s="25" t="str">
        <f>VLOOKUP(L1147,mês!A:B,2,0)</f>
        <v>Fevereiro</v>
      </c>
      <c r="N1147" s="25" t="str">
        <f t="shared" si="75"/>
        <v xml:space="preserve">RORÇ </v>
      </c>
    </row>
    <row r="1148" spans="1:14" ht="57" customHeight="1" x14ac:dyDescent="0.2">
      <c r="A1148" s="25" t="s">
        <v>1696</v>
      </c>
      <c r="B1148" s="26">
        <v>44946</v>
      </c>
      <c r="C1148" s="27">
        <v>3938</v>
      </c>
      <c r="D1148" s="27" t="s">
        <v>65</v>
      </c>
      <c r="E1148" s="28" t="s">
        <v>106</v>
      </c>
      <c r="F1148" s="29" t="s">
        <v>1697</v>
      </c>
      <c r="G1148" s="27" t="s">
        <v>68</v>
      </c>
      <c r="I1148" s="30">
        <v>600</v>
      </c>
      <c r="J1148" s="30">
        <f t="shared" si="72"/>
        <v>0</v>
      </c>
      <c r="K1148" s="30">
        <f t="shared" si="73"/>
        <v>0</v>
      </c>
      <c r="L1148" s="25">
        <f t="shared" si="74"/>
        <v>1</v>
      </c>
      <c r="M1148" s="25" t="str">
        <f>VLOOKUP(L1148,mês!A:B,2,0)</f>
        <v>Janeiro</v>
      </c>
      <c r="N1148" s="25" t="str">
        <f t="shared" si="75"/>
        <v xml:space="preserve">RD </v>
      </c>
    </row>
    <row r="1149" spans="1:14" ht="57" customHeight="1" x14ac:dyDescent="0.2">
      <c r="A1149" s="25" t="s">
        <v>1698</v>
      </c>
      <c r="B1149" s="26">
        <v>44950</v>
      </c>
      <c r="C1149" s="27">
        <v>3985</v>
      </c>
      <c r="D1149" s="27" t="s">
        <v>118</v>
      </c>
      <c r="E1149" s="28" t="s">
        <v>1369</v>
      </c>
      <c r="F1149" s="29" t="s">
        <v>1699</v>
      </c>
      <c r="G1149" s="27" t="s">
        <v>68</v>
      </c>
      <c r="I1149" s="30">
        <v>385.5</v>
      </c>
      <c r="J1149" s="30">
        <f t="shared" si="72"/>
        <v>0</v>
      </c>
      <c r="K1149" s="30">
        <f t="shared" si="73"/>
        <v>0</v>
      </c>
      <c r="L1149" s="25">
        <f t="shared" si="74"/>
        <v>1</v>
      </c>
      <c r="M1149" s="25" t="str">
        <f>VLOOKUP(L1149,mês!A:B,2,0)</f>
        <v>Janeiro</v>
      </c>
      <c r="N1149" s="25" t="str">
        <f t="shared" si="75"/>
        <v xml:space="preserve">RD Básico </v>
      </c>
    </row>
    <row r="1150" spans="1:14" ht="57" customHeight="1" x14ac:dyDescent="0.2">
      <c r="A1150" s="25" t="s">
        <v>325</v>
      </c>
      <c r="B1150" s="26">
        <v>44949</v>
      </c>
      <c r="C1150" s="27">
        <v>3966</v>
      </c>
      <c r="D1150" s="27" t="s">
        <v>118</v>
      </c>
      <c r="E1150" s="28" t="s">
        <v>1369</v>
      </c>
      <c r="F1150" s="29" t="s">
        <v>1700</v>
      </c>
      <c r="G1150" s="27" t="s">
        <v>68</v>
      </c>
      <c r="I1150" s="30">
        <v>6751.68</v>
      </c>
      <c r="J1150" s="30">
        <f t="shared" si="72"/>
        <v>0</v>
      </c>
      <c r="K1150" s="30">
        <f t="shared" si="73"/>
        <v>0</v>
      </c>
      <c r="L1150" s="25">
        <f t="shared" si="74"/>
        <v>1</v>
      </c>
      <c r="M1150" s="25" t="str">
        <f>VLOOKUP(L1150,mês!A:B,2,0)</f>
        <v>Janeiro</v>
      </c>
      <c r="N1150" s="25" t="str">
        <f t="shared" si="75"/>
        <v xml:space="preserve">RI </v>
      </c>
    </row>
    <row r="1151" spans="1:14" ht="57" customHeight="1" x14ac:dyDescent="0.2">
      <c r="A1151" s="25" t="s">
        <v>325</v>
      </c>
      <c r="B1151" s="26">
        <v>45061</v>
      </c>
      <c r="C1151" s="27">
        <v>4097</v>
      </c>
      <c r="D1151" s="27" t="s">
        <v>65</v>
      </c>
      <c r="E1151" s="28" t="s">
        <v>116</v>
      </c>
      <c r="F1151" s="29" t="s">
        <v>1701</v>
      </c>
      <c r="G1151" s="27" t="s">
        <v>68</v>
      </c>
      <c r="I1151" s="30">
        <v>110000</v>
      </c>
      <c r="J1151" s="30">
        <f t="shared" si="72"/>
        <v>0</v>
      </c>
      <c r="K1151" s="30">
        <f t="shared" si="73"/>
        <v>0</v>
      </c>
      <c r="L1151" s="25">
        <f t="shared" si="74"/>
        <v>5</v>
      </c>
      <c r="M1151" s="25" t="str">
        <f>VLOOKUP(L1151,mês!A:B,2,0)</f>
        <v>Maio</v>
      </c>
      <c r="N1151" s="25" t="str">
        <f t="shared" si="75"/>
        <v xml:space="preserve">RI </v>
      </c>
    </row>
    <row r="1152" spans="1:14" ht="57" customHeight="1" x14ac:dyDescent="0.2">
      <c r="A1152" s="25" t="s">
        <v>1702</v>
      </c>
      <c r="B1152" s="26">
        <v>44949</v>
      </c>
      <c r="C1152" s="27">
        <v>3968</v>
      </c>
      <c r="D1152" s="27" t="s">
        <v>118</v>
      </c>
      <c r="E1152" s="28" t="s">
        <v>1369</v>
      </c>
      <c r="F1152" s="29" t="s">
        <v>1700</v>
      </c>
      <c r="G1152" s="27" t="s">
        <v>68</v>
      </c>
      <c r="I1152" s="30">
        <v>369.98</v>
      </c>
      <c r="J1152" s="30">
        <f t="shared" si="72"/>
        <v>0</v>
      </c>
      <c r="K1152" s="30">
        <f t="shared" si="73"/>
        <v>0</v>
      </c>
      <c r="L1152" s="25">
        <f t="shared" si="74"/>
        <v>1</v>
      </c>
      <c r="M1152" s="25" t="str">
        <f>VLOOKUP(L1152,mês!A:B,2,0)</f>
        <v>Janeiro</v>
      </c>
      <c r="N1152" s="25" t="str">
        <f t="shared" si="75"/>
        <v xml:space="preserve">RI </v>
      </c>
    </row>
    <row r="1153" spans="1:14" ht="57" customHeight="1" x14ac:dyDescent="0.2">
      <c r="A1153" s="25" t="s">
        <v>1703</v>
      </c>
      <c r="B1153" s="26">
        <v>44946</v>
      </c>
      <c r="C1153" s="27">
        <v>3933</v>
      </c>
      <c r="D1153" s="27" t="s">
        <v>249</v>
      </c>
      <c r="E1153" s="28" t="s">
        <v>106</v>
      </c>
      <c r="F1153" s="29" t="s">
        <v>1704</v>
      </c>
      <c r="G1153" s="27" t="s">
        <v>68</v>
      </c>
      <c r="I1153" s="30">
        <v>122053.92</v>
      </c>
      <c r="J1153" s="30">
        <f t="shared" si="72"/>
        <v>0</v>
      </c>
      <c r="K1153" s="30">
        <f t="shared" si="73"/>
        <v>0</v>
      </c>
      <c r="L1153" s="25">
        <f t="shared" si="74"/>
        <v>1</v>
      </c>
      <c r="M1153" s="25" t="str">
        <f>VLOOKUP(L1153,mês!A:B,2,0)</f>
        <v>Janeiro</v>
      </c>
      <c r="N1153" s="25" t="str">
        <f t="shared" si="75"/>
        <v xml:space="preserve">RD </v>
      </c>
    </row>
    <row r="1154" spans="1:14" ht="57" customHeight="1" x14ac:dyDescent="0.2">
      <c r="A1154" s="25" t="s">
        <v>356</v>
      </c>
      <c r="B1154" s="26">
        <v>44946</v>
      </c>
      <c r="C1154" s="27">
        <v>3939</v>
      </c>
      <c r="D1154" s="27" t="s">
        <v>167</v>
      </c>
      <c r="E1154" s="28" t="s">
        <v>106</v>
      </c>
      <c r="F1154" s="29" t="s">
        <v>1705</v>
      </c>
      <c r="G1154" s="27" t="s">
        <v>68</v>
      </c>
      <c r="I1154" s="30">
        <v>74500</v>
      </c>
      <c r="J1154" s="30">
        <f t="shared" si="72"/>
        <v>0</v>
      </c>
      <c r="K1154" s="30">
        <f t="shared" si="73"/>
        <v>0</v>
      </c>
      <c r="L1154" s="25">
        <f t="shared" si="74"/>
        <v>1</v>
      </c>
      <c r="M1154" s="25" t="str">
        <f>VLOOKUP(L1154,mês!A:B,2,0)</f>
        <v>Janeiro</v>
      </c>
      <c r="N1154" s="25" t="str">
        <f t="shared" si="75"/>
        <v xml:space="preserve">RD </v>
      </c>
    </row>
    <row r="1155" spans="1:14" ht="57" customHeight="1" x14ac:dyDescent="0.2">
      <c r="A1155" s="25" t="s">
        <v>356</v>
      </c>
      <c r="B1155" s="26">
        <v>45006</v>
      </c>
      <c r="C1155" s="27">
        <v>4054</v>
      </c>
      <c r="D1155" s="27" t="s">
        <v>167</v>
      </c>
      <c r="E1155" s="28" t="s">
        <v>116</v>
      </c>
      <c r="F1155" s="29" t="s">
        <v>1706</v>
      </c>
      <c r="G1155" s="27" t="s">
        <v>68</v>
      </c>
      <c r="I1155" s="30">
        <v>7600</v>
      </c>
      <c r="J1155" s="30">
        <f t="shared" si="72"/>
        <v>0</v>
      </c>
      <c r="K1155" s="30">
        <f t="shared" si="73"/>
        <v>0</v>
      </c>
      <c r="L1155" s="25">
        <f t="shared" si="74"/>
        <v>3</v>
      </c>
      <c r="M1155" s="25" t="str">
        <f>VLOOKUP(L1155,mês!A:B,2,0)</f>
        <v>Março</v>
      </c>
      <c r="N1155" s="25" t="str">
        <f t="shared" si="75"/>
        <v xml:space="preserve">RD </v>
      </c>
    </row>
    <row r="1156" spans="1:14" ht="57" customHeight="1" x14ac:dyDescent="0.2">
      <c r="A1156" s="25" t="s">
        <v>359</v>
      </c>
      <c r="B1156" s="26">
        <v>44946</v>
      </c>
      <c r="C1156" s="27">
        <v>3941</v>
      </c>
      <c r="D1156" s="27" t="s">
        <v>270</v>
      </c>
      <c r="E1156" s="28" t="s">
        <v>106</v>
      </c>
      <c r="F1156" s="29" t="s">
        <v>1707</v>
      </c>
      <c r="G1156" s="27" t="s">
        <v>68</v>
      </c>
      <c r="I1156" s="30">
        <v>30592.14</v>
      </c>
      <c r="J1156" s="30">
        <f t="shared" si="72"/>
        <v>0</v>
      </c>
      <c r="K1156" s="30">
        <f t="shared" si="73"/>
        <v>0</v>
      </c>
      <c r="L1156" s="25">
        <f t="shared" si="74"/>
        <v>1</v>
      </c>
      <c r="M1156" s="25" t="str">
        <f>VLOOKUP(L1156,mês!A:B,2,0)</f>
        <v>Janeiro</v>
      </c>
      <c r="N1156" s="25" t="str">
        <f t="shared" si="75"/>
        <v xml:space="preserve">RD </v>
      </c>
    </row>
    <row r="1157" spans="1:14" ht="57" customHeight="1" x14ac:dyDescent="0.2">
      <c r="A1157" s="25" t="s">
        <v>359</v>
      </c>
      <c r="B1157" s="26">
        <v>45244</v>
      </c>
      <c r="C1157" s="27">
        <v>4216</v>
      </c>
      <c r="D1157" s="27" t="s">
        <v>270</v>
      </c>
      <c r="E1157" s="28" t="s">
        <v>71</v>
      </c>
      <c r="F1157" s="29" t="s">
        <v>1708</v>
      </c>
      <c r="G1157" s="27" t="s">
        <v>68</v>
      </c>
      <c r="I1157" s="30">
        <v>7592.14</v>
      </c>
      <c r="J1157" s="30">
        <f t="shared" si="72"/>
        <v>0</v>
      </c>
      <c r="K1157" s="30">
        <f t="shared" si="73"/>
        <v>0</v>
      </c>
      <c r="L1157" s="25">
        <f t="shared" si="74"/>
        <v>11</v>
      </c>
      <c r="M1157" s="25" t="str">
        <f>VLOOKUP(L1157,mês!A:B,2,0)</f>
        <v>Novembro</v>
      </c>
      <c r="N1157" s="25" t="str">
        <f t="shared" si="75"/>
        <v xml:space="preserve">RD </v>
      </c>
    </row>
    <row r="1158" spans="1:14" ht="57" customHeight="1" x14ac:dyDescent="0.2">
      <c r="A1158" s="25" t="s">
        <v>1709</v>
      </c>
      <c r="B1158" s="26">
        <v>44946</v>
      </c>
      <c r="C1158" s="27">
        <v>3943</v>
      </c>
      <c r="D1158" s="27" t="s">
        <v>196</v>
      </c>
      <c r="E1158" s="28" t="s">
        <v>106</v>
      </c>
      <c r="F1158" s="29" t="s">
        <v>1710</v>
      </c>
      <c r="G1158" s="27" t="s">
        <v>68</v>
      </c>
      <c r="I1158" s="30">
        <v>1000</v>
      </c>
      <c r="J1158" s="30">
        <f t="shared" si="72"/>
        <v>0</v>
      </c>
      <c r="K1158" s="30">
        <f t="shared" si="73"/>
        <v>0</v>
      </c>
      <c r="L1158" s="25">
        <f t="shared" si="74"/>
        <v>1</v>
      </c>
      <c r="M1158" s="25" t="str">
        <f>VLOOKUP(L1158,mês!A:B,2,0)</f>
        <v>Janeiro</v>
      </c>
      <c r="N1158" s="25" t="str">
        <f t="shared" si="75"/>
        <v xml:space="preserve">RD </v>
      </c>
    </row>
    <row r="1159" spans="1:14" ht="57" customHeight="1" x14ac:dyDescent="0.2">
      <c r="A1159" s="25" t="s">
        <v>1711</v>
      </c>
      <c r="B1159" s="26">
        <v>44949</v>
      </c>
      <c r="C1159" s="27">
        <v>3974</v>
      </c>
      <c r="D1159" s="27" t="s">
        <v>362</v>
      </c>
      <c r="E1159" s="28" t="s">
        <v>1369</v>
      </c>
      <c r="F1159" s="29" t="s">
        <v>1712</v>
      </c>
      <c r="G1159" s="27" t="s">
        <v>68</v>
      </c>
      <c r="I1159" s="30">
        <v>7976.94</v>
      </c>
      <c r="J1159" s="30">
        <f t="shared" si="72"/>
        <v>0</v>
      </c>
      <c r="K1159" s="30">
        <f t="shared" si="73"/>
        <v>0</v>
      </c>
      <c r="L1159" s="25">
        <f t="shared" si="74"/>
        <v>1</v>
      </c>
      <c r="M1159" s="25" t="str">
        <f>VLOOKUP(L1159,mês!A:B,2,0)</f>
        <v>Janeiro</v>
      </c>
      <c r="N1159" s="25" t="str">
        <f t="shared" si="75"/>
        <v xml:space="preserve">RI </v>
      </c>
    </row>
    <row r="1160" spans="1:14" ht="57" customHeight="1" x14ac:dyDescent="0.2">
      <c r="A1160" s="25" t="s">
        <v>361</v>
      </c>
      <c r="B1160" s="26">
        <v>44973</v>
      </c>
      <c r="C1160" s="27">
        <v>4035</v>
      </c>
      <c r="D1160" s="27" t="s">
        <v>362</v>
      </c>
      <c r="E1160" s="28" t="s">
        <v>116</v>
      </c>
      <c r="F1160" s="29" t="s">
        <v>1695</v>
      </c>
      <c r="G1160" s="27" t="s">
        <v>68</v>
      </c>
      <c r="I1160" s="30">
        <v>37869.870000000003</v>
      </c>
      <c r="J1160" s="30">
        <f t="shared" si="72"/>
        <v>0</v>
      </c>
      <c r="K1160" s="30">
        <f t="shared" si="73"/>
        <v>0</v>
      </c>
      <c r="L1160" s="25">
        <f t="shared" si="74"/>
        <v>2</v>
      </c>
      <c r="M1160" s="25" t="str">
        <f>VLOOKUP(L1160,mês!A:B,2,0)</f>
        <v>Fevereiro</v>
      </c>
      <c r="N1160" s="25" t="str">
        <f t="shared" si="75"/>
        <v xml:space="preserve">RORÇ </v>
      </c>
    </row>
    <row r="1161" spans="1:14" ht="57" customHeight="1" x14ac:dyDescent="0.2">
      <c r="A1161" s="25" t="s">
        <v>384</v>
      </c>
      <c r="B1161" s="26">
        <v>45204</v>
      </c>
      <c r="C1161" s="27">
        <v>4192</v>
      </c>
      <c r="D1161" s="27" t="s">
        <v>167</v>
      </c>
      <c r="E1161" s="28" t="s">
        <v>1312</v>
      </c>
      <c r="F1161" s="29" t="s">
        <v>1713</v>
      </c>
      <c r="G1161" s="27" t="s">
        <v>68</v>
      </c>
      <c r="I1161" s="30">
        <v>1170</v>
      </c>
      <c r="J1161" s="30">
        <f t="shared" si="72"/>
        <v>0</v>
      </c>
      <c r="K1161" s="30">
        <f t="shared" si="73"/>
        <v>0</v>
      </c>
      <c r="L1161" s="25">
        <f t="shared" si="74"/>
        <v>10</v>
      </c>
      <c r="M1161" s="25" t="str">
        <f>VLOOKUP(L1161,mês!A:B,2,0)</f>
        <v>Outubro</v>
      </c>
      <c r="N1161" s="25" t="str">
        <f t="shared" si="75"/>
        <v xml:space="preserve">RD </v>
      </c>
    </row>
    <row r="1162" spans="1:14" ht="57" customHeight="1" x14ac:dyDescent="0.2">
      <c r="A1162" s="25" t="s">
        <v>387</v>
      </c>
      <c r="B1162" s="26">
        <v>45012</v>
      </c>
      <c r="C1162" s="27">
        <v>4058</v>
      </c>
      <c r="D1162" s="27" t="s">
        <v>270</v>
      </c>
      <c r="E1162" s="28" t="s">
        <v>126</v>
      </c>
      <c r="F1162" s="29" t="s">
        <v>1714</v>
      </c>
      <c r="G1162" s="27" t="s">
        <v>68</v>
      </c>
      <c r="I1162" s="30">
        <v>1284.75</v>
      </c>
      <c r="J1162" s="30">
        <f t="shared" si="72"/>
        <v>0</v>
      </c>
      <c r="K1162" s="30">
        <f t="shared" si="73"/>
        <v>0</v>
      </c>
      <c r="L1162" s="25">
        <f t="shared" si="74"/>
        <v>3</v>
      </c>
      <c r="M1162" s="25" t="str">
        <f>VLOOKUP(L1162,mês!A:B,2,0)</f>
        <v>Março</v>
      </c>
      <c r="N1162" s="25" t="str">
        <f t="shared" si="75"/>
        <v xml:space="preserve">RD </v>
      </c>
    </row>
    <row r="1163" spans="1:14" ht="57" customHeight="1" x14ac:dyDescent="0.2">
      <c r="A1163" s="25" t="s">
        <v>390</v>
      </c>
      <c r="B1163" s="26">
        <v>44949</v>
      </c>
      <c r="C1163" s="27">
        <v>3958</v>
      </c>
      <c r="D1163" s="27" t="s">
        <v>65</v>
      </c>
      <c r="E1163" s="28" t="s">
        <v>1369</v>
      </c>
      <c r="F1163" s="29" t="s">
        <v>1673</v>
      </c>
      <c r="G1163" s="27" t="s">
        <v>68</v>
      </c>
      <c r="I1163" s="30">
        <v>293796.65000000002</v>
      </c>
      <c r="J1163" s="30">
        <f t="shared" si="72"/>
        <v>0</v>
      </c>
      <c r="K1163" s="30">
        <f t="shared" si="73"/>
        <v>0</v>
      </c>
      <c r="L1163" s="25">
        <f t="shared" si="74"/>
        <v>1</v>
      </c>
      <c r="M1163" s="25" t="str">
        <f>VLOOKUP(L1163,mês!A:B,2,0)</f>
        <v>Janeiro</v>
      </c>
      <c r="N1163" s="25" t="str">
        <f t="shared" si="75"/>
        <v xml:space="preserve">RI </v>
      </c>
    </row>
    <row r="1164" spans="1:14" ht="57" customHeight="1" x14ac:dyDescent="0.2">
      <c r="A1164" s="25" t="s">
        <v>390</v>
      </c>
      <c r="B1164" s="26">
        <v>45001</v>
      </c>
      <c r="C1164" s="27">
        <v>4051</v>
      </c>
      <c r="D1164" s="27" t="s">
        <v>249</v>
      </c>
      <c r="E1164" s="28" t="s">
        <v>1610</v>
      </c>
      <c r="F1164" s="29" t="s">
        <v>1715</v>
      </c>
      <c r="G1164" s="27" t="s">
        <v>68</v>
      </c>
      <c r="I1164" s="30">
        <v>2722.46</v>
      </c>
      <c r="J1164" s="30">
        <f t="shared" si="72"/>
        <v>0</v>
      </c>
      <c r="K1164" s="30">
        <f t="shared" si="73"/>
        <v>0</v>
      </c>
      <c r="L1164" s="25">
        <f t="shared" si="74"/>
        <v>3</v>
      </c>
      <c r="M1164" s="25" t="str">
        <f>VLOOKUP(L1164,mês!A:B,2,0)</f>
        <v>Março</v>
      </c>
      <c r="N1164" s="25" t="str">
        <f t="shared" si="75"/>
        <v xml:space="preserve">RI </v>
      </c>
    </row>
    <row r="1165" spans="1:14" ht="57" customHeight="1" x14ac:dyDescent="0.2">
      <c r="A1165" s="25" t="s">
        <v>390</v>
      </c>
      <c r="B1165" s="26">
        <v>45127</v>
      </c>
      <c r="C1165" s="27">
        <v>4144</v>
      </c>
      <c r="D1165" s="27" t="s">
        <v>249</v>
      </c>
      <c r="E1165" s="28" t="s">
        <v>1610</v>
      </c>
      <c r="F1165" s="29" t="s">
        <v>1716</v>
      </c>
      <c r="G1165" s="27" t="s">
        <v>68</v>
      </c>
      <c r="I1165" s="30">
        <v>4692.21</v>
      </c>
      <c r="J1165" s="30">
        <f t="shared" si="72"/>
        <v>0</v>
      </c>
      <c r="K1165" s="30">
        <f t="shared" si="73"/>
        <v>0</v>
      </c>
      <c r="L1165" s="25">
        <f t="shared" si="74"/>
        <v>7</v>
      </c>
      <c r="M1165" s="25" t="str">
        <f>VLOOKUP(L1165,mês!A:B,2,0)</f>
        <v>Julho</v>
      </c>
      <c r="N1165" s="25" t="str">
        <f t="shared" si="75"/>
        <v xml:space="preserve">RI </v>
      </c>
    </row>
    <row r="1166" spans="1:14" ht="57" customHeight="1" x14ac:dyDescent="0.2">
      <c r="A1166" s="25" t="s">
        <v>406</v>
      </c>
      <c r="B1166" s="26">
        <v>44973</v>
      </c>
      <c r="C1166" s="27">
        <v>4040</v>
      </c>
      <c r="D1166" s="27" t="s">
        <v>249</v>
      </c>
      <c r="E1166" s="28" t="s">
        <v>116</v>
      </c>
      <c r="F1166" s="29" t="s">
        <v>1695</v>
      </c>
      <c r="G1166" s="27" t="s">
        <v>68</v>
      </c>
      <c r="I1166" s="30">
        <v>49230.83</v>
      </c>
      <c r="J1166" s="30">
        <f t="shared" si="72"/>
        <v>0</v>
      </c>
      <c r="K1166" s="30">
        <f t="shared" si="73"/>
        <v>0</v>
      </c>
      <c r="L1166" s="25">
        <f t="shared" si="74"/>
        <v>2</v>
      </c>
      <c r="M1166" s="25" t="str">
        <f>VLOOKUP(L1166,mês!A:B,2,0)</f>
        <v>Fevereiro</v>
      </c>
      <c r="N1166" s="25" t="str">
        <f t="shared" si="75"/>
        <v xml:space="preserve">RORÇ </v>
      </c>
    </row>
    <row r="1167" spans="1:14" ht="57" customHeight="1" x14ac:dyDescent="0.2">
      <c r="A1167" s="25" t="s">
        <v>466</v>
      </c>
      <c r="B1167" s="26">
        <v>44946</v>
      </c>
      <c r="C1167" s="27">
        <v>3946</v>
      </c>
      <c r="D1167" s="27" t="s">
        <v>249</v>
      </c>
      <c r="E1167" s="28" t="s">
        <v>106</v>
      </c>
      <c r="F1167" s="29" t="s">
        <v>1717</v>
      </c>
      <c r="G1167" s="27" t="s">
        <v>68</v>
      </c>
      <c r="I1167" s="30">
        <v>40000</v>
      </c>
      <c r="J1167" s="30">
        <f t="shared" si="72"/>
        <v>0</v>
      </c>
      <c r="K1167" s="30">
        <f t="shared" si="73"/>
        <v>0</v>
      </c>
      <c r="L1167" s="25">
        <f t="shared" si="74"/>
        <v>1</v>
      </c>
      <c r="M1167" s="25" t="str">
        <f>VLOOKUP(L1167,mês!A:B,2,0)</f>
        <v>Janeiro</v>
      </c>
      <c r="N1167" s="25" t="str">
        <f t="shared" si="75"/>
        <v xml:space="preserve">RD </v>
      </c>
    </row>
    <row r="1168" spans="1:14" ht="57" customHeight="1" x14ac:dyDescent="0.2">
      <c r="A1168" s="25" t="s">
        <v>1718</v>
      </c>
      <c r="B1168" s="26">
        <v>44946</v>
      </c>
      <c r="C1168" s="27">
        <v>3947</v>
      </c>
      <c r="D1168" s="27" t="s">
        <v>249</v>
      </c>
      <c r="E1168" s="28" t="s">
        <v>106</v>
      </c>
      <c r="F1168" s="29" t="s">
        <v>1719</v>
      </c>
      <c r="G1168" s="27" t="s">
        <v>68</v>
      </c>
      <c r="I1168" s="30">
        <v>1696.93</v>
      </c>
      <c r="J1168" s="30">
        <f t="shared" si="72"/>
        <v>0</v>
      </c>
      <c r="K1168" s="30">
        <f t="shared" si="73"/>
        <v>0</v>
      </c>
      <c r="L1168" s="25">
        <f t="shared" si="74"/>
        <v>1</v>
      </c>
      <c r="M1168" s="25" t="str">
        <f>VLOOKUP(L1168,mês!A:B,2,0)</f>
        <v>Janeiro</v>
      </c>
      <c r="N1168" s="25" t="str">
        <f t="shared" si="75"/>
        <v xml:space="preserve">RD </v>
      </c>
    </row>
    <row r="1169" spans="1:14" ht="57" customHeight="1" x14ac:dyDescent="0.2">
      <c r="A1169" s="25" t="s">
        <v>1720</v>
      </c>
      <c r="B1169" s="26">
        <v>44946</v>
      </c>
      <c r="C1169" s="27">
        <v>3951</v>
      </c>
      <c r="D1169" s="27" t="s">
        <v>167</v>
      </c>
      <c r="E1169" s="28" t="s">
        <v>106</v>
      </c>
      <c r="F1169" s="29" t="s">
        <v>1721</v>
      </c>
      <c r="G1169" s="27" t="s">
        <v>68</v>
      </c>
      <c r="I1169" s="30">
        <v>3669.23</v>
      </c>
      <c r="J1169" s="30">
        <f t="shared" si="72"/>
        <v>0</v>
      </c>
      <c r="K1169" s="30">
        <f t="shared" si="73"/>
        <v>0</v>
      </c>
      <c r="L1169" s="25">
        <f t="shared" si="74"/>
        <v>1</v>
      </c>
      <c r="M1169" s="25" t="str">
        <f>VLOOKUP(L1169,mês!A:B,2,0)</f>
        <v>Janeiro</v>
      </c>
      <c r="N1169" s="25" t="str">
        <f t="shared" si="75"/>
        <v xml:space="preserve">RD </v>
      </c>
    </row>
    <row r="1170" spans="1:14" ht="57" customHeight="1" x14ac:dyDescent="0.2">
      <c r="A1170" s="25" t="s">
        <v>1722</v>
      </c>
      <c r="B1170" s="26">
        <v>44950</v>
      </c>
      <c r="C1170" s="27">
        <v>4004</v>
      </c>
      <c r="D1170" s="27" t="s">
        <v>270</v>
      </c>
      <c r="E1170" s="28" t="s">
        <v>1369</v>
      </c>
      <c r="F1170" s="29" t="s">
        <v>1723</v>
      </c>
      <c r="G1170" s="27" t="s">
        <v>68</v>
      </c>
      <c r="I1170" s="30">
        <v>715.14</v>
      </c>
      <c r="J1170" s="30">
        <f t="shared" si="72"/>
        <v>0</v>
      </c>
      <c r="K1170" s="30">
        <f t="shared" si="73"/>
        <v>0</v>
      </c>
      <c r="L1170" s="25">
        <f t="shared" si="74"/>
        <v>1</v>
      </c>
      <c r="M1170" s="25" t="str">
        <f>VLOOKUP(L1170,mês!A:B,2,0)</f>
        <v>Janeiro</v>
      </c>
      <c r="N1170" s="25" t="str">
        <f t="shared" si="75"/>
        <v xml:space="preserve">RI </v>
      </c>
    </row>
    <row r="1171" spans="1:14" ht="57" customHeight="1" x14ac:dyDescent="0.2">
      <c r="A1171" s="25" t="s">
        <v>473</v>
      </c>
      <c r="B1171" s="26">
        <v>44946</v>
      </c>
      <c r="C1171" s="27">
        <v>3948</v>
      </c>
      <c r="D1171" s="27" t="s">
        <v>362</v>
      </c>
      <c r="E1171" s="28" t="s">
        <v>106</v>
      </c>
      <c r="F1171" s="29" t="s">
        <v>1724</v>
      </c>
      <c r="G1171" s="27" t="s">
        <v>68</v>
      </c>
      <c r="I1171" s="30">
        <v>67833.600000000006</v>
      </c>
      <c r="J1171" s="30">
        <f t="shared" si="72"/>
        <v>0</v>
      </c>
      <c r="K1171" s="30">
        <f t="shared" si="73"/>
        <v>0</v>
      </c>
      <c r="L1171" s="25">
        <f t="shared" si="74"/>
        <v>1</v>
      </c>
      <c r="M1171" s="25" t="str">
        <f>VLOOKUP(L1171,mês!A:B,2,0)</f>
        <v>Janeiro</v>
      </c>
      <c r="N1171" s="25" t="str">
        <f t="shared" si="75"/>
        <v xml:space="preserve">RD </v>
      </c>
    </row>
    <row r="1172" spans="1:14" ht="57" customHeight="1" x14ac:dyDescent="0.2">
      <c r="A1172" s="25" t="s">
        <v>473</v>
      </c>
      <c r="B1172" s="26">
        <v>44946</v>
      </c>
      <c r="C1172" s="27">
        <v>3949</v>
      </c>
      <c r="D1172" s="27" t="s">
        <v>362</v>
      </c>
      <c r="E1172" s="28" t="s">
        <v>106</v>
      </c>
      <c r="F1172" s="29" t="s">
        <v>1725</v>
      </c>
      <c r="G1172" s="27" t="s">
        <v>68</v>
      </c>
      <c r="I1172" s="30">
        <v>10175.040000000001</v>
      </c>
      <c r="J1172" s="30">
        <f t="shared" si="72"/>
        <v>0</v>
      </c>
      <c r="K1172" s="30">
        <f t="shared" si="73"/>
        <v>0</v>
      </c>
      <c r="L1172" s="25">
        <f t="shared" si="74"/>
        <v>1</v>
      </c>
      <c r="M1172" s="25" t="str">
        <f>VLOOKUP(L1172,mês!A:B,2,0)</f>
        <v>Janeiro</v>
      </c>
      <c r="N1172" s="25" t="str">
        <f t="shared" si="75"/>
        <v xml:space="preserve">RD </v>
      </c>
    </row>
    <row r="1173" spans="1:14" ht="57" customHeight="1" x14ac:dyDescent="0.2">
      <c r="A1173" s="25" t="s">
        <v>473</v>
      </c>
      <c r="B1173" s="26">
        <v>45170</v>
      </c>
      <c r="C1173" s="27">
        <v>4180</v>
      </c>
      <c r="D1173" s="27" t="s">
        <v>362</v>
      </c>
      <c r="E1173" s="28" t="s">
        <v>106</v>
      </c>
      <c r="F1173" s="29" t="s">
        <v>1726</v>
      </c>
      <c r="G1173" s="27" t="s">
        <v>68</v>
      </c>
      <c r="I1173" s="30">
        <v>33916.800000000003</v>
      </c>
      <c r="J1173" s="30">
        <f t="shared" si="72"/>
        <v>0</v>
      </c>
      <c r="K1173" s="30">
        <f t="shared" si="73"/>
        <v>0</v>
      </c>
      <c r="L1173" s="25">
        <f t="shared" si="74"/>
        <v>9</v>
      </c>
      <c r="M1173" s="25" t="str">
        <f>VLOOKUP(L1173,mês!A:B,2,0)</f>
        <v>Setembro</v>
      </c>
      <c r="N1173" s="25" t="str">
        <f t="shared" si="75"/>
        <v xml:space="preserve">RD </v>
      </c>
    </row>
    <row r="1174" spans="1:14" ht="57" customHeight="1" x14ac:dyDescent="0.2">
      <c r="A1174" s="25" t="s">
        <v>473</v>
      </c>
      <c r="B1174" s="26">
        <v>45204</v>
      </c>
      <c r="C1174" s="27">
        <v>4190</v>
      </c>
      <c r="D1174" s="27" t="s">
        <v>362</v>
      </c>
      <c r="E1174" s="28" t="s">
        <v>106</v>
      </c>
      <c r="F1174" s="29" t="s">
        <v>1727</v>
      </c>
      <c r="G1174" s="27" t="s">
        <v>68</v>
      </c>
      <c r="I1174" s="30">
        <v>67833.600000000006</v>
      </c>
      <c r="J1174" s="30">
        <f t="shared" si="72"/>
        <v>0</v>
      </c>
      <c r="K1174" s="30">
        <f t="shared" si="73"/>
        <v>0</v>
      </c>
      <c r="L1174" s="25">
        <f t="shared" si="74"/>
        <v>10</v>
      </c>
      <c r="M1174" s="25" t="str">
        <f>VLOOKUP(L1174,mês!A:B,2,0)</f>
        <v>Outubro</v>
      </c>
      <c r="N1174" s="25" t="str">
        <f t="shared" si="75"/>
        <v xml:space="preserve">RD </v>
      </c>
    </row>
    <row r="1175" spans="1:14" ht="57" customHeight="1" x14ac:dyDescent="0.2">
      <c r="A1175" s="25" t="s">
        <v>473</v>
      </c>
      <c r="B1175" s="26">
        <v>45204</v>
      </c>
      <c r="C1175" s="27">
        <v>4191</v>
      </c>
      <c r="D1175" s="27" t="s">
        <v>362</v>
      </c>
      <c r="E1175" s="28" t="s">
        <v>106</v>
      </c>
      <c r="F1175" s="29" t="s">
        <v>1728</v>
      </c>
      <c r="G1175" s="27" t="s">
        <v>68</v>
      </c>
      <c r="I1175" s="30">
        <v>10175.040000000001</v>
      </c>
      <c r="J1175" s="30">
        <f t="shared" si="72"/>
        <v>0</v>
      </c>
      <c r="K1175" s="30">
        <f t="shared" si="73"/>
        <v>0</v>
      </c>
      <c r="L1175" s="25">
        <f t="shared" si="74"/>
        <v>10</v>
      </c>
      <c r="M1175" s="25" t="str">
        <f>VLOOKUP(L1175,mês!A:B,2,0)</f>
        <v>Outubro</v>
      </c>
      <c r="N1175" s="25" t="str">
        <f t="shared" si="75"/>
        <v xml:space="preserve">RD </v>
      </c>
    </row>
    <row r="1176" spans="1:14" ht="57" customHeight="1" x14ac:dyDescent="0.2">
      <c r="A1176" s="25" t="s">
        <v>1729</v>
      </c>
      <c r="B1176" s="26">
        <v>44946</v>
      </c>
      <c r="C1176" s="27">
        <v>3950</v>
      </c>
      <c r="D1176" s="27" t="s">
        <v>167</v>
      </c>
      <c r="E1176" s="28" t="s">
        <v>106</v>
      </c>
      <c r="F1176" s="29" t="s">
        <v>1730</v>
      </c>
      <c r="G1176" s="27" t="s">
        <v>68</v>
      </c>
      <c r="I1176" s="30">
        <v>397.95</v>
      </c>
      <c r="J1176" s="30">
        <f t="shared" si="72"/>
        <v>0</v>
      </c>
      <c r="K1176" s="30">
        <f t="shared" si="73"/>
        <v>0</v>
      </c>
      <c r="L1176" s="25">
        <f t="shared" si="74"/>
        <v>1</v>
      </c>
      <c r="M1176" s="25" t="str">
        <f>VLOOKUP(L1176,mês!A:B,2,0)</f>
        <v>Janeiro</v>
      </c>
      <c r="N1176" s="25" t="str">
        <f t="shared" si="75"/>
        <v xml:space="preserve">RD </v>
      </c>
    </row>
    <row r="1177" spans="1:14" ht="57" customHeight="1" x14ac:dyDescent="0.2">
      <c r="A1177" s="25" t="s">
        <v>478</v>
      </c>
      <c r="B1177" s="26">
        <v>45054</v>
      </c>
      <c r="C1177" s="27">
        <v>4090</v>
      </c>
      <c r="D1177" s="27" t="s">
        <v>65</v>
      </c>
      <c r="E1177" s="28" t="s">
        <v>487</v>
      </c>
      <c r="F1177" s="29" t="s">
        <v>1731</v>
      </c>
      <c r="G1177" s="27" t="s">
        <v>68</v>
      </c>
      <c r="I1177" s="30">
        <v>10600</v>
      </c>
      <c r="J1177" s="30">
        <f t="shared" si="72"/>
        <v>0</v>
      </c>
      <c r="K1177" s="30">
        <f t="shared" si="73"/>
        <v>0</v>
      </c>
      <c r="L1177" s="25">
        <f t="shared" si="74"/>
        <v>5</v>
      </c>
      <c r="M1177" s="25" t="str">
        <f>VLOOKUP(L1177,mês!A:B,2,0)</f>
        <v>Maio</v>
      </c>
      <c r="N1177" s="25" t="str">
        <f t="shared" si="75"/>
        <v xml:space="preserve">RD </v>
      </c>
    </row>
    <row r="1178" spans="1:14" ht="57" customHeight="1" x14ac:dyDescent="0.2">
      <c r="A1178" s="25" t="s">
        <v>486</v>
      </c>
      <c r="B1178" s="26">
        <v>45093</v>
      </c>
      <c r="C1178" s="27">
        <v>4117</v>
      </c>
      <c r="D1178" s="27" t="s">
        <v>65</v>
      </c>
      <c r="E1178" s="28" t="s">
        <v>487</v>
      </c>
      <c r="F1178" s="29" t="s">
        <v>1732</v>
      </c>
      <c r="G1178" s="27" t="s">
        <v>68</v>
      </c>
      <c r="I1178" s="30">
        <v>7000</v>
      </c>
      <c r="J1178" s="30">
        <f t="shared" si="72"/>
        <v>0</v>
      </c>
      <c r="K1178" s="30">
        <f t="shared" si="73"/>
        <v>0</v>
      </c>
      <c r="L1178" s="25">
        <f t="shared" si="74"/>
        <v>6</v>
      </c>
      <c r="M1178" s="25" t="str">
        <f>VLOOKUP(L1178,mês!A:B,2,0)</f>
        <v>Junho</v>
      </c>
      <c r="N1178" s="25" t="str">
        <f t="shared" si="75"/>
        <v xml:space="preserve">RD </v>
      </c>
    </row>
    <row r="1179" spans="1:14" ht="57" customHeight="1" x14ac:dyDescent="0.2">
      <c r="A1179" s="25" t="s">
        <v>1733</v>
      </c>
      <c r="B1179" s="26">
        <v>44946</v>
      </c>
      <c r="C1179" s="27">
        <v>3952</v>
      </c>
      <c r="D1179" s="27" t="s">
        <v>196</v>
      </c>
      <c r="E1179" s="28" t="s">
        <v>106</v>
      </c>
      <c r="F1179" s="29" t="s">
        <v>1734</v>
      </c>
      <c r="G1179" s="27" t="s">
        <v>68</v>
      </c>
      <c r="I1179" s="30">
        <v>431.48</v>
      </c>
      <c r="J1179" s="30">
        <f t="shared" si="72"/>
        <v>0</v>
      </c>
      <c r="K1179" s="30">
        <f t="shared" si="73"/>
        <v>0</v>
      </c>
      <c r="L1179" s="25">
        <f t="shared" si="74"/>
        <v>1</v>
      </c>
      <c r="M1179" s="25" t="str">
        <f>VLOOKUP(L1179,mês!A:B,2,0)</f>
        <v>Janeiro</v>
      </c>
      <c r="N1179" s="25" t="str">
        <f t="shared" si="75"/>
        <v xml:space="preserve">RD </v>
      </c>
    </row>
    <row r="1180" spans="1:14" ht="57" customHeight="1" x14ac:dyDescent="0.2">
      <c r="A1180" s="25" t="s">
        <v>489</v>
      </c>
      <c r="B1180" s="26">
        <v>44935</v>
      </c>
      <c r="C1180" s="27">
        <v>3902</v>
      </c>
      <c r="D1180" s="27" t="s">
        <v>65</v>
      </c>
      <c r="E1180" s="28" t="s">
        <v>1735</v>
      </c>
      <c r="F1180" s="29" t="s">
        <v>1735</v>
      </c>
      <c r="G1180" s="27" t="s">
        <v>68</v>
      </c>
      <c r="I1180" s="30">
        <v>1718944</v>
      </c>
      <c r="J1180" s="30">
        <f t="shared" si="72"/>
        <v>0</v>
      </c>
      <c r="K1180" s="30">
        <f t="shared" si="73"/>
        <v>0</v>
      </c>
      <c r="L1180" s="25">
        <f t="shared" si="74"/>
        <v>1</v>
      </c>
      <c r="M1180" s="25" t="str">
        <f>VLOOKUP(L1180,mês!A:B,2,0)</f>
        <v>Janeiro</v>
      </c>
      <c r="N1180" s="25" t="str">
        <f t="shared" si="75"/>
        <v xml:space="preserve">Diretoria </v>
      </c>
    </row>
    <row r="1181" spans="1:14" ht="57" customHeight="1" x14ac:dyDescent="0.2">
      <c r="A1181" s="25" t="s">
        <v>489</v>
      </c>
      <c r="B1181" s="26">
        <v>44949</v>
      </c>
      <c r="C1181" s="27">
        <v>3953</v>
      </c>
      <c r="D1181" s="27" t="s">
        <v>65</v>
      </c>
      <c r="E1181" s="28" t="s">
        <v>83</v>
      </c>
      <c r="F1181" s="29" t="s">
        <v>1736</v>
      </c>
      <c r="G1181" s="27" t="s">
        <v>68</v>
      </c>
      <c r="I1181" s="30">
        <v>4933.33</v>
      </c>
      <c r="J1181" s="30">
        <f t="shared" si="72"/>
        <v>0</v>
      </c>
      <c r="K1181" s="30">
        <f t="shared" si="73"/>
        <v>0</v>
      </c>
      <c r="L1181" s="25">
        <f t="shared" si="74"/>
        <v>1</v>
      </c>
      <c r="M1181" s="25" t="str">
        <f>VLOOKUP(L1181,mês!A:B,2,0)</f>
        <v>Janeiro</v>
      </c>
      <c r="N1181" s="25" t="str">
        <f t="shared" si="75"/>
        <v xml:space="preserve">Diretoria </v>
      </c>
    </row>
    <row r="1182" spans="1:14" ht="57" customHeight="1" x14ac:dyDescent="0.2">
      <c r="A1182" s="25" t="s">
        <v>489</v>
      </c>
      <c r="B1182" s="26">
        <v>44949</v>
      </c>
      <c r="C1182" s="27">
        <v>3954</v>
      </c>
      <c r="D1182" s="27" t="s">
        <v>65</v>
      </c>
      <c r="E1182" s="28" t="s">
        <v>83</v>
      </c>
      <c r="F1182" s="29" t="s">
        <v>1737</v>
      </c>
      <c r="G1182" s="27" t="s">
        <v>68</v>
      </c>
      <c r="I1182" s="30">
        <v>1124.6400000000001</v>
      </c>
      <c r="J1182" s="30">
        <f t="shared" si="72"/>
        <v>0</v>
      </c>
      <c r="K1182" s="30">
        <f t="shared" si="73"/>
        <v>0</v>
      </c>
      <c r="L1182" s="25">
        <f t="shared" si="74"/>
        <v>1</v>
      </c>
      <c r="M1182" s="25" t="str">
        <f>VLOOKUP(L1182,mês!A:B,2,0)</f>
        <v>Janeiro</v>
      </c>
      <c r="N1182" s="25" t="str">
        <f t="shared" si="75"/>
        <v xml:space="preserve">Diretoria </v>
      </c>
    </row>
    <row r="1183" spans="1:14" ht="57" customHeight="1" x14ac:dyDescent="0.2">
      <c r="A1183" s="25" t="s">
        <v>489</v>
      </c>
      <c r="B1183" s="26">
        <v>44966</v>
      </c>
      <c r="C1183" s="27">
        <v>4031</v>
      </c>
      <c r="D1183" s="27" t="s">
        <v>65</v>
      </c>
      <c r="E1183" s="28" t="s">
        <v>279</v>
      </c>
      <c r="F1183" s="29" t="s">
        <v>1738</v>
      </c>
      <c r="G1183" s="27" t="s">
        <v>68</v>
      </c>
      <c r="I1183" s="30">
        <v>3539</v>
      </c>
      <c r="J1183" s="30">
        <f t="shared" si="72"/>
        <v>0</v>
      </c>
      <c r="K1183" s="30">
        <f t="shared" si="73"/>
        <v>0</v>
      </c>
      <c r="L1183" s="25">
        <f t="shared" si="74"/>
        <v>2</v>
      </c>
      <c r="M1183" s="25" t="str">
        <f>VLOOKUP(L1183,mês!A:B,2,0)</f>
        <v>Fevereiro</v>
      </c>
      <c r="N1183" s="25" t="str">
        <f t="shared" si="75"/>
        <v xml:space="preserve">Diretoria </v>
      </c>
    </row>
    <row r="1184" spans="1:14" ht="57" customHeight="1" x14ac:dyDescent="0.2">
      <c r="A1184" s="25" t="s">
        <v>489</v>
      </c>
      <c r="B1184" s="26">
        <v>44994</v>
      </c>
      <c r="C1184" s="27">
        <v>4048</v>
      </c>
      <c r="D1184" s="27" t="s">
        <v>65</v>
      </c>
      <c r="E1184" s="28" t="s">
        <v>83</v>
      </c>
      <c r="F1184" s="29" t="s">
        <v>1739</v>
      </c>
      <c r="G1184" s="27" t="s">
        <v>68</v>
      </c>
      <c r="I1184" s="30">
        <v>34.799999999999997</v>
      </c>
      <c r="J1184" s="30">
        <f t="shared" si="72"/>
        <v>0</v>
      </c>
      <c r="K1184" s="30">
        <f t="shared" si="73"/>
        <v>0</v>
      </c>
      <c r="L1184" s="25">
        <f t="shared" si="74"/>
        <v>3</v>
      </c>
      <c r="M1184" s="25" t="str">
        <f>VLOOKUP(L1184,mês!A:B,2,0)</f>
        <v>Março</v>
      </c>
      <c r="N1184" s="25" t="str">
        <f t="shared" si="75"/>
        <v xml:space="preserve">Diretoria </v>
      </c>
    </row>
    <row r="1185" spans="1:14" ht="57" customHeight="1" x14ac:dyDescent="0.2">
      <c r="A1185" s="25" t="s">
        <v>489</v>
      </c>
      <c r="B1185" s="26">
        <v>45008</v>
      </c>
      <c r="C1185" s="27">
        <v>4057</v>
      </c>
      <c r="D1185" s="27" t="s">
        <v>65</v>
      </c>
      <c r="E1185" s="28" t="s">
        <v>279</v>
      </c>
      <c r="F1185" s="29" t="s">
        <v>1740</v>
      </c>
      <c r="G1185" s="27" t="s">
        <v>68</v>
      </c>
      <c r="I1185" s="30">
        <v>1751.6</v>
      </c>
      <c r="J1185" s="30">
        <f t="shared" si="72"/>
        <v>0</v>
      </c>
      <c r="K1185" s="30">
        <f t="shared" si="73"/>
        <v>0</v>
      </c>
      <c r="L1185" s="25">
        <f t="shared" si="74"/>
        <v>3</v>
      </c>
      <c r="M1185" s="25" t="str">
        <f>VLOOKUP(L1185,mês!A:B,2,0)</f>
        <v>Março</v>
      </c>
      <c r="N1185" s="25" t="str">
        <f t="shared" si="75"/>
        <v xml:space="preserve">Diretoria </v>
      </c>
    </row>
    <row r="1186" spans="1:14" ht="57" customHeight="1" x14ac:dyDescent="0.2">
      <c r="A1186" s="25" t="s">
        <v>489</v>
      </c>
      <c r="B1186" s="26">
        <v>45028</v>
      </c>
      <c r="C1186" s="27">
        <v>4074</v>
      </c>
      <c r="D1186" s="27" t="s">
        <v>65</v>
      </c>
      <c r="E1186" s="28" t="s">
        <v>83</v>
      </c>
      <c r="F1186" s="29" t="s">
        <v>1741</v>
      </c>
      <c r="G1186" s="27" t="s">
        <v>68</v>
      </c>
      <c r="I1186" s="30">
        <v>1372.22</v>
      </c>
      <c r="J1186" s="30">
        <f t="shared" si="72"/>
        <v>0</v>
      </c>
      <c r="K1186" s="30">
        <f t="shared" si="73"/>
        <v>0</v>
      </c>
      <c r="L1186" s="25">
        <f t="shared" si="74"/>
        <v>4</v>
      </c>
      <c r="M1186" s="25" t="str">
        <f>VLOOKUP(L1186,mês!A:B,2,0)</f>
        <v>Abril</v>
      </c>
      <c r="N1186" s="25" t="str">
        <f t="shared" si="75"/>
        <v xml:space="preserve">Diretoria </v>
      </c>
    </row>
    <row r="1187" spans="1:14" ht="57" customHeight="1" x14ac:dyDescent="0.2">
      <c r="A1187" s="25" t="s">
        <v>489</v>
      </c>
      <c r="B1187" s="26">
        <v>45028</v>
      </c>
      <c r="C1187" s="27">
        <v>4076</v>
      </c>
      <c r="D1187" s="27" t="s">
        <v>65</v>
      </c>
      <c r="E1187" s="28" t="s">
        <v>585</v>
      </c>
      <c r="F1187" s="29" t="s">
        <v>1742</v>
      </c>
      <c r="G1187" s="27" t="s">
        <v>68</v>
      </c>
      <c r="I1187" s="30">
        <v>61639.26</v>
      </c>
      <c r="J1187" s="30">
        <f t="shared" si="72"/>
        <v>0</v>
      </c>
      <c r="K1187" s="30">
        <f t="shared" si="73"/>
        <v>0</v>
      </c>
      <c r="L1187" s="25">
        <f t="shared" si="74"/>
        <v>4</v>
      </c>
      <c r="M1187" s="25" t="str">
        <f>VLOOKUP(L1187,mês!A:B,2,0)</f>
        <v>Abril</v>
      </c>
      <c r="N1187" s="25" t="str">
        <f t="shared" si="75"/>
        <v xml:space="preserve">Diretoria </v>
      </c>
    </row>
    <row r="1188" spans="1:14" ht="57" customHeight="1" x14ac:dyDescent="0.2">
      <c r="A1188" s="25" t="s">
        <v>489</v>
      </c>
      <c r="B1188" s="26">
        <v>45048</v>
      </c>
      <c r="C1188" s="27">
        <v>4085</v>
      </c>
      <c r="D1188" s="27" t="s">
        <v>65</v>
      </c>
      <c r="E1188" s="28" t="s">
        <v>83</v>
      </c>
      <c r="F1188" s="29" t="s">
        <v>1743</v>
      </c>
      <c r="G1188" s="27" t="s">
        <v>68</v>
      </c>
      <c r="I1188" s="30">
        <v>15490</v>
      </c>
      <c r="J1188" s="30">
        <f t="shared" si="72"/>
        <v>0</v>
      </c>
      <c r="K1188" s="30">
        <f t="shared" si="73"/>
        <v>0</v>
      </c>
      <c r="L1188" s="25">
        <f t="shared" si="74"/>
        <v>5</v>
      </c>
      <c r="M1188" s="25" t="str">
        <f>VLOOKUP(L1188,mês!A:B,2,0)</f>
        <v>Maio</v>
      </c>
      <c r="N1188" s="25" t="str">
        <f t="shared" si="75"/>
        <v xml:space="preserve">Diretoria </v>
      </c>
    </row>
    <row r="1189" spans="1:14" ht="57" customHeight="1" x14ac:dyDescent="0.2">
      <c r="A1189" s="25" t="s">
        <v>489</v>
      </c>
      <c r="B1189" s="26">
        <v>45054</v>
      </c>
      <c r="C1189" s="27">
        <v>4089</v>
      </c>
      <c r="D1189" s="27" t="s">
        <v>65</v>
      </c>
      <c r="E1189" s="28" t="s">
        <v>83</v>
      </c>
      <c r="F1189" s="29" t="s">
        <v>1744</v>
      </c>
      <c r="G1189" s="27" t="s">
        <v>68</v>
      </c>
      <c r="I1189" s="30">
        <v>2757.22</v>
      </c>
      <c r="J1189" s="30">
        <f t="shared" ref="J1189:J1252" si="76">IF(G1189="Não",0,H1189)</f>
        <v>0</v>
      </c>
      <c r="K1189" s="30">
        <f t="shared" ref="K1189:K1252" si="77">IF(G1189="Não",H1189,0)</f>
        <v>0</v>
      </c>
      <c r="L1189" s="25">
        <f t="shared" ref="L1189:L1252" si="78">MONTH(B1189)</f>
        <v>5</v>
      </c>
      <c r="M1189" s="25" t="str">
        <f>VLOOKUP(L1189,mês!A:B,2,0)</f>
        <v>Maio</v>
      </c>
      <c r="N1189" s="25" t="str">
        <f t="shared" ref="N1189:N1252" si="79">LEFT(A1189,SEARCH("-",A1189)-1)</f>
        <v xml:space="preserve">Diretoria </v>
      </c>
    </row>
    <row r="1190" spans="1:14" ht="57" customHeight="1" x14ac:dyDescent="0.2">
      <c r="A1190" s="25" t="s">
        <v>489</v>
      </c>
      <c r="B1190" s="26">
        <v>45057</v>
      </c>
      <c r="C1190" s="27">
        <v>4094</v>
      </c>
      <c r="D1190" s="27" t="s">
        <v>65</v>
      </c>
      <c r="E1190" s="28" t="s">
        <v>279</v>
      </c>
      <c r="F1190" s="29" t="s">
        <v>1745</v>
      </c>
      <c r="G1190" s="27" t="s">
        <v>68</v>
      </c>
      <c r="I1190" s="30">
        <v>7158</v>
      </c>
      <c r="J1190" s="30">
        <f t="shared" si="76"/>
        <v>0</v>
      </c>
      <c r="K1190" s="30">
        <f t="shared" si="77"/>
        <v>0</v>
      </c>
      <c r="L1190" s="25">
        <f t="shared" si="78"/>
        <v>5</v>
      </c>
      <c r="M1190" s="25" t="str">
        <f>VLOOKUP(L1190,mês!A:B,2,0)</f>
        <v>Maio</v>
      </c>
      <c r="N1190" s="25" t="str">
        <f t="shared" si="79"/>
        <v xml:space="preserve">Diretoria </v>
      </c>
    </row>
    <row r="1191" spans="1:14" ht="57" customHeight="1" x14ac:dyDescent="0.2">
      <c r="A1191" s="25" t="s">
        <v>489</v>
      </c>
      <c r="B1191" s="26">
        <v>45057</v>
      </c>
      <c r="C1191" s="27">
        <v>4095</v>
      </c>
      <c r="D1191" s="27" t="s">
        <v>65</v>
      </c>
      <c r="E1191" s="28" t="s">
        <v>279</v>
      </c>
      <c r="F1191" s="29" t="s">
        <v>1746</v>
      </c>
      <c r="G1191" s="27" t="s">
        <v>68</v>
      </c>
      <c r="I1191" s="30">
        <v>5700</v>
      </c>
      <c r="J1191" s="30">
        <f t="shared" si="76"/>
        <v>0</v>
      </c>
      <c r="K1191" s="30">
        <f t="shared" si="77"/>
        <v>0</v>
      </c>
      <c r="L1191" s="25">
        <f t="shared" si="78"/>
        <v>5</v>
      </c>
      <c r="M1191" s="25" t="str">
        <f>VLOOKUP(L1191,mês!A:B,2,0)</f>
        <v>Maio</v>
      </c>
      <c r="N1191" s="25" t="str">
        <f t="shared" si="79"/>
        <v xml:space="preserve">Diretoria </v>
      </c>
    </row>
    <row r="1192" spans="1:14" ht="57" customHeight="1" x14ac:dyDescent="0.2">
      <c r="A1192" s="25" t="s">
        <v>489</v>
      </c>
      <c r="B1192" s="26">
        <v>45058</v>
      </c>
      <c r="C1192" s="27">
        <v>4096</v>
      </c>
      <c r="D1192" s="27" t="s">
        <v>65</v>
      </c>
      <c r="E1192" s="28" t="s">
        <v>1747</v>
      </c>
      <c r="F1192" s="29" t="s">
        <v>1748</v>
      </c>
      <c r="G1192" s="27" t="s">
        <v>68</v>
      </c>
      <c r="I1192" s="30">
        <v>69422.720000000001</v>
      </c>
      <c r="J1192" s="30">
        <f t="shared" si="76"/>
        <v>0</v>
      </c>
      <c r="K1192" s="30">
        <f t="shared" si="77"/>
        <v>0</v>
      </c>
      <c r="L1192" s="25">
        <f t="shared" si="78"/>
        <v>5</v>
      </c>
      <c r="M1192" s="25" t="str">
        <f>VLOOKUP(L1192,mês!A:B,2,0)</f>
        <v>Maio</v>
      </c>
      <c r="N1192" s="25" t="str">
        <f t="shared" si="79"/>
        <v xml:space="preserve">Diretoria </v>
      </c>
    </row>
    <row r="1193" spans="1:14" ht="57" customHeight="1" x14ac:dyDescent="0.2">
      <c r="A1193" s="25" t="s">
        <v>489</v>
      </c>
      <c r="B1193" s="26">
        <v>45062</v>
      </c>
      <c r="C1193" s="27">
        <v>4098</v>
      </c>
      <c r="D1193" s="27" t="s">
        <v>65</v>
      </c>
      <c r="E1193" s="28" t="s">
        <v>116</v>
      </c>
      <c r="F1193" s="29" t="s">
        <v>1749</v>
      </c>
      <c r="G1193" s="27" t="s">
        <v>68</v>
      </c>
      <c r="I1193" s="30">
        <v>4864</v>
      </c>
      <c r="J1193" s="30">
        <f t="shared" si="76"/>
        <v>0</v>
      </c>
      <c r="K1193" s="30">
        <f t="shared" si="77"/>
        <v>0</v>
      </c>
      <c r="L1193" s="25">
        <f t="shared" si="78"/>
        <v>5</v>
      </c>
      <c r="M1193" s="25" t="str">
        <f>VLOOKUP(L1193,mês!A:B,2,0)</f>
        <v>Maio</v>
      </c>
      <c r="N1193" s="25" t="str">
        <f t="shared" si="79"/>
        <v xml:space="preserve">Diretoria </v>
      </c>
    </row>
    <row r="1194" spans="1:14" ht="57" customHeight="1" x14ac:dyDescent="0.2">
      <c r="A1194" s="25" t="s">
        <v>489</v>
      </c>
      <c r="B1194" s="26">
        <v>45077</v>
      </c>
      <c r="C1194" s="27">
        <v>4106</v>
      </c>
      <c r="D1194" s="27" t="s">
        <v>65</v>
      </c>
      <c r="E1194" s="28" t="s">
        <v>116</v>
      </c>
      <c r="F1194" s="29" t="s">
        <v>1750</v>
      </c>
      <c r="G1194" s="27" t="s">
        <v>68</v>
      </c>
      <c r="I1194" s="30">
        <v>986.25</v>
      </c>
      <c r="J1194" s="30">
        <f t="shared" si="76"/>
        <v>0</v>
      </c>
      <c r="K1194" s="30">
        <f t="shared" si="77"/>
        <v>0</v>
      </c>
      <c r="L1194" s="25">
        <f t="shared" si="78"/>
        <v>5</v>
      </c>
      <c r="M1194" s="25" t="str">
        <f>VLOOKUP(L1194,mês!A:B,2,0)</f>
        <v>Maio</v>
      </c>
      <c r="N1194" s="25" t="str">
        <f t="shared" si="79"/>
        <v xml:space="preserve">Diretoria </v>
      </c>
    </row>
    <row r="1195" spans="1:14" ht="57" customHeight="1" x14ac:dyDescent="0.2">
      <c r="A1195" s="25" t="s">
        <v>489</v>
      </c>
      <c r="B1195" s="26">
        <v>45078</v>
      </c>
      <c r="C1195" s="27">
        <v>4107</v>
      </c>
      <c r="D1195" s="27" t="s">
        <v>65</v>
      </c>
      <c r="E1195" s="28" t="s">
        <v>116</v>
      </c>
      <c r="F1195" s="29" t="s">
        <v>1751</v>
      </c>
      <c r="G1195" s="27" t="s">
        <v>68</v>
      </c>
      <c r="I1195" s="30">
        <v>166507</v>
      </c>
      <c r="J1195" s="30">
        <f t="shared" si="76"/>
        <v>0</v>
      </c>
      <c r="K1195" s="30">
        <f t="shared" si="77"/>
        <v>0</v>
      </c>
      <c r="L1195" s="25">
        <f t="shared" si="78"/>
        <v>6</v>
      </c>
      <c r="M1195" s="25" t="str">
        <f>VLOOKUP(L1195,mês!A:B,2,0)</f>
        <v>Junho</v>
      </c>
      <c r="N1195" s="25" t="str">
        <f t="shared" si="79"/>
        <v xml:space="preserve">Diretoria </v>
      </c>
    </row>
    <row r="1196" spans="1:14" ht="57" customHeight="1" x14ac:dyDescent="0.2">
      <c r="A1196" s="25" t="s">
        <v>489</v>
      </c>
      <c r="B1196" s="26">
        <v>45078</v>
      </c>
      <c r="C1196" s="27">
        <v>4108</v>
      </c>
      <c r="D1196" s="27" t="s">
        <v>65</v>
      </c>
      <c r="E1196" s="28" t="s">
        <v>116</v>
      </c>
      <c r="F1196" s="29" t="s">
        <v>1752</v>
      </c>
      <c r="G1196" s="27" t="s">
        <v>68</v>
      </c>
      <c r="I1196" s="30">
        <v>457031.58</v>
      </c>
      <c r="J1196" s="30">
        <f t="shared" si="76"/>
        <v>0</v>
      </c>
      <c r="K1196" s="30">
        <f t="shared" si="77"/>
        <v>0</v>
      </c>
      <c r="L1196" s="25">
        <f t="shared" si="78"/>
        <v>6</v>
      </c>
      <c r="M1196" s="25" t="str">
        <f>VLOOKUP(L1196,mês!A:B,2,0)</f>
        <v>Junho</v>
      </c>
      <c r="N1196" s="25" t="str">
        <f t="shared" si="79"/>
        <v xml:space="preserve">Diretoria </v>
      </c>
    </row>
    <row r="1197" spans="1:14" ht="57" customHeight="1" x14ac:dyDescent="0.2">
      <c r="A1197" s="25" t="s">
        <v>489</v>
      </c>
      <c r="B1197" s="26">
        <v>45082</v>
      </c>
      <c r="C1197" s="27">
        <v>4109</v>
      </c>
      <c r="D1197" s="27" t="s">
        <v>65</v>
      </c>
      <c r="E1197" s="28" t="s">
        <v>279</v>
      </c>
      <c r="F1197" s="29" t="s">
        <v>1753</v>
      </c>
      <c r="G1197" s="27" t="s">
        <v>68</v>
      </c>
      <c r="I1197" s="30">
        <v>1059</v>
      </c>
      <c r="J1197" s="30">
        <f t="shared" si="76"/>
        <v>0</v>
      </c>
      <c r="K1197" s="30">
        <f t="shared" si="77"/>
        <v>0</v>
      </c>
      <c r="L1197" s="25">
        <f t="shared" si="78"/>
        <v>6</v>
      </c>
      <c r="M1197" s="25" t="str">
        <f>VLOOKUP(L1197,mês!A:B,2,0)</f>
        <v>Junho</v>
      </c>
      <c r="N1197" s="25" t="str">
        <f t="shared" si="79"/>
        <v xml:space="preserve">Diretoria </v>
      </c>
    </row>
    <row r="1198" spans="1:14" ht="57" customHeight="1" x14ac:dyDescent="0.2">
      <c r="A1198" s="25" t="s">
        <v>489</v>
      </c>
      <c r="B1198" s="26">
        <v>45084</v>
      </c>
      <c r="C1198" s="27">
        <v>4114</v>
      </c>
      <c r="D1198" s="27" t="s">
        <v>65</v>
      </c>
      <c r="E1198" s="28" t="s">
        <v>83</v>
      </c>
      <c r="F1198" s="29" t="s">
        <v>1754</v>
      </c>
      <c r="G1198" s="27" t="s">
        <v>68</v>
      </c>
      <c r="I1198" s="30">
        <v>2067.7600000000002</v>
      </c>
      <c r="J1198" s="30">
        <f t="shared" si="76"/>
        <v>0</v>
      </c>
      <c r="K1198" s="30">
        <f t="shared" si="77"/>
        <v>0</v>
      </c>
      <c r="L1198" s="25">
        <f t="shared" si="78"/>
        <v>6</v>
      </c>
      <c r="M1198" s="25" t="str">
        <f>VLOOKUP(L1198,mês!A:B,2,0)</f>
        <v>Junho</v>
      </c>
      <c r="N1198" s="25" t="str">
        <f t="shared" si="79"/>
        <v xml:space="preserve">Diretoria </v>
      </c>
    </row>
    <row r="1199" spans="1:14" ht="57" customHeight="1" x14ac:dyDescent="0.2">
      <c r="A1199" s="25" t="s">
        <v>489</v>
      </c>
      <c r="B1199" s="26">
        <v>45100</v>
      </c>
      <c r="C1199" s="27">
        <v>4126</v>
      </c>
      <c r="D1199" s="27" t="s">
        <v>65</v>
      </c>
      <c r="E1199" s="28" t="s">
        <v>1610</v>
      </c>
      <c r="F1199" s="29" t="s">
        <v>1755</v>
      </c>
      <c r="G1199" s="27" t="s">
        <v>68</v>
      </c>
      <c r="I1199" s="30">
        <v>500</v>
      </c>
      <c r="J1199" s="30">
        <f t="shared" si="76"/>
        <v>0</v>
      </c>
      <c r="K1199" s="30">
        <f t="shared" si="77"/>
        <v>0</v>
      </c>
      <c r="L1199" s="25">
        <f t="shared" si="78"/>
        <v>6</v>
      </c>
      <c r="M1199" s="25" t="str">
        <f>VLOOKUP(L1199,mês!A:B,2,0)</f>
        <v>Junho</v>
      </c>
      <c r="N1199" s="25" t="str">
        <f t="shared" si="79"/>
        <v xml:space="preserve">Diretoria </v>
      </c>
    </row>
    <row r="1200" spans="1:14" ht="57" customHeight="1" x14ac:dyDescent="0.2">
      <c r="A1200" s="25" t="s">
        <v>489</v>
      </c>
      <c r="B1200" s="26">
        <v>45107</v>
      </c>
      <c r="C1200" s="27">
        <v>4127</v>
      </c>
      <c r="D1200" s="27" t="s">
        <v>65</v>
      </c>
      <c r="E1200" s="28" t="s">
        <v>1614</v>
      </c>
      <c r="F1200" s="29" t="s">
        <v>1756</v>
      </c>
      <c r="G1200" s="27" t="s">
        <v>68</v>
      </c>
      <c r="I1200" s="30">
        <v>684.01</v>
      </c>
      <c r="J1200" s="30">
        <f t="shared" si="76"/>
        <v>0</v>
      </c>
      <c r="K1200" s="30">
        <f t="shared" si="77"/>
        <v>0</v>
      </c>
      <c r="L1200" s="25">
        <f t="shared" si="78"/>
        <v>6</v>
      </c>
      <c r="M1200" s="25" t="str">
        <f>VLOOKUP(L1200,mês!A:B,2,0)</f>
        <v>Junho</v>
      </c>
      <c r="N1200" s="25" t="str">
        <f t="shared" si="79"/>
        <v xml:space="preserve">Diretoria </v>
      </c>
    </row>
    <row r="1201" spans="1:14" ht="57" customHeight="1" x14ac:dyDescent="0.2">
      <c r="A1201" s="25" t="s">
        <v>489</v>
      </c>
      <c r="B1201" s="26">
        <v>45112</v>
      </c>
      <c r="C1201" s="27">
        <v>4133</v>
      </c>
      <c r="D1201" s="27" t="s">
        <v>65</v>
      </c>
      <c r="E1201" s="28" t="s">
        <v>83</v>
      </c>
      <c r="F1201" s="29" t="s">
        <v>1757</v>
      </c>
      <c r="G1201" s="27" t="s">
        <v>68</v>
      </c>
      <c r="I1201" s="30">
        <v>1308.27</v>
      </c>
      <c r="J1201" s="30">
        <f t="shared" si="76"/>
        <v>0</v>
      </c>
      <c r="K1201" s="30">
        <f t="shared" si="77"/>
        <v>0</v>
      </c>
      <c r="L1201" s="25">
        <f t="shared" si="78"/>
        <v>7</v>
      </c>
      <c r="M1201" s="25" t="str">
        <f>VLOOKUP(L1201,mês!A:B,2,0)</f>
        <v>Julho</v>
      </c>
      <c r="N1201" s="25" t="str">
        <f t="shared" si="79"/>
        <v xml:space="preserve">Diretoria </v>
      </c>
    </row>
    <row r="1202" spans="1:14" ht="57" customHeight="1" x14ac:dyDescent="0.2">
      <c r="A1202" s="25" t="s">
        <v>489</v>
      </c>
      <c r="B1202" s="26">
        <v>45112</v>
      </c>
      <c r="C1202" s="27">
        <v>4134</v>
      </c>
      <c r="D1202" s="27" t="s">
        <v>65</v>
      </c>
      <c r="E1202" s="28" t="s">
        <v>83</v>
      </c>
      <c r="F1202" s="29" t="s">
        <v>1758</v>
      </c>
      <c r="G1202" s="27" t="s">
        <v>68</v>
      </c>
      <c r="I1202" s="30">
        <v>1255.47</v>
      </c>
      <c r="J1202" s="30">
        <f t="shared" si="76"/>
        <v>0</v>
      </c>
      <c r="K1202" s="30">
        <f t="shared" si="77"/>
        <v>0</v>
      </c>
      <c r="L1202" s="25">
        <f t="shared" si="78"/>
        <v>7</v>
      </c>
      <c r="M1202" s="25" t="str">
        <f>VLOOKUP(L1202,mês!A:B,2,0)</f>
        <v>Julho</v>
      </c>
      <c r="N1202" s="25" t="str">
        <f t="shared" si="79"/>
        <v xml:space="preserve">Diretoria </v>
      </c>
    </row>
    <row r="1203" spans="1:14" ht="57" customHeight="1" x14ac:dyDescent="0.2">
      <c r="A1203" s="25" t="s">
        <v>489</v>
      </c>
      <c r="B1203" s="26">
        <v>45112</v>
      </c>
      <c r="C1203" s="27">
        <v>4136</v>
      </c>
      <c r="D1203" s="27" t="s">
        <v>65</v>
      </c>
      <c r="E1203" s="28" t="s">
        <v>116</v>
      </c>
      <c r="F1203" s="29" t="s">
        <v>1759</v>
      </c>
      <c r="G1203" s="27" t="s">
        <v>68</v>
      </c>
      <c r="I1203" s="30">
        <v>2400</v>
      </c>
      <c r="J1203" s="30">
        <f t="shared" si="76"/>
        <v>0</v>
      </c>
      <c r="K1203" s="30">
        <f t="shared" si="77"/>
        <v>0</v>
      </c>
      <c r="L1203" s="25">
        <f t="shared" si="78"/>
        <v>7</v>
      </c>
      <c r="M1203" s="25" t="str">
        <f>VLOOKUP(L1203,mês!A:B,2,0)</f>
        <v>Julho</v>
      </c>
      <c r="N1203" s="25" t="str">
        <f t="shared" si="79"/>
        <v xml:space="preserve">Diretoria </v>
      </c>
    </row>
    <row r="1204" spans="1:14" ht="57" customHeight="1" x14ac:dyDescent="0.2">
      <c r="A1204" s="25" t="s">
        <v>489</v>
      </c>
      <c r="B1204" s="26">
        <v>45139</v>
      </c>
      <c r="C1204" s="27">
        <v>4153</v>
      </c>
      <c r="D1204" s="27" t="s">
        <v>65</v>
      </c>
      <c r="E1204" s="28" t="s">
        <v>279</v>
      </c>
      <c r="F1204" s="29" t="s">
        <v>1760</v>
      </c>
      <c r="G1204" s="27" t="s">
        <v>68</v>
      </c>
      <c r="I1204" s="30">
        <v>3220</v>
      </c>
      <c r="J1204" s="30">
        <f t="shared" si="76"/>
        <v>0</v>
      </c>
      <c r="K1204" s="30">
        <f t="shared" si="77"/>
        <v>0</v>
      </c>
      <c r="L1204" s="25">
        <f t="shared" si="78"/>
        <v>8</v>
      </c>
      <c r="M1204" s="25" t="str">
        <f>VLOOKUP(L1204,mês!A:B,2,0)</f>
        <v>Agosto</v>
      </c>
      <c r="N1204" s="25" t="str">
        <f t="shared" si="79"/>
        <v xml:space="preserve">Diretoria </v>
      </c>
    </row>
    <row r="1205" spans="1:14" ht="57" customHeight="1" x14ac:dyDescent="0.2">
      <c r="A1205" s="25" t="s">
        <v>489</v>
      </c>
      <c r="B1205" s="26">
        <v>45139</v>
      </c>
      <c r="C1205" s="27">
        <v>4157</v>
      </c>
      <c r="D1205" s="27" t="s">
        <v>65</v>
      </c>
      <c r="E1205" s="28" t="s">
        <v>279</v>
      </c>
      <c r="F1205" s="29" t="s">
        <v>1761</v>
      </c>
      <c r="G1205" s="27" t="s">
        <v>68</v>
      </c>
      <c r="I1205" s="30">
        <v>3597</v>
      </c>
      <c r="J1205" s="30">
        <f t="shared" si="76"/>
        <v>0</v>
      </c>
      <c r="K1205" s="30">
        <f t="shared" si="77"/>
        <v>0</v>
      </c>
      <c r="L1205" s="25">
        <f t="shared" si="78"/>
        <v>8</v>
      </c>
      <c r="M1205" s="25" t="str">
        <f>VLOOKUP(L1205,mês!A:B,2,0)</f>
        <v>Agosto</v>
      </c>
      <c r="N1205" s="25" t="str">
        <f t="shared" si="79"/>
        <v xml:space="preserve">Diretoria </v>
      </c>
    </row>
    <row r="1206" spans="1:14" ht="57" customHeight="1" x14ac:dyDescent="0.2">
      <c r="A1206" s="25" t="s">
        <v>489</v>
      </c>
      <c r="B1206" s="26">
        <v>45162</v>
      </c>
      <c r="C1206" s="27">
        <v>4168</v>
      </c>
      <c r="D1206" s="27" t="s">
        <v>270</v>
      </c>
      <c r="E1206" s="28" t="s">
        <v>279</v>
      </c>
      <c r="F1206" s="29" t="s">
        <v>1762</v>
      </c>
      <c r="G1206" s="27" t="s">
        <v>68</v>
      </c>
      <c r="I1206" s="30">
        <v>430.36</v>
      </c>
      <c r="J1206" s="30">
        <f t="shared" si="76"/>
        <v>0</v>
      </c>
      <c r="K1206" s="30">
        <f t="shared" si="77"/>
        <v>0</v>
      </c>
      <c r="L1206" s="25">
        <f t="shared" si="78"/>
        <v>8</v>
      </c>
      <c r="M1206" s="25" t="str">
        <f>VLOOKUP(L1206,mês!A:B,2,0)</f>
        <v>Agosto</v>
      </c>
      <c r="N1206" s="25" t="str">
        <f t="shared" si="79"/>
        <v xml:space="preserve">Diretoria </v>
      </c>
    </row>
    <row r="1207" spans="1:14" ht="57" customHeight="1" x14ac:dyDescent="0.2">
      <c r="A1207" s="25" t="s">
        <v>489</v>
      </c>
      <c r="B1207" s="26">
        <v>45204</v>
      </c>
      <c r="C1207" s="27">
        <v>4195</v>
      </c>
      <c r="D1207" s="27" t="s">
        <v>65</v>
      </c>
      <c r="E1207" s="28" t="s">
        <v>83</v>
      </c>
      <c r="F1207" s="29" t="s">
        <v>1763</v>
      </c>
      <c r="G1207" s="27" t="s">
        <v>68</v>
      </c>
      <c r="I1207" s="30">
        <v>828.29</v>
      </c>
      <c r="J1207" s="30">
        <f t="shared" si="76"/>
        <v>0</v>
      </c>
      <c r="K1207" s="30">
        <f t="shared" si="77"/>
        <v>0</v>
      </c>
      <c r="L1207" s="25">
        <f t="shared" si="78"/>
        <v>10</v>
      </c>
      <c r="M1207" s="25" t="str">
        <f>VLOOKUP(L1207,mês!A:B,2,0)</f>
        <v>Outubro</v>
      </c>
      <c r="N1207" s="25" t="str">
        <f t="shared" si="79"/>
        <v xml:space="preserve">Diretoria </v>
      </c>
    </row>
    <row r="1208" spans="1:14" ht="57" customHeight="1" x14ac:dyDescent="0.2">
      <c r="A1208" s="25" t="s">
        <v>489</v>
      </c>
      <c r="B1208" s="26">
        <v>45204</v>
      </c>
      <c r="C1208" s="27">
        <v>4196</v>
      </c>
      <c r="D1208" s="27" t="s">
        <v>65</v>
      </c>
      <c r="E1208" s="28" t="s">
        <v>83</v>
      </c>
      <c r="F1208" s="29" t="s">
        <v>1764</v>
      </c>
      <c r="G1208" s="27" t="s">
        <v>68</v>
      </c>
      <c r="I1208" s="30">
        <v>2268.8000000000002</v>
      </c>
      <c r="J1208" s="30">
        <f t="shared" si="76"/>
        <v>0</v>
      </c>
      <c r="K1208" s="30">
        <f t="shared" si="77"/>
        <v>0</v>
      </c>
      <c r="L1208" s="25">
        <f t="shared" si="78"/>
        <v>10</v>
      </c>
      <c r="M1208" s="25" t="str">
        <f>VLOOKUP(L1208,mês!A:B,2,0)</f>
        <v>Outubro</v>
      </c>
      <c r="N1208" s="25" t="str">
        <f t="shared" si="79"/>
        <v xml:space="preserve">Diretoria </v>
      </c>
    </row>
    <row r="1209" spans="1:14" ht="57" customHeight="1" x14ac:dyDescent="0.2">
      <c r="A1209" s="25" t="s">
        <v>489</v>
      </c>
      <c r="B1209" s="26">
        <v>45204</v>
      </c>
      <c r="C1209" s="27">
        <v>4199</v>
      </c>
      <c r="D1209" s="27" t="s">
        <v>65</v>
      </c>
      <c r="E1209" s="28" t="s">
        <v>83</v>
      </c>
      <c r="F1209" s="29" t="s">
        <v>1765</v>
      </c>
      <c r="G1209" s="27" t="s">
        <v>68</v>
      </c>
      <c r="I1209" s="30">
        <v>1577.2</v>
      </c>
      <c r="J1209" s="30">
        <f t="shared" si="76"/>
        <v>0</v>
      </c>
      <c r="K1209" s="30">
        <f t="shared" si="77"/>
        <v>0</v>
      </c>
      <c r="L1209" s="25">
        <f t="shared" si="78"/>
        <v>10</v>
      </c>
      <c r="M1209" s="25" t="str">
        <f>VLOOKUP(L1209,mês!A:B,2,0)</f>
        <v>Outubro</v>
      </c>
      <c r="N1209" s="25" t="str">
        <f t="shared" si="79"/>
        <v xml:space="preserve">Diretoria </v>
      </c>
    </row>
    <row r="1210" spans="1:14" ht="57" customHeight="1" x14ac:dyDescent="0.2">
      <c r="A1210" s="25" t="s">
        <v>489</v>
      </c>
      <c r="B1210" s="26">
        <v>45204</v>
      </c>
      <c r="C1210" s="27">
        <v>4200</v>
      </c>
      <c r="D1210" s="27" t="s">
        <v>65</v>
      </c>
      <c r="E1210" s="28" t="s">
        <v>83</v>
      </c>
      <c r="F1210" s="29" t="s">
        <v>1766</v>
      </c>
      <c r="G1210" s="27" t="s">
        <v>68</v>
      </c>
      <c r="I1210" s="30">
        <v>5374.74</v>
      </c>
      <c r="J1210" s="30">
        <f t="shared" si="76"/>
        <v>0</v>
      </c>
      <c r="K1210" s="30">
        <f t="shared" si="77"/>
        <v>0</v>
      </c>
      <c r="L1210" s="25">
        <f t="shared" si="78"/>
        <v>10</v>
      </c>
      <c r="M1210" s="25" t="str">
        <f>VLOOKUP(L1210,mês!A:B,2,0)</f>
        <v>Outubro</v>
      </c>
      <c r="N1210" s="25" t="str">
        <f t="shared" si="79"/>
        <v xml:space="preserve">Diretoria </v>
      </c>
    </row>
    <row r="1211" spans="1:14" ht="57" customHeight="1" x14ac:dyDescent="0.2">
      <c r="A1211" s="25" t="s">
        <v>489</v>
      </c>
      <c r="B1211" s="26">
        <v>45205</v>
      </c>
      <c r="C1211" s="27">
        <v>4201</v>
      </c>
      <c r="D1211" s="27" t="s">
        <v>65</v>
      </c>
      <c r="E1211" s="28" t="s">
        <v>1747</v>
      </c>
      <c r="F1211" s="29" t="s">
        <v>1767</v>
      </c>
      <c r="G1211" s="27" t="s">
        <v>68</v>
      </c>
      <c r="I1211" s="30">
        <v>69245.41</v>
      </c>
      <c r="J1211" s="30">
        <f t="shared" si="76"/>
        <v>0</v>
      </c>
      <c r="K1211" s="30">
        <f t="shared" si="77"/>
        <v>0</v>
      </c>
      <c r="L1211" s="25">
        <f t="shared" si="78"/>
        <v>10</v>
      </c>
      <c r="M1211" s="25" t="str">
        <f>VLOOKUP(L1211,mês!A:B,2,0)</f>
        <v>Outubro</v>
      </c>
      <c r="N1211" s="25" t="str">
        <f t="shared" si="79"/>
        <v xml:space="preserve">Diretoria </v>
      </c>
    </row>
    <row r="1212" spans="1:14" ht="57" customHeight="1" x14ac:dyDescent="0.2">
      <c r="A1212" s="25" t="s">
        <v>489</v>
      </c>
      <c r="B1212" s="26">
        <v>45219</v>
      </c>
      <c r="C1212" s="27">
        <v>4206</v>
      </c>
      <c r="D1212" s="27" t="s">
        <v>65</v>
      </c>
      <c r="E1212" s="28" t="s">
        <v>116</v>
      </c>
      <c r="F1212" s="29" t="s">
        <v>1768</v>
      </c>
      <c r="G1212" s="27" t="s">
        <v>68</v>
      </c>
      <c r="I1212" s="30">
        <v>420</v>
      </c>
      <c r="J1212" s="30">
        <f t="shared" si="76"/>
        <v>0</v>
      </c>
      <c r="K1212" s="30">
        <f t="shared" si="77"/>
        <v>0</v>
      </c>
      <c r="L1212" s="25">
        <f t="shared" si="78"/>
        <v>10</v>
      </c>
      <c r="M1212" s="25" t="str">
        <f>VLOOKUP(L1212,mês!A:B,2,0)</f>
        <v>Outubro</v>
      </c>
      <c r="N1212" s="25" t="str">
        <f t="shared" si="79"/>
        <v xml:space="preserve">Diretoria </v>
      </c>
    </row>
    <row r="1213" spans="1:14" ht="57" customHeight="1" x14ac:dyDescent="0.2">
      <c r="A1213" s="25" t="s">
        <v>489</v>
      </c>
      <c r="B1213" s="26">
        <v>45219</v>
      </c>
      <c r="C1213" s="27">
        <v>4207</v>
      </c>
      <c r="D1213" s="27" t="s">
        <v>65</v>
      </c>
      <c r="E1213" s="28" t="s">
        <v>116</v>
      </c>
      <c r="F1213" s="29" t="s">
        <v>1769</v>
      </c>
      <c r="G1213" s="27" t="s">
        <v>68</v>
      </c>
      <c r="I1213" s="30">
        <v>126.6</v>
      </c>
      <c r="J1213" s="30">
        <f t="shared" si="76"/>
        <v>0</v>
      </c>
      <c r="K1213" s="30">
        <f t="shared" si="77"/>
        <v>0</v>
      </c>
      <c r="L1213" s="25">
        <f t="shared" si="78"/>
        <v>10</v>
      </c>
      <c r="M1213" s="25" t="str">
        <f>VLOOKUP(L1213,mês!A:B,2,0)</f>
        <v>Outubro</v>
      </c>
      <c r="N1213" s="25" t="str">
        <f t="shared" si="79"/>
        <v xml:space="preserve">Diretoria </v>
      </c>
    </row>
    <row r="1214" spans="1:14" ht="57" customHeight="1" x14ac:dyDescent="0.2">
      <c r="A1214" s="25" t="s">
        <v>489</v>
      </c>
      <c r="B1214" s="26">
        <v>45237</v>
      </c>
      <c r="C1214" s="27">
        <v>4209</v>
      </c>
      <c r="D1214" s="27" t="s">
        <v>65</v>
      </c>
      <c r="E1214" s="28" t="s">
        <v>83</v>
      </c>
      <c r="F1214" s="29" t="s">
        <v>1770</v>
      </c>
      <c r="G1214" s="27" t="s">
        <v>68</v>
      </c>
      <c r="I1214" s="30">
        <v>10104.4</v>
      </c>
      <c r="J1214" s="30">
        <f t="shared" si="76"/>
        <v>0</v>
      </c>
      <c r="K1214" s="30">
        <f t="shared" si="77"/>
        <v>0</v>
      </c>
      <c r="L1214" s="25">
        <f t="shared" si="78"/>
        <v>11</v>
      </c>
      <c r="M1214" s="25" t="str">
        <f>VLOOKUP(L1214,mês!A:B,2,0)</f>
        <v>Novembro</v>
      </c>
      <c r="N1214" s="25" t="str">
        <f t="shared" si="79"/>
        <v xml:space="preserve">Diretoria </v>
      </c>
    </row>
    <row r="1215" spans="1:14" ht="57" customHeight="1" x14ac:dyDescent="0.2">
      <c r="A1215" s="25" t="s">
        <v>489</v>
      </c>
      <c r="B1215" s="26">
        <v>45237</v>
      </c>
      <c r="C1215" s="27">
        <v>4210</v>
      </c>
      <c r="D1215" s="27" t="s">
        <v>65</v>
      </c>
      <c r="E1215" s="28" t="s">
        <v>83</v>
      </c>
      <c r="F1215" s="29" t="s">
        <v>1771</v>
      </c>
      <c r="G1215" s="27" t="s">
        <v>68</v>
      </c>
      <c r="I1215" s="30">
        <v>505.97</v>
      </c>
      <c r="J1215" s="30">
        <f t="shared" si="76"/>
        <v>0</v>
      </c>
      <c r="K1215" s="30">
        <f t="shared" si="77"/>
        <v>0</v>
      </c>
      <c r="L1215" s="25">
        <f t="shared" si="78"/>
        <v>11</v>
      </c>
      <c r="M1215" s="25" t="str">
        <f>VLOOKUP(L1215,mês!A:B,2,0)</f>
        <v>Novembro</v>
      </c>
      <c r="N1215" s="25" t="str">
        <f t="shared" si="79"/>
        <v xml:space="preserve">Diretoria </v>
      </c>
    </row>
    <row r="1216" spans="1:14" ht="57" customHeight="1" x14ac:dyDescent="0.2">
      <c r="A1216" s="25" t="s">
        <v>489</v>
      </c>
      <c r="B1216" s="26">
        <v>45239</v>
      </c>
      <c r="C1216" s="27">
        <v>4214</v>
      </c>
      <c r="D1216" s="27" t="s">
        <v>65</v>
      </c>
      <c r="E1216" s="28" t="s">
        <v>1614</v>
      </c>
      <c r="F1216" s="29" t="s">
        <v>1772</v>
      </c>
      <c r="G1216" s="27" t="s">
        <v>68</v>
      </c>
      <c r="I1216" s="30">
        <v>70.47</v>
      </c>
      <c r="J1216" s="30">
        <f t="shared" si="76"/>
        <v>0</v>
      </c>
      <c r="K1216" s="30">
        <f t="shared" si="77"/>
        <v>0</v>
      </c>
      <c r="L1216" s="25">
        <f t="shared" si="78"/>
        <v>11</v>
      </c>
      <c r="M1216" s="25" t="str">
        <f>VLOOKUP(L1216,mês!A:B,2,0)</f>
        <v>Novembro</v>
      </c>
      <c r="N1216" s="25" t="str">
        <f t="shared" si="79"/>
        <v xml:space="preserve">Diretoria </v>
      </c>
    </row>
    <row r="1217" spans="1:14" ht="57" customHeight="1" x14ac:dyDescent="0.2">
      <c r="A1217" s="25" t="s">
        <v>489</v>
      </c>
      <c r="B1217" s="26">
        <v>45261</v>
      </c>
      <c r="C1217" s="27">
        <v>4223</v>
      </c>
      <c r="D1217" s="27" t="s">
        <v>505</v>
      </c>
      <c r="E1217" s="28" t="s">
        <v>284</v>
      </c>
      <c r="F1217" s="29" t="s">
        <v>1773</v>
      </c>
      <c r="G1217" s="27" t="s">
        <v>68</v>
      </c>
      <c r="I1217" s="30">
        <v>430.36</v>
      </c>
      <c r="J1217" s="30">
        <f t="shared" si="76"/>
        <v>0</v>
      </c>
      <c r="K1217" s="30">
        <f t="shared" si="77"/>
        <v>0</v>
      </c>
      <c r="L1217" s="25">
        <f t="shared" si="78"/>
        <v>12</v>
      </c>
      <c r="M1217" s="25" t="str">
        <f>VLOOKUP(L1217,mês!A:B,2,0)</f>
        <v>Dezembro</v>
      </c>
      <c r="N1217" s="25" t="str">
        <f t="shared" si="79"/>
        <v xml:space="preserve">Diretoria </v>
      </c>
    </row>
    <row r="1218" spans="1:14" ht="57" customHeight="1" x14ac:dyDescent="0.2">
      <c r="A1218" s="25" t="s">
        <v>489</v>
      </c>
      <c r="B1218" s="26">
        <v>45282</v>
      </c>
      <c r="C1218" s="27">
        <v>4246</v>
      </c>
      <c r="D1218" s="27" t="s">
        <v>65</v>
      </c>
      <c r="E1218" s="28" t="s">
        <v>116</v>
      </c>
      <c r="F1218" s="29" t="s">
        <v>1774</v>
      </c>
      <c r="G1218" s="27" t="s">
        <v>68</v>
      </c>
      <c r="I1218" s="30">
        <v>117625.04</v>
      </c>
      <c r="J1218" s="30">
        <f t="shared" si="76"/>
        <v>0</v>
      </c>
      <c r="K1218" s="30">
        <f t="shared" si="77"/>
        <v>0</v>
      </c>
      <c r="L1218" s="25">
        <f t="shared" si="78"/>
        <v>12</v>
      </c>
      <c r="M1218" s="25" t="str">
        <f>VLOOKUP(L1218,mês!A:B,2,0)</f>
        <v>Dezembro</v>
      </c>
      <c r="N1218" s="25" t="str">
        <f t="shared" si="79"/>
        <v xml:space="preserve">Diretoria </v>
      </c>
    </row>
    <row r="1219" spans="1:14" ht="57" customHeight="1" x14ac:dyDescent="0.2">
      <c r="A1219" s="25" t="s">
        <v>489</v>
      </c>
      <c r="B1219" s="26">
        <v>45282</v>
      </c>
      <c r="C1219" s="27">
        <v>4296</v>
      </c>
      <c r="D1219" s="27" t="s">
        <v>65</v>
      </c>
      <c r="E1219" s="28" t="s">
        <v>1775</v>
      </c>
      <c r="F1219" s="29" t="s">
        <v>1776</v>
      </c>
      <c r="G1219" s="27" t="s">
        <v>68</v>
      </c>
      <c r="I1219" s="30">
        <v>64455.98</v>
      </c>
      <c r="J1219" s="30">
        <f t="shared" si="76"/>
        <v>0</v>
      </c>
      <c r="K1219" s="30">
        <f t="shared" si="77"/>
        <v>0</v>
      </c>
      <c r="L1219" s="25">
        <f t="shared" si="78"/>
        <v>12</v>
      </c>
      <c r="M1219" s="25" t="str">
        <f>VLOOKUP(L1219,mês!A:B,2,0)</f>
        <v>Dezembro</v>
      </c>
      <c r="N1219" s="25" t="str">
        <f t="shared" si="79"/>
        <v xml:space="preserve">Diretoria </v>
      </c>
    </row>
    <row r="1220" spans="1:14" ht="57" customHeight="1" x14ac:dyDescent="0.2">
      <c r="A1220" s="25" t="s">
        <v>893</v>
      </c>
      <c r="B1220" s="26">
        <v>44935</v>
      </c>
      <c r="C1220" s="27">
        <v>3905</v>
      </c>
      <c r="D1220" s="27" t="s">
        <v>65</v>
      </c>
      <c r="E1220" s="28" t="s">
        <v>1735</v>
      </c>
      <c r="F1220" s="29" t="s">
        <v>1735</v>
      </c>
      <c r="G1220" s="27" t="s">
        <v>68</v>
      </c>
      <c r="I1220" s="30">
        <v>1010531</v>
      </c>
      <c r="J1220" s="30">
        <f t="shared" si="76"/>
        <v>0</v>
      </c>
      <c r="K1220" s="30">
        <f t="shared" si="77"/>
        <v>0</v>
      </c>
      <c r="L1220" s="25">
        <f t="shared" si="78"/>
        <v>1</v>
      </c>
      <c r="M1220" s="25" t="str">
        <f>VLOOKUP(L1220,mês!A:B,2,0)</f>
        <v>Janeiro</v>
      </c>
      <c r="N1220" s="25" t="str">
        <f t="shared" si="79"/>
        <v xml:space="preserve">Diretoria </v>
      </c>
    </row>
    <row r="1221" spans="1:14" ht="57" customHeight="1" x14ac:dyDescent="0.2">
      <c r="A1221" s="25" t="s">
        <v>893</v>
      </c>
      <c r="B1221" s="26">
        <v>44945</v>
      </c>
      <c r="C1221" s="27">
        <v>3917</v>
      </c>
      <c r="D1221" s="27" t="s">
        <v>65</v>
      </c>
      <c r="E1221" s="28" t="s">
        <v>106</v>
      </c>
      <c r="F1221" s="29" t="s">
        <v>1777</v>
      </c>
      <c r="G1221" s="27" t="s">
        <v>68</v>
      </c>
      <c r="I1221" s="30">
        <v>265257.40000000002</v>
      </c>
      <c r="J1221" s="30">
        <f t="shared" si="76"/>
        <v>0</v>
      </c>
      <c r="K1221" s="30">
        <f t="shared" si="77"/>
        <v>0</v>
      </c>
      <c r="L1221" s="25">
        <f t="shared" si="78"/>
        <v>1</v>
      </c>
      <c r="M1221" s="25" t="str">
        <f>VLOOKUP(L1221,mês!A:B,2,0)</f>
        <v>Janeiro</v>
      </c>
      <c r="N1221" s="25" t="str">
        <f t="shared" si="79"/>
        <v xml:space="preserve">Diretoria </v>
      </c>
    </row>
    <row r="1222" spans="1:14" ht="57" customHeight="1" x14ac:dyDescent="0.2">
      <c r="A1222" s="25" t="s">
        <v>893</v>
      </c>
      <c r="B1222" s="26">
        <v>44987</v>
      </c>
      <c r="C1222" s="27">
        <v>4046</v>
      </c>
      <c r="D1222" s="27" t="s">
        <v>65</v>
      </c>
      <c r="E1222" s="28" t="s">
        <v>116</v>
      </c>
      <c r="F1222" s="29" t="s">
        <v>1778</v>
      </c>
      <c r="G1222" s="27" t="s">
        <v>68</v>
      </c>
      <c r="I1222" s="30">
        <v>944</v>
      </c>
      <c r="J1222" s="30">
        <f t="shared" si="76"/>
        <v>0</v>
      </c>
      <c r="K1222" s="30">
        <f t="shared" si="77"/>
        <v>0</v>
      </c>
      <c r="L1222" s="25">
        <f t="shared" si="78"/>
        <v>3</v>
      </c>
      <c r="M1222" s="25" t="str">
        <f>VLOOKUP(L1222,mês!A:B,2,0)</f>
        <v>Março</v>
      </c>
      <c r="N1222" s="25" t="str">
        <f t="shared" si="79"/>
        <v xml:space="preserve">Diretoria </v>
      </c>
    </row>
    <row r="1223" spans="1:14" ht="57" customHeight="1" x14ac:dyDescent="0.2">
      <c r="A1223" s="25" t="s">
        <v>893</v>
      </c>
      <c r="B1223" s="26">
        <v>45268</v>
      </c>
      <c r="C1223" s="27">
        <v>4227</v>
      </c>
      <c r="D1223" s="27" t="s">
        <v>65</v>
      </c>
      <c r="E1223" s="28" t="s">
        <v>116</v>
      </c>
      <c r="F1223" s="29" t="s">
        <v>1779</v>
      </c>
      <c r="G1223" s="27" t="s">
        <v>68</v>
      </c>
      <c r="I1223" s="30">
        <v>6867.18</v>
      </c>
      <c r="J1223" s="30">
        <f t="shared" si="76"/>
        <v>0</v>
      </c>
      <c r="K1223" s="30">
        <f t="shared" si="77"/>
        <v>0</v>
      </c>
      <c r="L1223" s="25">
        <f t="shared" si="78"/>
        <v>12</v>
      </c>
      <c r="M1223" s="25" t="str">
        <f>VLOOKUP(L1223,mês!A:B,2,0)</f>
        <v>Dezembro</v>
      </c>
      <c r="N1223" s="25" t="str">
        <f t="shared" si="79"/>
        <v xml:space="preserve">Diretoria </v>
      </c>
    </row>
    <row r="1224" spans="1:14" ht="57" customHeight="1" x14ac:dyDescent="0.2">
      <c r="A1224" s="25" t="s">
        <v>968</v>
      </c>
      <c r="B1224" s="26">
        <v>44935</v>
      </c>
      <c r="C1224" s="27">
        <v>3904</v>
      </c>
      <c r="D1224" s="27" t="s">
        <v>65</v>
      </c>
      <c r="E1224" s="28" t="s">
        <v>1735</v>
      </c>
      <c r="F1224" s="29" t="s">
        <v>1735</v>
      </c>
      <c r="G1224" s="27" t="s">
        <v>68</v>
      </c>
      <c r="I1224" s="30">
        <v>113793</v>
      </c>
      <c r="J1224" s="30">
        <f t="shared" si="76"/>
        <v>0</v>
      </c>
      <c r="K1224" s="30">
        <f t="shared" si="77"/>
        <v>0</v>
      </c>
      <c r="L1224" s="25">
        <f t="shared" si="78"/>
        <v>1</v>
      </c>
      <c r="M1224" s="25" t="str">
        <f>VLOOKUP(L1224,mês!A:B,2,0)</f>
        <v>Janeiro</v>
      </c>
      <c r="N1224" s="25" t="str">
        <f t="shared" si="79"/>
        <v xml:space="preserve">Diretoria </v>
      </c>
    </row>
    <row r="1225" spans="1:14" ht="57" customHeight="1" x14ac:dyDescent="0.2">
      <c r="A1225" s="25" t="s">
        <v>968</v>
      </c>
      <c r="B1225" s="26">
        <v>45112</v>
      </c>
      <c r="C1225" s="27">
        <v>4135</v>
      </c>
      <c r="D1225" s="27" t="s">
        <v>87</v>
      </c>
      <c r="E1225" s="28" t="s">
        <v>279</v>
      </c>
      <c r="F1225" s="29" t="s">
        <v>1780</v>
      </c>
      <c r="G1225" s="27" t="s">
        <v>68</v>
      </c>
      <c r="I1225" s="30">
        <v>60046.16</v>
      </c>
      <c r="J1225" s="30">
        <f t="shared" si="76"/>
        <v>0</v>
      </c>
      <c r="K1225" s="30">
        <f t="shared" si="77"/>
        <v>0</v>
      </c>
      <c r="L1225" s="25">
        <f t="shared" si="78"/>
        <v>7</v>
      </c>
      <c r="M1225" s="25" t="str">
        <f>VLOOKUP(L1225,mês!A:B,2,0)</f>
        <v>Julho</v>
      </c>
      <c r="N1225" s="25" t="str">
        <f t="shared" si="79"/>
        <v xml:space="preserve">Diretoria </v>
      </c>
    </row>
    <row r="1226" spans="1:14" ht="57" customHeight="1" x14ac:dyDescent="0.2">
      <c r="A1226" s="25" t="s">
        <v>968</v>
      </c>
      <c r="B1226" s="26">
        <v>45204</v>
      </c>
      <c r="C1226" s="27">
        <v>4197</v>
      </c>
      <c r="D1226" s="27" t="s">
        <v>65</v>
      </c>
      <c r="E1226" s="28" t="s">
        <v>83</v>
      </c>
      <c r="F1226" s="29" t="s">
        <v>1781</v>
      </c>
      <c r="G1226" s="27" t="s">
        <v>68</v>
      </c>
      <c r="I1226" s="30">
        <v>2408.41</v>
      </c>
      <c r="J1226" s="30">
        <f t="shared" si="76"/>
        <v>0</v>
      </c>
      <c r="K1226" s="30">
        <f t="shared" si="77"/>
        <v>0</v>
      </c>
      <c r="L1226" s="25">
        <f t="shared" si="78"/>
        <v>10</v>
      </c>
      <c r="M1226" s="25" t="str">
        <f>VLOOKUP(L1226,mês!A:B,2,0)</f>
        <v>Outubro</v>
      </c>
      <c r="N1226" s="25" t="str">
        <f t="shared" si="79"/>
        <v xml:space="preserve">Diretoria </v>
      </c>
    </row>
    <row r="1227" spans="1:14" ht="57" customHeight="1" x14ac:dyDescent="0.2">
      <c r="A1227" s="25" t="s">
        <v>981</v>
      </c>
      <c r="B1227" s="26">
        <v>44946</v>
      </c>
      <c r="C1227" s="27">
        <v>3935</v>
      </c>
      <c r="D1227" s="27" t="s">
        <v>526</v>
      </c>
      <c r="E1227" s="28" t="s">
        <v>106</v>
      </c>
      <c r="F1227" s="29" t="s">
        <v>1782</v>
      </c>
      <c r="G1227" s="27" t="s">
        <v>68</v>
      </c>
      <c r="I1227" s="30">
        <v>2500</v>
      </c>
      <c r="J1227" s="30">
        <f t="shared" si="76"/>
        <v>0</v>
      </c>
      <c r="K1227" s="30">
        <f t="shared" si="77"/>
        <v>0</v>
      </c>
      <c r="L1227" s="25">
        <f t="shared" si="78"/>
        <v>1</v>
      </c>
      <c r="M1227" s="25" t="str">
        <f>VLOOKUP(L1227,mês!A:B,2,0)</f>
        <v>Janeiro</v>
      </c>
      <c r="N1227" s="25" t="str">
        <f t="shared" si="79"/>
        <v xml:space="preserve">RD </v>
      </c>
    </row>
    <row r="1228" spans="1:14" ht="57" customHeight="1" x14ac:dyDescent="0.2">
      <c r="A1228" s="25" t="s">
        <v>983</v>
      </c>
      <c r="B1228" s="26">
        <v>44973</v>
      </c>
      <c r="C1228" s="27">
        <v>4037</v>
      </c>
      <c r="D1228" s="27" t="s">
        <v>167</v>
      </c>
      <c r="E1228" s="28" t="s">
        <v>116</v>
      </c>
      <c r="F1228" s="29" t="s">
        <v>1695</v>
      </c>
      <c r="G1228" s="27" t="s">
        <v>68</v>
      </c>
      <c r="I1228" s="30">
        <v>26508.91</v>
      </c>
      <c r="J1228" s="30">
        <f t="shared" si="76"/>
        <v>0</v>
      </c>
      <c r="K1228" s="30">
        <f t="shared" si="77"/>
        <v>0</v>
      </c>
      <c r="L1228" s="25">
        <f t="shared" si="78"/>
        <v>2</v>
      </c>
      <c r="M1228" s="25" t="str">
        <f>VLOOKUP(L1228,mês!A:B,2,0)</f>
        <v>Fevereiro</v>
      </c>
      <c r="N1228" s="25" t="str">
        <f t="shared" si="79"/>
        <v xml:space="preserve">RORÇ </v>
      </c>
    </row>
    <row r="1229" spans="1:14" ht="57" customHeight="1" x14ac:dyDescent="0.2">
      <c r="A1229" s="25" t="s">
        <v>1008</v>
      </c>
      <c r="B1229" s="26">
        <v>44973</v>
      </c>
      <c r="C1229" s="27">
        <v>4036</v>
      </c>
      <c r="D1229" s="27" t="s">
        <v>118</v>
      </c>
      <c r="E1229" s="28" t="s">
        <v>116</v>
      </c>
      <c r="F1229" s="29" t="s">
        <v>1695</v>
      </c>
      <c r="G1229" s="27" t="s">
        <v>68</v>
      </c>
      <c r="I1229" s="30">
        <v>51124.33</v>
      </c>
      <c r="J1229" s="30">
        <f t="shared" si="76"/>
        <v>0</v>
      </c>
      <c r="K1229" s="30">
        <f t="shared" si="77"/>
        <v>0</v>
      </c>
      <c r="L1229" s="25">
        <f t="shared" si="78"/>
        <v>2</v>
      </c>
      <c r="M1229" s="25" t="str">
        <f>VLOOKUP(L1229,mês!A:B,2,0)</f>
        <v>Fevereiro</v>
      </c>
      <c r="N1229" s="25" t="str">
        <f t="shared" si="79"/>
        <v xml:space="preserve">RORÇ </v>
      </c>
    </row>
    <row r="1230" spans="1:14" ht="57" customHeight="1" x14ac:dyDescent="0.2">
      <c r="A1230" s="25" t="s">
        <v>1023</v>
      </c>
      <c r="B1230" s="26">
        <v>44935</v>
      </c>
      <c r="C1230" s="27">
        <v>3906</v>
      </c>
      <c r="D1230" s="27" t="s">
        <v>65</v>
      </c>
      <c r="E1230" s="28" t="s">
        <v>1735</v>
      </c>
      <c r="F1230" s="29" t="s">
        <v>1735</v>
      </c>
      <c r="G1230" s="27" t="s">
        <v>68</v>
      </c>
      <c r="I1230" s="30">
        <v>55000</v>
      </c>
      <c r="J1230" s="30">
        <f t="shared" si="76"/>
        <v>0</v>
      </c>
      <c r="K1230" s="30">
        <f t="shared" si="77"/>
        <v>0</v>
      </c>
      <c r="L1230" s="25">
        <f t="shared" si="78"/>
        <v>1</v>
      </c>
      <c r="M1230" s="25" t="str">
        <f>VLOOKUP(L1230,mês!A:B,2,0)</f>
        <v>Janeiro</v>
      </c>
      <c r="N1230" s="25" t="str">
        <f t="shared" si="79"/>
        <v xml:space="preserve">Diretoria </v>
      </c>
    </row>
    <row r="1231" spans="1:14" ht="57" customHeight="1" x14ac:dyDescent="0.2">
      <c r="A1231" s="25" t="s">
        <v>1023</v>
      </c>
      <c r="B1231" s="26">
        <v>45282</v>
      </c>
      <c r="C1231" s="27">
        <v>4300</v>
      </c>
      <c r="D1231" s="27" t="s">
        <v>65</v>
      </c>
      <c r="E1231" s="28" t="s">
        <v>1775</v>
      </c>
      <c r="F1231" s="29" t="s">
        <v>1783</v>
      </c>
      <c r="G1231" s="27" t="s">
        <v>68</v>
      </c>
      <c r="I1231" s="30">
        <v>23.11</v>
      </c>
      <c r="J1231" s="30">
        <f t="shared" si="76"/>
        <v>0</v>
      </c>
      <c r="K1231" s="30">
        <f t="shared" si="77"/>
        <v>0</v>
      </c>
      <c r="L1231" s="25">
        <f t="shared" si="78"/>
        <v>12</v>
      </c>
      <c r="M1231" s="25" t="str">
        <f>VLOOKUP(L1231,mês!A:B,2,0)</f>
        <v>Dezembro</v>
      </c>
      <c r="N1231" s="25" t="str">
        <f t="shared" si="79"/>
        <v xml:space="preserve">Diretoria </v>
      </c>
    </row>
    <row r="1232" spans="1:14" ht="57" customHeight="1" x14ac:dyDescent="0.2">
      <c r="A1232" s="25" t="s">
        <v>1045</v>
      </c>
      <c r="B1232" s="26">
        <v>44973</v>
      </c>
      <c r="C1232" s="27">
        <v>4038</v>
      </c>
      <c r="D1232" s="27" t="s">
        <v>196</v>
      </c>
      <c r="E1232" s="28" t="s">
        <v>116</v>
      </c>
      <c r="F1232" s="29" t="s">
        <v>1695</v>
      </c>
      <c r="G1232" s="27" t="s">
        <v>68</v>
      </c>
      <c r="I1232" s="30">
        <v>30295.9</v>
      </c>
      <c r="J1232" s="30">
        <f t="shared" si="76"/>
        <v>0</v>
      </c>
      <c r="K1232" s="30">
        <f t="shared" si="77"/>
        <v>0</v>
      </c>
      <c r="L1232" s="25">
        <f t="shared" si="78"/>
        <v>2</v>
      </c>
      <c r="M1232" s="25" t="str">
        <f>VLOOKUP(L1232,mês!A:B,2,0)</f>
        <v>Fevereiro</v>
      </c>
      <c r="N1232" s="25" t="str">
        <f t="shared" si="79"/>
        <v xml:space="preserve">RORÇ </v>
      </c>
    </row>
    <row r="1233" spans="1:14" ht="57" customHeight="1" x14ac:dyDescent="0.2">
      <c r="A1233" s="25" t="s">
        <v>1058</v>
      </c>
      <c r="B1233" s="26">
        <v>44959</v>
      </c>
      <c r="C1233" s="27">
        <v>4027</v>
      </c>
      <c r="D1233" s="27" t="s">
        <v>249</v>
      </c>
      <c r="E1233" s="28" t="s">
        <v>1369</v>
      </c>
      <c r="F1233" s="29" t="s">
        <v>1784</v>
      </c>
      <c r="G1233" s="27" t="s">
        <v>68</v>
      </c>
      <c r="I1233" s="30">
        <v>771071.46</v>
      </c>
      <c r="J1233" s="30">
        <f t="shared" si="76"/>
        <v>0</v>
      </c>
      <c r="K1233" s="30">
        <f t="shared" si="77"/>
        <v>0</v>
      </c>
      <c r="L1233" s="25">
        <f t="shared" si="78"/>
        <v>2</v>
      </c>
      <c r="M1233" s="25" t="str">
        <f>VLOOKUP(L1233,mês!A:B,2,0)</f>
        <v>Fevereiro</v>
      </c>
      <c r="N1233" s="25" t="str">
        <f t="shared" si="79"/>
        <v xml:space="preserve">CONVÊNIO </v>
      </c>
    </row>
    <row r="1234" spans="1:14" ht="57" customHeight="1" x14ac:dyDescent="0.2">
      <c r="A1234" s="25" t="s">
        <v>1072</v>
      </c>
      <c r="B1234" s="26">
        <v>44950</v>
      </c>
      <c r="C1234" s="27">
        <v>4002</v>
      </c>
      <c r="D1234" s="27" t="s">
        <v>362</v>
      </c>
      <c r="E1234" s="28" t="s">
        <v>1369</v>
      </c>
      <c r="F1234" s="29" t="s">
        <v>1785</v>
      </c>
      <c r="G1234" s="27" t="s">
        <v>68</v>
      </c>
      <c r="I1234" s="30">
        <v>2441.9499999999998</v>
      </c>
      <c r="J1234" s="30">
        <f t="shared" si="76"/>
        <v>0</v>
      </c>
      <c r="K1234" s="30">
        <f t="shared" si="77"/>
        <v>0</v>
      </c>
      <c r="L1234" s="25">
        <f t="shared" si="78"/>
        <v>1</v>
      </c>
      <c r="M1234" s="25" t="str">
        <f>VLOOKUP(L1234,mês!A:B,2,0)</f>
        <v>Janeiro</v>
      </c>
      <c r="N1234" s="25" t="str">
        <f t="shared" si="79"/>
        <v xml:space="preserve">RI </v>
      </c>
    </row>
    <row r="1235" spans="1:14" ht="57" customHeight="1" x14ac:dyDescent="0.2">
      <c r="A1235" s="25" t="s">
        <v>1072</v>
      </c>
      <c r="B1235" s="26">
        <v>45110</v>
      </c>
      <c r="C1235" s="27">
        <v>4130</v>
      </c>
      <c r="D1235" s="27" t="s">
        <v>362</v>
      </c>
      <c r="E1235" s="28" t="s">
        <v>1610</v>
      </c>
      <c r="F1235" s="29" t="s">
        <v>1786</v>
      </c>
      <c r="G1235" s="27" t="s">
        <v>68</v>
      </c>
      <c r="I1235" s="30">
        <v>900</v>
      </c>
      <c r="J1235" s="30">
        <f t="shared" si="76"/>
        <v>0</v>
      </c>
      <c r="K1235" s="30">
        <f t="shared" si="77"/>
        <v>0</v>
      </c>
      <c r="L1235" s="25">
        <f t="shared" si="78"/>
        <v>7</v>
      </c>
      <c r="M1235" s="25" t="str">
        <f>VLOOKUP(L1235,mês!A:B,2,0)</f>
        <v>Julho</v>
      </c>
      <c r="N1235" s="25" t="str">
        <f t="shared" si="79"/>
        <v xml:space="preserve">RI </v>
      </c>
    </row>
    <row r="1236" spans="1:14" ht="57" customHeight="1" x14ac:dyDescent="0.2">
      <c r="A1236" s="25" t="s">
        <v>1072</v>
      </c>
      <c r="B1236" s="26">
        <v>45280</v>
      </c>
      <c r="C1236" s="27">
        <v>4229</v>
      </c>
      <c r="D1236" s="27" t="s">
        <v>362</v>
      </c>
      <c r="E1236" s="28" t="s">
        <v>1610</v>
      </c>
      <c r="F1236" s="29" t="s">
        <v>1787</v>
      </c>
      <c r="G1236" s="27" t="s">
        <v>68</v>
      </c>
      <c r="I1236" s="30">
        <v>450</v>
      </c>
      <c r="J1236" s="30">
        <f t="shared" si="76"/>
        <v>0</v>
      </c>
      <c r="K1236" s="30">
        <f t="shared" si="77"/>
        <v>0</v>
      </c>
      <c r="L1236" s="25">
        <f t="shared" si="78"/>
        <v>12</v>
      </c>
      <c r="M1236" s="25" t="str">
        <f>VLOOKUP(L1236,mês!A:B,2,0)</f>
        <v>Dezembro</v>
      </c>
      <c r="N1236" s="25" t="str">
        <f t="shared" si="79"/>
        <v xml:space="preserve">RI </v>
      </c>
    </row>
    <row r="1237" spans="1:14" ht="57" customHeight="1" x14ac:dyDescent="0.2">
      <c r="A1237" s="25" t="s">
        <v>1081</v>
      </c>
      <c r="B1237" s="26">
        <v>44949</v>
      </c>
      <c r="C1237" s="27">
        <v>3979</v>
      </c>
      <c r="D1237" s="27" t="s">
        <v>185</v>
      </c>
      <c r="E1237" s="28" t="s">
        <v>1788</v>
      </c>
      <c r="F1237" s="29" t="s">
        <v>1789</v>
      </c>
      <c r="G1237" s="27" t="s">
        <v>68</v>
      </c>
      <c r="I1237" s="30">
        <v>39506.589999999997</v>
      </c>
      <c r="J1237" s="30">
        <f t="shared" si="76"/>
        <v>0</v>
      </c>
      <c r="K1237" s="30">
        <f t="shared" si="77"/>
        <v>0</v>
      </c>
      <c r="L1237" s="25">
        <f t="shared" si="78"/>
        <v>1</v>
      </c>
      <c r="M1237" s="25" t="str">
        <f>VLOOKUP(L1237,mês!A:B,2,0)</f>
        <v>Janeiro</v>
      </c>
      <c r="N1237" s="25" t="str">
        <f t="shared" si="79"/>
        <v xml:space="preserve">RD Básico </v>
      </c>
    </row>
    <row r="1238" spans="1:14" ht="57" customHeight="1" x14ac:dyDescent="0.2">
      <c r="A1238" s="25" t="s">
        <v>1086</v>
      </c>
      <c r="B1238" s="26">
        <v>45005</v>
      </c>
      <c r="C1238" s="27">
        <v>4052</v>
      </c>
      <c r="D1238" s="27" t="s">
        <v>65</v>
      </c>
      <c r="E1238" s="28" t="s">
        <v>106</v>
      </c>
      <c r="F1238" s="29" t="s">
        <v>1790</v>
      </c>
      <c r="G1238" s="27" t="s">
        <v>68</v>
      </c>
      <c r="I1238" s="30">
        <v>830.88</v>
      </c>
      <c r="J1238" s="30">
        <f t="shared" si="76"/>
        <v>0</v>
      </c>
      <c r="K1238" s="30">
        <f t="shared" si="77"/>
        <v>0</v>
      </c>
      <c r="L1238" s="25">
        <f t="shared" si="78"/>
        <v>3</v>
      </c>
      <c r="M1238" s="25" t="str">
        <f>VLOOKUP(L1238,mês!A:B,2,0)</f>
        <v>Março</v>
      </c>
      <c r="N1238" s="25" t="str">
        <f t="shared" si="79"/>
        <v xml:space="preserve">TAXA </v>
      </c>
    </row>
    <row r="1239" spans="1:14" ht="57" customHeight="1" x14ac:dyDescent="0.2">
      <c r="A1239" s="25" t="s">
        <v>1089</v>
      </c>
      <c r="B1239" s="26">
        <v>44950</v>
      </c>
      <c r="C1239" s="27">
        <v>4003</v>
      </c>
      <c r="D1239" s="27" t="s">
        <v>362</v>
      </c>
      <c r="E1239" s="28" t="s">
        <v>1369</v>
      </c>
      <c r="F1239" s="29" t="s">
        <v>1791</v>
      </c>
      <c r="G1239" s="27" t="s">
        <v>68</v>
      </c>
      <c r="I1239" s="30">
        <v>2587.16</v>
      </c>
      <c r="J1239" s="30">
        <f t="shared" si="76"/>
        <v>0</v>
      </c>
      <c r="K1239" s="30">
        <f t="shared" si="77"/>
        <v>0</v>
      </c>
      <c r="L1239" s="25">
        <f t="shared" si="78"/>
        <v>1</v>
      </c>
      <c r="M1239" s="25" t="str">
        <f>VLOOKUP(L1239,mês!A:B,2,0)</f>
        <v>Janeiro</v>
      </c>
      <c r="N1239" s="25" t="str">
        <f t="shared" si="79"/>
        <v xml:space="preserve">RI </v>
      </c>
    </row>
    <row r="1240" spans="1:14" ht="57" customHeight="1" x14ac:dyDescent="0.2">
      <c r="A1240" s="25" t="s">
        <v>1089</v>
      </c>
      <c r="B1240" s="26">
        <v>45040</v>
      </c>
      <c r="C1240" s="27">
        <v>4078</v>
      </c>
      <c r="D1240" s="27" t="s">
        <v>362</v>
      </c>
      <c r="E1240" s="28" t="s">
        <v>1610</v>
      </c>
      <c r="F1240" s="29" t="s">
        <v>1792</v>
      </c>
      <c r="G1240" s="27" t="s">
        <v>68</v>
      </c>
      <c r="I1240" s="30">
        <v>2250</v>
      </c>
      <c r="J1240" s="30">
        <f t="shared" si="76"/>
        <v>0</v>
      </c>
      <c r="K1240" s="30">
        <f t="shared" si="77"/>
        <v>0</v>
      </c>
      <c r="L1240" s="25">
        <f t="shared" si="78"/>
        <v>4</v>
      </c>
      <c r="M1240" s="25" t="str">
        <f>VLOOKUP(L1240,mês!A:B,2,0)</f>
        <v>Abril</v>
      </c>
      <c r="N1240" s="25" t="str">
        <f t="shared" si="79"/>
        <v xml:space="preserve">RI </v>
      </c>
    </row>
    <row r="1241" spans="1:14" ht="57" customHeight="1" x14ac:dyDescent="0.2">
      <c r="A1241" s="25" t="s">
        <v>1092</v>
      </c>
      <c r="B1241" s="26">
        <v>44950</v>
      </c>
      <c r="C1241" s="27">
        <v>4005</v>
      </c>
      <c r="D1241" s="27" t="s">
        <v>118</v>
      </c>
      <c r="E1241" s="28" t="s">
        <v>1369</v>
      </c>
      <c r="F1241" s="29" t="s">
        <v>1723</v>
      </c>
      <c r="G1241" s="27" t="s">
        <v>68</v>
      </c>
      <c r="I1241" s="30">
        <v>97123.09</v>
      </c>
      <c r="J1241" s="30">
        <f t="shared" si="76"/>
        <v>0</v>
      </c>
      <c r="K1241" s="30">
        <f t="shared" si="77"/>
        <v>0</v>
      </c>
      <c r="L1241" s="25">
        <f t="shared" si="78"/>
        <v>1</v>
      </c>
      <c r="M1241" s="25" t="str">
        <f>VLOOKUP(L1241,mês!A:B,2,0)</f>
        <v>Janeiro</v>
      </c>
      <c r="N1241" s="25" t="str">
        <f t="shared" si="79"/>
        <v xml:space="preserve">RI </v>
      </c>
    </row>
    <row r="1242" spans="1:14" ht="57" customHeight="1" x14ac:dyDescent="0.2">
      <c r="A1242" s="25" t="s">
        <v>1092</v>
      </c>
      <c r="B1242" s="26">
        <v>45021</v>
      </c>
      <c r="C1242" s="27">
        <v>4066</v>
      </c>
      <c r="D1242" s="27" t="s">
        <v>118</v>
      </c>
      <c r="E1242" s="28" t="s">
        <v>1623</v>
      </c>
      <c r="F1242" s="29" t="s">
        <v>1793</v>
      </c>
      <c r="G1242" s="27" t="s">
        <v>68</v>
      </c>
      <c r="I1242" s="30">
        <v>1624.97</v>
      </c>
      <c r="J1242" s="30">
        <f t="shared" si="76"/>
        <v>0</v>
      </c>
      <c r="K1242" s="30">
        <f t="shared" si="77"/>
        <v>0</v>
      </c>
      <c r="L1242" s="25">
        <f t="shared" si="78"/>
        <v>4</v>
      </c>
      <c r="M1242" s="25" t="str">
        <f>VLOOKUP(L1242,mês!A:B,2,0)</f>
        <v>Abril</v>
      </c>
      <c r="N1242" s="25" t="str">
        <f t="shared" si="79"/>
        <v xml:space="preserve">RI </v>
      </c>
    </row>
    <row r="1243" spans="1:14" ht="57" customHeight="1" x14ac:dyDescent="0.2">
      <c r="A1243" s="25" t="s">
        <v>1096</v>
      </c>
      <c r="B1243" s="26">
        <v>44935</v>
      </c>
      <c r="C1243" s="27">
        <v>3903</v>
      </c>
      <c r="D1243" s="27" t="s">
        <v>65</v>
      </c>
      <c r="E1243" s="28" t="s">
        <v>1735</v>
      </c>
      <c r="F1243" s="29" t="s">
        <v>1735</v>
      </c>
      <c r="G1243" s="27" t="s">
        <v>68</v>
      </c>
      <c r="I1243" s="30">
        <v>1083744</v>
      </c>
      <c r="J1243" s="30">
        <f t="shared" si="76"/>
        <v>0</v>
      </c>
      <c r="K1243" s="30">
        <f t="shared" si="77"/>
        <v>0</v>
      </c>
      <c r="L1243" s="25">
        <f t="shared" si="78"/>
        <v>1</v>
      </c>
      <c r="M1243" s="25" t="str">
        <f>VLOOKUP(L1243,mês!A:B,2,0)</f>
        <v>Janeiro</v>
      </c>
      <c r="N1243" s="25" t="str">
        <f t="shared" si="79"/>
        <v xml:space="preserve">Diretoria </v>
      </c>
    </row>
    <row r="1244" spans="1:14" ht="57" customHeight="1" x14ac:dyDescent="0.2">
      <c r="A1244" s="25" t="s">
        <v>1096</v>
      </c>
      <c r="B1244" s="26">
        <v>44945</v>
      </c>
      <c r="C1244" s="27">
        <v>3918</v>
      </c>
      <c r="D1244" s="27" t="s">
        <v>65</v>
      </c>
      <c r="E1244" s="28" t="s">
        <v>106</v>
      </c>
      <c r="F1244" s="29" t="s">
        <v>1794</v>
      </c>
      <c r="G1244" s="27" t="s">
        <v>68</v>
      </c>
      <c r="I1244" s="30">
        <v>245757.9</v>
      </c>
      <c r="J1244" s="30">
        <f t="shared" si="76"/>
        <v>0</v>
      </c>
      <c r="K1244" s="30">
        <f t="shared" si="77"/>
        <v>0</v>
      </c>
      <c r="L1244" s="25">
        <f t="shared" si="78"/>
        <v>1</v>
      </c>
      <c r="M1244" s="25" t="str">
        <f>VLOOKUP(L1244,mês!A:B,2,0)</f>
        <v>Janeiro</v>
      </c>
      <c r="N1244" s="25" t="str">
        <f t="shared" si="79"/>
        <v xml:space="preserve">Diretoria </v>
      </c>
    </row>
    <row r="1245" spans="1:14" ht="57" customHeight="1" x14ac:dyDescent="0.2">
      <c r="A1245" s="25" t="s">
        <v>1096</v>
      </c>
      <c r="B1245" s="26">
        <v>45163</v>
      </c>
      <c r="C1245" s="27">
        <v>4169</v>
      </c>
      <c r="D1245" s="27" t="s">
        <v>626</v>
      </c>
      <c r="E1245" s="28" t="s">
        <v>279</v>
      </c>
      <c r="F1245" s="29" t="s">
        <v>1795</v>
      </c>
      <c r="G1245" s="27" t="s">
        <v>68</v>
      </c>
      <c r="I1245" s="30">
        <v>7739.71</v>
      </c>
      <c r="J1245" s="30">
        <f t="shared" si="76"/>
        <v>0</v>
      </c>
      <c r="K1245" s="30">
        <f t="shared" si="77"/>
        <v>0</v>
      </c>
      <c r="L1245" s="25">
        <f t="shared" si="78"/>
        <v>8</v>
      </c>
      <c r="M1245" s="25" t="str">
        <f>VLOOKUP(L1245,mês!A:B,2,0)</f>
        <v>Agosto</v>
      </c>
      <c r="N1245" s="25" t="str">
        <f t="shared" si="79"/>
        <v xml:space="preserve">Diretoria </v>
      </c>
    </row>
    <row r="1246" spans="1:14" ht="57" customHeight="1" x14ac:dyDescent="0.2">
      <c r="A1246" s="25" t="s">
        <v>1096</v>
      </c>
      <c r="B1246" s="26">
        <v>45204</v>
      </c>
      <c r="C1246" s="27">
        <v>4198</v>
      </c>
      <c r="D1246" s="27" t="s">
        <v>65</v>
      </c>
      <c r="E1246" s="28" t="s">
        <v>83</v>
      </c>
      <c r="F1246" s="29" t="s">
        <v>1796</v>
      </c>
      <c r="G1246" s="27" t="s">
        <v>68</v>
      </c>
      <c r="I1246" s="30">
        <v>1264</v>
      </c>
      <c r="J1246" s="30">
        <f t="shared" si="76"/>
        <v>0</v>
      </c>
      <c r="K1246" s="30">
        <f t="shared" si="77"/>
        <v>0</v>
      </c>
      <c r="L1246" s="25">
        <f t="shared" si="78"/>
        <v>10</v>
      </c>
      <c r="M1246" s="25" t="str">
        <f>VLOOKUP(L1246,mês!A:B,2,0)</f>
        <v>Outubro</v>
      </c>
      <c r="N1246" s="25" t="str">
        <f t="shared" si="79"/>
        <v xml:space="preserve">Diretoria </v>
      </c>
    </row>
    <row r="1247" spans="1:14" ht="57" customHeight="1" x14ac:dyDescent="0.2">
      <c r="A1247" s="25" t="s">
        <v>1096</v>
      </c>
      <c r="B1247" s="26">
        <v>45243</v>
      </c>
      <c r="C1247" s="27">
        <v>4215</v>
      </c>
      <c r="D1247" s="27" t="s">
        <v>614</v>
      </c>
      <c r="E1247" s="28" t="s">
        <v>1127</v>
      </c>
      <c r="F1247" s="29" t="s">
        <v>1797</v>
      </c>
      <c r="G1247" s="27" t="s">
        <v>68</v>
      </c>
      <c r="I1247" s="30">
        <v>21819.89</v>
      </c>
      <c r="J1247" s="30">
        <f t="shared" si="76"/>
        <v>0</v>
      </c>
      <c r="K1247" s="30">
        <f t="shared" si="77"/>
        <v>0</v>
      </c>
      <c r="L1247" s="25">
        <f t="shared" si="78"/>
        <v>11</v>
      </c>
      <c r="M1247" s="25" t="str">
        <f>VLOOKUP(L1247,mês!A:B,2,0)</f>
        <v>Novembro</v>
      </c>
      <c r="N1247" s="25" t="str">
        <f t="shared" si="79"/>
        <v xml:space="preserve">Diretoria </v>
      </c>
    </row>
    <row r="1248" spans="1:14" ht="57" customHeight="1" x14ac:dyDescent="0.2">
      <c r="A1248" s="25" t="s">
        <v>1284</v>
      </c>
      <c r="B1248" s="26">
        <v>44946</v>
      </c>
      <c r="C1248" s="27">
        <v>3937</v>
      </c>
      <c r="D1248" s="27" t="s">
        <v>118</v>
      </c>
      <c r="E1248" s="28" t="s">
        <v>106</v>
      </c>
      <c r="F1248" s="29" t="s">
        <v>1798</v>
      </c>
      <c r="G1248" s="27" t="s">
        <v>68</v>
      </c>
      <c r="I1248" s="30">
        <v>7673.45</v>
      </c>
      <c r="J1248" s="30">
        <f t="shared" si="76"/>
        <v>0</v>
      </c>
      <c r="K1248" s="30">
        <f t="shared" si="77"/>
        <v>0</v>
      </c>
      <c r="L1248" s="25">
        <f t="shared" si="78"/>
        <v>1</v>
      </c>
      <c r="M1248" s="25" t="str">
        <f>VLOOKUP(L1248,mês!A:B,2,0)</f>
        <v>Janeiro</v>
      </c>
      <c r="N1248" s="25" t="str">
        <f t="shared" si="79"/>
        <v xml:space="preserve">RD </v>
      </c>
    </row>
    <row r="1249" spans="1:14" ht="57" customHeight="1" x14ac:dyDescent="0.2">
      <c r="A1249" s="25" t="s">
        <v>1284</v>
      </c>
      <c r="B1249" s="26">
        <v>44963</v>
      </c>
      <c r="C1249" s="27">
        <v>4029</v>
      </c>
      <c r="D1249" s="27" t="s">
        <v>118</v>
      </c>
      <c r="E1249" s="28" t="s">
        <v>1799</v>
      </c>
      <c r="F1249" s="29" t="s">
        <v>1800</v>
      </c>
      <c r="G1249" s="27" t="s">
        <v>68</v>
      </c>
      <c r="I1249" s="30">
        <v>6393.51</v>
      </c>
      <c r="J1249" s="30">
        <f t="shared" si="76"/>
        <v>0</v>
      </c>
      <c r="K1249" s="30">
        <f t="shared" si="77"/>
        <v>0</v>
      </c>
      <c r="L1249" s="25">
        <f t="shared" si="78"/>
        <v>2</v>
      </c>
      <c r="M1249" s="25" t="str">
        <f>VLOOKUP(L1249,mês!A:B,2,0)</f>
        <v>Fevereiro</v>
      </c>
      <c r="N1249" s="25" t="str">
        <f t="shared" si="79"/>
        <v xml:space="preserve">RD </v>
      </c>
    </row>
    <row r="1250" spans="1:14" ht="57" customHeight="1" x14ac:dyDescent="0.2">
      <c r="A1250" s="25" t="s">
        <v>1284</v>
      </c>
      <c r="B1250" s="26">
        <v>44964</v>
      </c>
      <c r="C1250" s="27">
        <v>4030</v>
      </c>
      <c r="D1250" s="27" t="s">
        <v>65</v>
      </c>
      <c r="E1250" s="28" t="s">
        <v>1303</v>
      </c>
      <c r="F1250" s="29" t="s">
        <v>1801</v>
      </c>
      <c r="G1250" s="27" t="s">
        <v>68</v>
      </c>
      <c r="I1250" s="30">
        <v>0.34</v>
      </c>
      <c r="J1250" s="30">
        <f t="shared" si="76"/>
        <v>0</v>
      </c>
      <c r="K1250" s="30">
        <f t="shared" si="77"/>
        <v>0</v>
      </c>
      <c r="L1250" s="25">
        <f t="shared" si="78"/>
        <v>2</v>
      </c>
      <c r="M1250" s="25" t="str">
        <f>VLOOKUP(L1250,mês!A:B,2,0)</f>
        <v>Fevereiro</v>
      </c>
      <c r="N1250" s="25" t="str">
        <f t="shared" si="79"/>
        <v xml:space="preserve">RD </v>
      </c>
    </row>
    <row r="1251" spans="1:14" ht="57" customHeight="1" x14ac:dyDescent="0.2">
      <c r="A1251" s="25" t="s">
        <v>1802</v>
      </c>
      <c r="B1251" s="26">
        <v>44950</v>
      </c>
      <c r="C1251" s="27">
        <v>3981</v>
      </c>
      <c r="D1251" s="27" t="s">
        <v>65</v>
      </c>
      <c r="E1251" s="28" t="s">
        <v>1369</v>
      </c>
      <c r="F1251" s="29" t="s">
        <v>1803</v>
      </c>
      <c r="G1251" s="27" t="s">
        <v>68</v>
      </c>
      <c r="I1251" s="30">
        <v>101.6</v>
      </c>
      <c r="J1251" s="30">
        <f t="shared" si="76"/>
        <v>0</v>
      </c>
      <c r="K1251" s="30">
        <f t="shared" si="77"/>
        <v>0</v>
      </c>
      <c r="L1251" s="25">
        <f t="shared" si="78"/>
        <v>1</v>
      </c>
      <c r="M1251" s="25" t="str">
        <f>VLOOKUP(L1251,mês!A:B,2,0)</f>
        <v>Janeiro</v>
      </c>
      <c r="N1251" s="25" t="str">
        <f t="shared" si="79"/>
        <v xml:space="preserve">RD </v>
      </c>
    </row>
    <row r="1252" spans="1:14" ht="57" customHeight="1" x14ac:dyDescent="0.2">
      <c r="A1252" s="25" t="s">
        <v>1288</v>
      </c>
      <c r="B1252" s="26">
        <v>45238</v>
      </c>
      <c r="C1252" s="27">
        <v>4212</v>
      </c>
      <c r="D1252" s="27" t="s">
        <v>362</v>
      </c>
      <c r="E1252" s="28" t="s">
        <v>106</v>
      </c>
      <c r="F1252" s="29" t="s">
        <v>1804</v>
      </c>
      <c r="G1252" s="27" t="s">
        <v>68</v>
      </c>
      <c r="I1252" s="30">
        <v>7740</v>
      </c>
      <c r="J1252" s="30">
        <f t="shared" si="76"/>
        <v>0</v>
      </c>
      <c r="K1252" s="30">
        <f t="shared" si="77"/>
        <v>0</v>
      </c>
      <c r="L1252" s="25">
        <f t="shared" si="78"/>
        <v>11</v>
      </c>
      <c r="M1252" s="25" t="str">
        <f>VLOOKUP(L1252,mês!A:B,2,0)</f>
        <v>Novembro</v>
      </c>
      <c r="N1252" s="25" t="str">
        <f t="shared" si="79"/>
        <v xml:space="preserve">RI </v>
      </c>
    </row>
    <row r="1253" spans="1:14" ht="57" customHeight="1" x14ac:dyDescent="0.2">
      <c r="A1253" s="25" t="s">
        <v>1292</v>
      </c>
      <c r="B1253" s="26">
        <v>44948</v>
      </c>
      <c r="C1253" s="27">
        <v>4293</v>
      </c>
      <c r="D1253" s="27" t="s">
        <v>65</v>
      </c>
      <c r="E1253" s="28" t="s">
        <v>1775</v>
      </c>
      <c r="F1253" s="29" t="s">
        <v>1783</v>
      </c>
      <c r="G1253" s="27" t="s">
        <v>68</v>
      </c>
      <c r="I1253" s="30">
        <v>1</v>
      </c>
      <c r="J1253" s="30">
        <f t="shared" ref="J1253:J1316" si="80">IF(G1253="Não",0,H1253)</f>
        <v>0</v>
      </c>
      <c r="K1253" s="30">
        <f t="shared" ref="K1253:K1316" si="81">IF(G1253="Não",H1253,0)</f>
        <v>0</v>
      </c>
      <c r="L1253" s="25">
        <f t="shared" ref="L1253:L1316" si="82">MONTH(B1253)</f>
        <v>1</v>
      </c>
      <c r="M1253" s="25" t="str">
        <f>VLOOKUP(L1253,mês!A:B,2,0)</f>
        <v>Janeiro</v>
      </c>
      <c r="N1253" s="25" t="str">
        <f t="shared" ref="N1253:N1316" si="83">LEFT(A1253,SEARCH("-",A1253)-1)</f>
        <v xml:space="preserve">Diretoria </v>
      </c>
    </row>
    <row r="1254" spans="1:14" ht="57" customHeight="1" x14ac:dyDescent="0.2">
      <c r="A1254" s="25" t="s">
        <v>1292</v>
      </c>
      <c r="B1254" s="26">
        <v>45063</v>
      </c>
      <c r="C1254" s="27">
        <v>4099</v>
      </c>
      <c r="D1254" s="27" t="s">
        <v>173</v>
      </c>
      <c r="E1254" s="28" t="s">
        <v>1299</v>
      </c>
      <c r="F1254" s="29" t="s">
        <v>1805</v>
      </c>
      <c r="G1254" s="27" t="s">
        <v>68</v>
      </c>
      <c r="I1254" s="30">
        <v>16918</v>
      </c>
      <c r="J1254" s="30">
        <f t="shared" si="80"/>
        <v>0</v>
      </c>
      <c r="K1254" s="30">
        <f t="shared" si="81"/>
        <v>0</v>
      </c>
      <c r="L1254" s="25">
        <f t="shared" si="82"/>
        <v>5</v>
      </c>
      <c r="M1254" s="25" t="str">
        <f>VLOOKUP(L1254,mês!A:B,2,0)</f>
        <v>Maio</v>
      </c>
      <c r="N1254" s="25" t="str">
        <f t="shared" si="83"/>
        <v xml:space="preserve">Diretoria </v>
      </c>
    </row>
    <row r="1255" spans="1:14" ht="57" customHeight="1" x14ac:dyDescent="0.2">
      <c r="A1255" s="25" t="s">
        <v>1292</v>
      </c>
      <c r="B1255" s="26">
        <v>45145</v>
      </c>
      <c r="C1255" s="27">
        <v>4160</v>
      </c>
      <c r="D1255" s="27" t="s">
        <v>65</v>
      </c>
      <c r="E1255" s="28" t="s">
        <v>1788</v>
      </c>
      <c r="F1255" s="29" t="s">
        <v>1806</v>
      </c>
      <c r="G1255" s="27" t="s">
        <v>68</v>
      </c>
      <c r="I1255" s="30">
        <v>1</v>
      </c>
      <c r="J1255" s="30">
        <f t="shared" si="80"/>
        <v>0</v>
      </c>
      <c r="K1255" s="30">
        <f t="shared" si="81"/>
        <v>0</v>
      </c>
      <c r="L1255" s="25">
        <f t="shared" si="82"/>
        <v>8</v>
      </c>
      <c r="M1255" s="25" t="str">
        <f>VLOOKUP(L1255,mês!A:B,2,0)</f>
        <v>Agosto</v>
      </c>
      <c r="N1255" s="25" t="str">
        <f t="shared" si="83"/>
        <v xml:space="preserve">Diretoria </v>
      </c>
    </row>
    <row r="1256" spans="1:14" ht="57" customHeight="1" x14ac:dyDescent="0.2">
      <c r="A1256" s="25" t="s">
        <v>1292</v>
      </c>
      <c r="B1256" s="26">
        <v>45146</v>
      </c>
      <c r="C1256" s="27">
        <v>4161</v>
      </c>
      <c r="D1256" s="27" t="s">
        <v>65</v>
      </c>
      <c r="E1256" s="28" t="s">
        <v>116</v>
      </c>
      <c r="F1256" s="29" t="s">
        <v>1807</v>
      </c>
      <c r="G1256" s="27" t="s">
        <v>68</v>
      </c>
      <c r="I1256" s="30">
        <v>12177</v>
      </c>
      <c r="J1256" s="30">
        <f t="shared" si="80"/>
        <v>0</v>
      </c>
      <c r="K1256" s="30">
        <f t="shared" si="81"/>
        <v>0</v>
      </c>
      <c r="L1256" s="25">
        <f t="shared" si="82"/>
        <v>8</v>
      </c>
      <c r="M1256" s="25" t="str">
        <f>VLOOKUP(L1256,mês!A:B,2,0)</f>
        <v>Agosto</v>
      </c>
      <c r="N1256" s="25" t="str">
        <f t="shared" si="83"/>
        <v xml:space="preserve">Diretoria </v>
      </c>
    </row>
    <row r="1257" spans="1:14" ht="57" customHeight="1" x14ac:dyDescent="0.2">
      <c r="A1257" s="25" t="s">
        <v>1292</v>
      </c>
      <c r="B1257" s="26">
        <v>45148</v>
      </c>
      <c r="C1257" s="27">
        <v>4165</v>
      </c>
      <c r="D1257" s="27" t="s">
        <v>65</v>
      </c>
      <c r="E1257" s="28" t="s">
        <v>1299</v>
      </c>
      <c r="F1257" s="29" t="s">
        <v>1808</v>
      </c>
      <c r="G1257" s="27" t="s">
        <v>68</v>
      </c>
      <c r="I1257" s="30">
        <v>1583.68</v>
      </c>
      <c r="J1257" s="30">
        <f t="shared" si="80"/>
        <v>0</v>
      </c>
      <c r="K1257" s="30">
        <f t="shared" si="81"/>
        <v>0</v>
      </c>
      <c r="L1257" s="25">
        <f t="shared" si="82"/>
        <v>8</v>
      </c>
      <c r="M1257" s="25" t="str">
        <f>VLOOKUP(L1257,mês!A:B,2,0)</f>
        <v>Agosto</v>
      </c>
      <c r="N1257" s="25" t="str">
        <f t="shared" si="83"/>
        <v xml:space="preserve">Diretoria </v>
      </c>
    </row>
    <row r="1258" spans="1:14" ht="57" customHeight="1" x14ac:dyDescent="0.2">
      <c r="A1258" s="25" t="s">
        <v>1292</v>
      </c>
      <c r="B1258" s="26">
        <v>45156</v>
      </c>
      <c r="C1258" s="27">
        <v>4166</v>
      </c>
      <c r="D1258" s="27" t="s">
        <v>173</v>
      </c>
      <c r="E1258" s="28" t="s">
        <v>279</v>
      </c>
      <c r="F1258" s="29" t="s">
        <v>1809</v>
      </c>
      <c r="G1258" s="27" t="s">
        <v>68</v>
      </c>
      <c r="I1258" s="30">
        <v>125.1</v>
      </c>
      <c r="J1258" s="30">
        <f t="shared" si="80"/>
        <v>0</v>
      </c>
      <c r="K1258" s="30">
        <f t="shared" si="81"/>
        <v>0</v>
      </c>
      <c r="L1258" s="25">
        <f t="shared" si="82"/>
        <v>8</v>
      </c>
      <c r="M1258" s="25" t="str">
        <f>VLOOKUP(L1258,mês!A:B,2,0)</f>
        <v>Agosto</v>
      </c>
      <c r="N1258" s="25" t="str">
        <f t="shared" si="83"/>
        <v xml:space="preserve">Diretoria </v>
      </c>
    </row>
    <row r="1259" spans="1:14" ht="57" customHeight="1" x14ac:dyDescent="0.2">
      <c r="A1259" s="25" t="s">
        <v>1810</v>
      </c>
      <c r="B1259" s="26">
        <v>44949</v>
      </c>
      <c r="C1259" s="27">
        <v>3965</v>
      </c>
      <c r="D1259" s="27" t="s">
        <v>196</v>
      </c>
      <c r="E1259" s="28" t="s">
        <v>1369</v>
      </c>
      <c r="F1259" s="29" t="s">
        <v>1811</v>
      </c>
      <c r="G1259" s="27" t="s">
        <v>68</v>
      </c>
      <c r="I1259" s="30">
        <v>805.42</v>
      </c>
      <c r="J1259" s="30">
        <f t="shared" si="80"/>
        <v>0</v>
      </c>
      <c r="K1259" s="30">
        <f t="shared" si="81"/>
        <v>0</v>
      </c>
      <c r="L1259" s="25">
        <f t="shared" si="82"/>
        <v>1</v>
      </c>
      <c r="M1259" s="25" t="str">
        <f>VLOOKUP(L1259,mês!A:B,2,0)</f>
        <v>Janeiro</v>
      </c>
      <c r="N1259" s="25" t="str">
        <f t="shared" si="83"/>
        <v xml:space="preserve">RI </v>
      </c>
    </row>
    <row r="1260" spans="1:14" ht="57" customHeight="1" x14ac:dyDescent="0.2">
      <c r="A1260" s="25" t="s">
        <v>1305</v>
      </c>
      <c r="B1260" s="26">
        <v>44958</v>
      </c>
      <c r="C1260" s="27">
        <v>4023</v>
      </c>
      <c r="D1260" s="27" t="s">
        <v>526</v>
      </c>
      <c r="E1260" s="28" t="s">
        <v>1369</v>
      </c>
      <c r="F1260" s="29" t="s">
        <v>1812</v>
      </c>
      <c r="G1260" s="27" t="s">
        <v>68</v>
      </c>
      <c r="I1260" s="30">
        <v>69190.52</v>
      </c>
      <c r="J1260" s="30">
        <f t="shared" si="80"/>
        <v>0</v>
      </c>
      <c r="K1260" s="30">
        <f t="shared" si="81"/>
        <v>0</v>
      </c>
      <c r="L1260" s="25">
        <f t="shared" si="82"/>
        <v>2</v>
      </c>
      <c r="M1260" s="25" t="str">
        <f>VLOOKUP(L1260,mês!A:B,2,0)</f>
        <v>Fevereiro</v>
      </c>
      <c r="N1260" s="25" t="str">
        <f t="shared" si="83"/>
        <v xml:space="preserve">CONVÊNIO </v>
      </c>
    </row>
    <row r="1261" spans="1:14" ht="57" customHeight="1" x14ac:dyDescent="0.2">
      <c r="A1261" s="25" t="s">
        <v>1314</v>
      </c>
      <c r="B1261" s="26">
        <v>44949</v>
      </c>
      <c r="C1261" s="27">
        <v>3959</v>
      </c>
      <c r="D1261" s="27" t="s">
        <v>270</v>
      </c>
      <c r="E1261" s="28" t="s">
        <v>1369</v>
      </c>
      <c r="F1261" s="29" t="s">
        <v>1673</v>
      </c>
      <c r="G1261" s="27" t="s">
        <v>68</v>
      </c>
      <c r="I1261" s="30">
        <v>136640.69</v>
      </c>
      <c r="J1261" s="30">
        <f t="shared" si="80"/>
        <v>0</v>
      </c>
      <c r="K1261" s="30">
        <f t="shared" si="81"/>
        <v>0</v>
      </c>
      <c r="L1261" s="25">
        <f t="shared" si="82"/>
        <v>1</v>
      </c>
      <c r="M1261" s="25" t="str">
        <f>VLOOKUP(L1261,mês!A:B,2,0)</f>
        <v>Janeiro</v>
      </c>
      <c r="N1261" s="25" t="str">
        <f t="shared" si="83"/>
        <v xml:space="preserve">RI </v>
      </c>
    </row>
    <row r="1262" spans="1:14" ht="57" customHeight="1" x14ac:dyDescent="0.2">
      <c r="A1262" s="25" t="s">
        <v>1319</v>
      </c>
      <c r="B1262" s="26">
        <v>44946</v>
      </c>
      <c r="C1262" s="27">
        <v>3927</v>
      </c>
      <c r="D1262" s="27" t="s">
        <v>270</v>
      </c>
      <c r="E1262" s="28" t="s">
        <v>106</v>
      </c>
      <c r="F1262" s="29" t="s">
        <v>1813</v>
      </c>
      <c r="G1262" s="27" t="s">
        <v>68</v>
      </c>
      <c r="I1262" s="30">
        <v>68291.39</v>
      </c>
      <c r="J1262" s="30">
        <f t="shared" si="80"/>
        <v>0</v>
      </c>
      <c r="K1262" s="30">
        <f t="shared" si="81"/>
        <v>0</v>
      </c>
      <c r="L1262" s="25">
        <f t="shared" si="82"/>
        <v>1</v>
      </c>
      <c r="M1262" s="25" t="str">
        <f>VLOOKUP(L1262,mês!A:B,2,0)</f>
        <v>Janeiro</v>
      </c>
      <c r="N1262" s="25" t="str">
        <f t="shared" si="83"/>
        <v xml:space="preserve">RD </v>
      </c>
    </row>
    <row r="1263" spans="1:14" ht="57" customHeight="1" x14ac:dyDescent="0.2">
      <c r="A1263" s="25" t="s">
        <v>1332</v>
      </c>
      <c r="B1263" s="26">
        <v>44935</v>
      </c>
      <c r="C1263" s="27">
        <v>3908</v>
      </c>
      <c r="D1263" s="27" t="s">
        <v>65</v>
      </c>
      <c r="E1263" s="28" t="s">
        <v>1735</v>
      </c>
      <c r="F1263" s="29" t="s">
        <v>1814</v>
      </c>
      <c r="G1263" s="27" t="s">
        <v>68</v>
      </c>
      <c r="I1263" s="30">
        <v>2842</v>
      </c>
      <c r="J1263" s="30">
        <f t="shared" si="80"/>
        <v>0</v>
      </c>
      <c r="K1263" s="30">
        <f t="shared" si="81"/>
        <v>0</v>
      </c>
      <c r="L1263" s="25">
        <f t="shared" si="82"/>
        <v>1</v>
      </c>
      <c r="M1263" s="25" t="str">
        <f>VLOOKUP(L1263,mês!A:B,2,0)</f>
        <v>Janeiro</v>
      </c>
      <c r="N1263" s="25" t="str">
        <f t="shared" si="83"/>
        <v xml:space="preserve">Diretoria </v>
      </c>
    </row>
    <row r="1264" spans="1:14" ht="57" customHeight="1" x14ac:dyDescent="0.2">
      <c r="A1264" s="25" t="s">
        <v>1332</v>
      </c>
      <c r="B1264" s="26">
        <v>44959</v>
      </c>
      <c r="C1264" s="27">
        <v>4028</v>
      </c>
      <c r="D1264" s="27" t="s">
        <v>65</v>
      </c>
      <c r="E1264" s="28" t="s">
        <v>116</v>
      </c>
      <c r="F1264" s="29" t="s">
        <v>1815</v>
      </c>
      <c r="G1264" s="27" t="s">
        <v>68</v>
      </c>
      <c r="I1264" s="30">
        <v>17423</v>
      </c>
      <c r="J1264" s="30">
        <f t="shared" si="80"/>
        <v>0</v>
      </c>
      <c r="K1264" s="30">
        <f t="shared" si="81"/>
        <v>0</v>
      </c>
      <c r="L1264" s="25">
        <f t="shared" si="82"/>
        <v>2</v>
      </c>
      <c r="M1264" s="25" t="str">
        <f>VLOOKUP(L1264,mês!A:B,2,0)</f>
        <v>Fevereiro</v>
      </c>
      <c r="N1264" s="25" t="str">
        <f t="shared" si="83"/>
        <v xml:space="preserve">Diretoria </v>
      </c>
    </row>
    <row r="1265" spans="1:14" ht="57" customHeight="1" x14ac:dyDescent="0.2">
      <c r="A1265" s="25" t="s">
        <v>1343</v>
      </c>
      <c r="B1265" s="26">
        <v>44949</v>
      </c>
      <c r="C1265" s="27">
        <v>3964</v>
      </c>
      <c r="D1265" s="27" t="s">
        <v>118</v>
      </c>
      <c r="E1265" s="28" t="s">
        <v>1369</v>
      </c>
      <c r="F1265" s="29" t="s">
        <v>1673</v>
      </c>
      <c r="G1265" s="27" t="s">
        <v>68</v>
      </c>
      <c r="I1265" s="30">
        <v>38349.46</v>
      </c>
      <c r="J1265" s="30">
        <f t="shared" si="80"/>
        <v>0</v>
      </c>
      <c r="K1265" s="30">
        <f t="shared" si="81"/>
        <v>0</v>
      </c>
      <c r="L1265" s="25">
        <f t="shared" si="82"/>
        <v>1</v>
      </c>
      <c r="M1265" s="25" t="str">
        <f>VLOOKUP(L1265,mês!A:B,2,0)</f>
        <v>Janeiro</v>
      </c>
      <c r="N1265" s="25" t="str">
        <f t="shared" si="83"/>
        <v xml:space="preserve">RI </v>
      </c>
    </row>
    <row r="1266" spans="1:14" ht="57" customHeight="1" x14ac:dyDescent="0.2">
      <c r="A1266" s="25" t="s">
        <v>1343</v>
      </c>
      <c r="B1266" s="26">
        <v>44953</v>
      </c>
      <c r="C1266" s="27">
        <v>4020</v>
      </c>
      <c r="D1266" s="27" t="s">
        <v>118</v>
      </c>
      <c r="E1266" s="28" t="s">
        <v>1610</v>
      </c>
      <c r="F1266" s="29" t="s">
        <v>1816</v>
      </c>
      <c r="G1266" s="27" t="s">
        <v>68</v>
      </c>
      <c r="I1266" s="30">
        <v>505.4</v>
      </c>
      <c r="J1266" s="30">
        <f t="shared" si="80"/>
        <v>0</v>
      </c>
      <c r="K1266" s="30">
        <f t="shared" si="81"/>
        <v>0</v>
      </c>
      <c r="L1266" s="25">
        <f t="shared" si="82"/>
        <v>1</v>
      </c>
      <c r="M1266" s="25" t="str">
        <f>VLOOKUP(L1266,mês!A:B,2,0)</f>
        <v>Janeiro</v>
      </c>
      <c r="N1266" s="25" t="str">
        <f t="shared" si="83"/>
        <v xml:space="preserve">RI </v>
      </c>
    </row>
    <row r="1267" spans="1:14" ht="57" customHeight="1" x14ac:dyDescent="0.2">
      <c r="A1267" s="25" t="s">
        <v>1343</v>
      </c>
      <c r="B1267" s="26">
        <v>44974</v>
      </c>
      <c r="C1267" s="27">
        <v>4042</v>
      </c>
      <c r="D1267" s="27" t="s">
        <v>118</v>
      </c>
      <c r="E1267" s="28" t="s">
        <v>1610</v>
      </c>
      <c r="F1267" s="29" t="s">
        <v>1613</v>
      </c>
      <c r="G1267" s="27" t="s">
        <v>68</v>
      </c>
      <c r="I1267" s="30">
        <v>1377.7</v>
      </c>
      <c r="J1267" s="30">
        <f t="shared" si="80"/>
        <v>0</v>
      </c>
      <c r="K1267" s="30">
        <f t="shared" si="81"/>
        <v>0</v>
      </c>
      <c r="L1267" s="25">
        <f t="shared" si="82"/>
        <v>2</v>
      </c>
      <c r="M1267" s="25" t="str">
        <f>VLOOKUP(L1267,mês!A:B,2,0)</f>
        <v>Fevereiro</v>
      </c>
      <c r="N1267" s="25" t="str">
        <f t="shared" si="83"/>
        <v xml:space="preserve">RI </v>
      </c>
    </row>
    <row r="1268" spans="1:14" ht="57" customHeight="1" x14ac:dyDescent="0.2">
      <c r="A1268" s="25" t="s">
        <v>1343</v>
      </c>
      <c r="B1268" s="26">
        <v>45015</v>
      </c>
      <c r="C1268" s="27">
        <v>4061</v>
      </c>
      <c r="D1268" s="27" t="s">
        <v>118</v>
      </c>
      <c r="E1268" s="28" t="s">
        <v>1610</v>
      </c>
      <c r="F1268" s="29" t="s">
        <v>1817</v>
      </c>
      <c r="G1268" s="27" t="s">
        <v>68</v>
      </c>
      <c r="I1268" s="30">
        <v>505.4</v>
      </c>
      <c r="J1268" s="30">
        <f t="shared" si="80"/>
        <v>0</v>
      </c>
      <c r="K1268" s="30">
        <f t="shared" si="81"/>
        <v>0</v>
      </c>
      <c r="L1268" s="25">
        <f t="shared" si="82"/>
        <v>3</v>
      </c>
      <c r="M1268" s="25" t="str">
        <f>VLOOKUP(L1268,mês!A:B,2,0)</f>
        <v>Março</v>
      </c>
      <c r="N1268" s="25" t="str">
        <f t="shared" si="83"/>
        <v xml:space="preserve">RI </v>
      </c>
    </row>
    <row r="1269" spans="1:14" ht="57" customHeight="1" x14ac:dyDescent="0.2">
      <c r="A1269" s="25" t="s">
        <v>1343</v>
      </c>
      <c r="B1269" s="26">
        <v>45040</v>
      </c>
      <c r="C1269" s="27">
        <v>4080</v>
      </c>
      <c r="D1269" s="27" t="s">
        <v>118</v>
      </c>
      <c r="E1269" s="28" t="s">
        <v>1610</v>
      </c>
      <c r="F1269" s="29" t="s">
        <v>1818</v>
      </c>
      <c r="G1269" s="27" t="s">
        <v>68</v>
      </c>
      <c r="I1269" s="30">
        <v>11880</v>
      </c>
      <c r="J1269" s="30">
        <f t="shared" si="80"/>
        <v>0</v>
      </c>
      <c r="K1269" s="30">
        <f t="shared" si="81"/>
        <v>0</v>
      </c>
      <c r="L1269" s="25">
        <f t="shared" si="82"/>
        <v>4</v>
      </c>
      <c r="M1269" s="25" t="str">
        <f>VLOOKUP(L1269,mês!A:B,2,0)</f>
        <v>Abril</v>
      </c>
      <c r="N1269" s="25" t="str">
        <f t="shared" si="83"/>
        <v xml:space="preserve">RI </v>
      </c>
    </row>
    <row r="1270" spans="1:14" ht="57" customHeight="1" x14ac:dyDescent="0.2">
      <c r="A1270" s="25" t="s">
        <v>1343</v>
      </c>
      <c r="B1270" s="26">
        <v>45089</v>
      </c>
      <c r="C1270" s="27">
        <v>4115</v>
      </c>
      <c r="D1270" s="27" t="s">
        <v>118</v>
      </c>
      <c r="E1270" s="28" t="s">
        <v>1610</v>
      </c>
      <c r="F1270" s="29" t="s">
        <v>1819</v>
      </c>
      <c r="G1270" s="27" t="s">
        <v>68</v>
      </c>
      <c r="I1270" s="30">
        <v>2700</v>
      </c>
      <c r="J1270" s="30">
        <f t="shared" si="80"/>
        <v>0</v>
      </c>
      <c r="K1270" s="30">
        <f t="shared" si="81"/>
        <v>0</v>
      </c>
      <c r="L1270" s="25">
        <f t="shared" si="82"/>
        <v>6</v>
      </c>
      <c r="M1270" s="25" t="str">
        <f>VLOOKUP(L1270,mês!A:B,2,0)</f>
        <v>Junho</v>
      </c>
      <c r="N1270" s="25" t="str">
        <f t="shared" si="83"/>
        <v xml:space="preserve">RI </v>
      </c>
    </row>
    <row r="1271" spans="1:14" ht="57" customHeight="1" x14ac:dyDescent="0.2">
      <c r="A1271" s="25" t="s">
        <v>1343</v>
      </c>
      <c r="B1271" s="26">
        <v>45100</v>
      </c>
      <c r="C1271" s="27">
        <v>4125</v>
      </c>
      <c r="D1271" s="27" t="s">
        <v>118</v>
      </c>
      <c r="E1271" s="28" t="s">
        <v>1610</v>
      </c>
      <c r="F1271" s="29" t="s">
        <v>1820</v>
      </c>
      <c r="G1271" s="27" t="s">
        <v>68</v>
      </c>
      <c r="I1271" s="30">
        <v>4500</v>
      </c>
      <c r="J1271" s="30">
        <f t="shared" si="80"/>
        <v>0</v>
      </c>
      <c r="K1271" s="30">
        <f t="shared" si="81"/>
        <v>0</v>
      </c>
      <c r="L1271" s="25">
        <f t="shared" si="82"/>
        <v>6</v>
      </c>
      <c r="M1271" s="25" t="str">
        <f>VLOOKUP(L1271,mês!A:B,2,0)</f>
        <v>Junho</v>
      </c>
      <c r="N1271" s="25" t="str">
        <f t="shared" si="83"/>
        <v xml:space="preserve">RI </v>
      </c>
    </row>
    <row r="1272" spans="1:14" ht="57" customHeight="1" x14ac:dyDescent="0.2">
      <c r="A1272" s="25" t="s">
        <v>1357</v>
      </c>
      <c r="B1272" s="26">
        <v>44935</v>
      </c>
      <c r="C1272" s="27">
        <v>3907</v>
      </c>
      <c r="D1272" s="27" t="s">
        <v>65</v>
      </c>
      <c r="E1272" s="28" t="s">
        <v>1735</v>
      </c>
      <c r="F1272" s="29" t="s">
        <v>1735</v>
      </c>
      <c r="G1272" s="27" t="s">
        <v>68</v>
      </c>
      <c r="I1272" s="30">
        <v>2562963</v>
      </c>
      <c r="J1272" s="30">
        <f t="shared" si="80"/>
        <v>0</v>
      </c>
      <c r="K1272" s="30">
        <f t="shared" si="81"/>
        <v>0</v>
      </c>
      <c r="L1272" s="25">
        <f t="shared" si="82"/>
        <v>1</v>
      </c>
      <c r="M1272" s="25" t="str">
        <f>VLOOKUP(L1272,mês!A:B,2,0)</f>
        <v>Janeiro</v>
      </c>
      <c r="N1272" s="25" t="str">
        <f t="shared" si="83"/>
        <v xml:space="preserve">Diretoria </v>
      </c>
    </row>
    <row r="1273" spans="1:14" ht="57" customHeight="1" x14ac:dyDescent="0.2">
      <c r="A1273" s="25" t="s">
        <v>1368</v>
      </c>
      <c r="B1273" s="26">
        <v>45205</v>
      </c>
      <c r="C1273" s="27">
        <v>4202</v>
      </c>
      <c r="D1273" s="27" t="s">
        <v>167</v>
      </c>
      <c r="E1273" s="28" t="s">
        <v>116</v>
      </c>
      <c r="F1273" s="29" t="s">
        <v>1821</v>
      </c>
      <c r="G1273" s="27" t="s">
        <v>68</v>
      </c>
      <c r="I1273" s="30">
        <v>884.41</v>
      </c>
      <c r="J1273" s="30">
        <f t="shared" si="80"/>
        <v>0</v>
      </c>
      <c r="K1273" s="30">
        <f t="shared" si="81"/>
        <v>0</v>
      </c>
      <c r="L1273" s="25">
        <f t="shared" si="82"/>
        <v>10</v>
      </c>
      <c r="M1273" s="25" t="str">
        <f>VLOOKUP(L1273,mês!A:B,2,0)</f>
        <v>Outubro</v>
      </c>
      <c r="N1273" s="25" t="str">
        <f t="shared" si="83"/>
        <v xml:space="preserve">RI </v>
      </c>
    </row>
    <row r="1274" spans="1:14" ht="57" customHeight="1" x14ac:dyDescent="0.2">
      <c r="A1274" s="25" t="s">
        <v>1822</v>
      </c>
      <c r="B1274" s="26">
        <v>44949</v>
      </c>
      <c r="C1274" s="27">
        <v>3980</v>
      </c>
      <c r="D1274" s="27" t="s">
        <v>270</v>
      </c>
      <c r="E1274" s="28" t="s">
        <v>1369</v>
      </c>
      <c r="F1274" s="29" t="s">
        <v>1823</v>
      </c>
      <c r="G1274" s="27" t="s">
        <v>68</v>
      </c>
      <c r="I1274" s="30">
        <v>615</v>
      </c>
      <c r="J1274" s="30">
        <f t="shared" si="80"/>
        <v>0</v>
      </c>
      <c r="K1274" s="30">
        <f t="shared" si="81"/>
        <v>0</v>
      </c>
      <c r="L1274" s="25">
        <f t="shared" si="82"/>
        <v>1</v>
      </c>
      <c r="M1274" s="25" t="str">
        <f>VLOOKUP(L1274,mês!A:B,2,0)</f>
        <v>Janeiro</v>
      </c>
      <c r="N1274" s="25" t="str">
        <f t="shared" si="83"/>
        <v xml:space="preserve">RD </v>
      </c>
    </row>
    <row r="1275" spans="1:14" ht="57" customHeight="1" x14ac:dyDescent="0.2">
      <c r="A1275" s="25" t="s">
        <v>1824</v>
      </c>
      <c r="B1275" s="26">
        <v>44950</v>
      </c>
      <c r="C1275" s="27">
        <v>3993</v>
      </c>
      <c r="D1275" s="27" t="s">
        <v>362</v>
      </c>
      <c r="E1275" s="28" t="s">
        <v>1369</v>
      </c>
      <c r="F1275" s="29" t="s">
        <v>1825</v>
      </c>
      <c r="G1275" s="27" t="s">
        <v>68</v>
      </c>
      <c r="I1275" s="30">
        <v>5663.49</v>
      </c>
      <c r="J1275" s="30">
        <f t="shared" si="80"/>
        <v>0</v>
      </c>
      <c r="K1275" s="30">
        <f t="shared" si="81"/>
        <v>0</v>
      </c>
      <c r="L1275" s="25">
        <f t="shared" si="82"/>
        <v>1</v>
      </c>
      <c r="M1275" s="25" t="str">
        <f>VLOOKUP(L1275,mês!A:B,2,0)</f>
        <v>Janeiro</v>
      </c>
      <c r="N1275" s="25" t="str">
        <f t="shared" si="83"/>
        <v xml:space="preserve">RD </v>
      </c>
    </row>
    <row r="1276" spans="1:14" ht="57" customHeight="1" x14ac:dyDescent="0.2">
      <c r="A1276" s="25" t="s">
        <v>1371</v>
      </c>
      <c r="B1276" s="26">
        <v>44950</v>
      </c>
      <c r="C1276" s="27">
        <v>4006</v>
      </c>
      <c r="D1276" s="27" t="s">
        <v>118</v>
      </c>
      <c r="E1276" s="28" t="s">
        <v>1369</v>
      </c>
      <c r="F1276" s="29" t="s">
        <v>1826</v>
      </c>
      <c r="G1276" s="27" t="s">
        <v>68</v>
      </c>
      <c r="I1276" s="30">
        <v>40000</v>
      </c>
      <c r="J1276" s="30">
        <f t="shared" si="80"/>
        <v>0</v>
      </c>
      <c r="K1276" s="30">
        <f t="shared" si="81"/>
        <v>0</v>
      </c>
      <c r="L1276" s="25">
        <f t="shared" si="82"/>
        <v>1</v>
      </c>
      <c r="M1276" s="25" t="str">
        <f>VLOOKUP(L1276,mês!A:B,2,0)</f>
        <v>Janeiro</v>
      </c>
      <c r="N1276" s="25" t="str">
        <f t="shared" si="83"/>
        <v xml:space="preserve">RI </v>
      </c>
    </row>
    <row r="1277" spans="1:14" ht="57" customHeight="1" x14ac:dyDescent="0.2">
      <c r="A1277" s="25" t="s">
        <v>1374</v>
      </c>
      <c r="B1277" s="26">
        <v>44946</v>
      </c>
      <c r="C1277" s="27">
        <v>3928</v>
      </c>
      <c r="D1277" s="27" t="s">
        <v>73</v>
      </c>
      <c r="E1277" s="28" t="s">
        <v>106</v>
      </c>
      <c r="F1277" s="29" t="s">
        <v>1827</v>
      </c>
      <c r="G1277" s="27" t="s">
        <v>68</v>
      </c>
      <c r="I1277" s="30">
        <v>2842.87</v>
      </c>
      <c r="J1277" s="30">
        <f t="shared" si="80"/>
        <v>0</v>
      </c>
      <c r="K1277" s="30">
        <f t="shared" si="81"/>
        <v>0</v>
      </c>
      <c r="L1277" s="25">
        <f t="shared" si="82"/>
        <v>1</v>
      </c>
      <c r="M1277" s="25" t="str">
        <f>VLOOKUP(L1277,mês!A:B,2,0)</f>
        <v>Janeiro</v>
      </c>
      <c r="N1277" s="25" t="str">
        <f t="shared" si="83"/>
        <v xml:space="preserve">RD </v>
      </c>
    </row>
    <row r="1278" spans="1:14" ht="57" customHeight="1" x14ac:dyDescent="0.2">
      <c r="A1278" s="25" t="s">
        <v>1374</v>
      </c>
      <c r="B1278" s="26">
        <v>44946</v>
      </c>
      <c r="C1278" s="27">
        <v>3929</v>
      </c>
      <c r="D1278" s="27" t="s">
        <v>73</v>
      </c>
      <c r="E1278" s="28" t="s">
        <v>106</v>
      </c>
      <c r="F1278" s="29" t="s">
        <v>1828</v>
      </c>
      <c r="G1278" s="27" t="s">
        <v>68</v>
      </c>
      <c r="I1278" s="30">
        <v>550</v>
      </c>
      <c r="J1278" s="30">
        <f t="shared" si="80"/>
        <v>0</v>
      </c>
      <c r="K1278" s="30">
        <f t="shared" si="81"/>
        <v>0</v>
      </c>
      <c r="L1278" s="25">
        <f t="shared" si="82"/>
        <v>1</v>
      </c>
      <c r="M1278" s="25" t="str">
        <f>VLOOKUP(L1278,mês!A:B,2,0)</f>
        <v>Janeiro</v>
      </c>
      <c r="N1278" s="25" t="str">
        <f t="shared" si="83"/>
        <v xml:space="preserve">RD </v>
      </c>
    </row>
    <row r="1279" spans="1:14" ht="57" customHeight="1" x14ac:dyDescent="0.2">
      <c r="A1279" s="25" t="s">
        <v>1374</v>
      </c>
      <c r="B1279" s="26">
        <v>44946</v>
      </c>
      <c r="C1279" s="27">
        <v>3930</v>
      </c>
      <c r="D1279" s="27" t="s">
        <v>65</v>
      </c>
      <c r="E1279" s="28" t="s">
        <v>106</v>
      </c>
      <c r="F1279" s="29" t="s">
        <v>1829</v>
      </c>
      <c r="G1279" s="27" t="s">
        <v>68</v>
      </c>
      <c r="I1279" s="30">
        <v>560</v>
      </c>
      <c r="J1279" s="30">
        <f t="shared" si="80"/>
        <v>0</v>
      </c>
      <c r="K1279" s="30">
        <f t="shared" si="81"/>
        <v>0</v>
      </c>
      <c r="L1279" s="25">
        <f t="shared" si="82"/>
        <v>1</v>
      </c>
      <c r="M1279" s="25" t="str">
        <f>VLOOKUP(L1279,mês!A:B,2,0)</f>
        <v>Janeiro</v>
      </c>
      <c r="N1279" s="25" t="str">
        <f t="shared" si="83"/>
        <v xml:space="preserve">RD </v>
      </c>
    </row>
    <row r="1280" spans="1:14" ht="57" customHeight="1" x14ac:dyDescent="0.2">
      <c r="A1280" s="25" t="s">
        <v>1374</v>
      </c>
      <c r="B1280" s="26">
        <v>44946</v>
      </c>
      <c r="C1280" s="27">
        <v>3931</v>
      </c>
      <c r="D1280" s="27" t="s">
        <v>65</v>
      </c>
      <c r="E1280" s="28" t="s">
        <v>106</v>
      </c>
      <c r="F1280" s="29" t="s">
        <v>1830</v>
      </c>
      <c r="G1280" s="27" t="s">
        <v>68</v>
      </c>
      <c r="I1280" s="30">
        <v>6000</v>
      </c>
      <c r="J1280" s="30">
        <f t="shared" si="80"/>
        <v>0</v>
      </c>
      <c r="K1280" s="30">
        <f t="shared" si="81"/>
        <v>0</v>
      </c>
      <c r="L1280" s="25">
        <f t="shared" si="82"/>
        <v>1</v>
      </c>
      <c r="M1280" s="25" t="str">
        <f>VLOOKUP(L1280,mês!A:B,2,0)</f>
        <v>Janeiro</v>
      </c>
      <c r="N1280" s="25" t="str">
        <f t="shared" si="83"/>
        <v xml:space="preserve">RD </v>
      </c>
    </row>
    <row r="1281" spans="1:14" ht="57" customHeight="1" x14ac:dyDescent="0.2">
      <c r="A1281" s="25" t="s">
        <v>1831</v>
      </c>
      <c r="B1281" s="26">
        <v>44950</v>
      </c>
      <c r="C1281" s="27">
        <v>3984</v>
      </c>
      <c r="D1281" s="27" t="s">
        <v>362</v>
      </c>
      <c r="E1281" s="28" t="s">
        <v>1369</v>
      </c>
      <c r="F1281" s="29" t="s">
        <v>1803</v>
      </c>
      <c r="G1281" s="27" t="s">
        <v>68</v>
      </c>
      <c r="I1281" s="30">
        <v>550.52</v>
      </c>
      <c r="J1281" s="30">
        <f t="shared" si="80"/>
        <v>0</v>
      </c>
      <c r="K1281" s="30">
        <f t="shared" si="81"/>
        <v>0</v>
      </c>
      <c r="L1281" s="25">
        <f t="shared" si="82"/>
        <v>1</v>
      </c>
      <c r="M1281" s="25" t="str">
        <f>VLOOKUP(L1281,mês!A:B,2,0)</f>
        <v>Janeiro</v>
      </c>
      <c r="N1281" s="25" t="str">
        <f t="shared" si="83"/>
        <v xml:space="preserve">RD </v>
      </c>
    </row>
    <row r="1282" spans="1:14" ht="57" customHeight="1" x14ac:dyDescent="0.2">
      <c r="A1282" s="25" t="s">
        <v>1379</v>
      </c>
      <c r="B1282" s="26">
        <v>45051</v>
      </c>
      <c r="C1282" s="27">
        <v>4086</v>
      </c>
      <c r="D1282" s="27" t="s">
        <v>65</v>
      </c>
      <c r="E1282" s="28" t="s">
        <v>106</v>
      </c>
      <c r="F1282" s="29" t="s">
        <v>1832</v>
      </c>
      <c r="G1282" s="27" t="s">
        <v>68</v>
      </c>
      <c r="I1282" s="30">
        <v>551920.65</v>
      </c>
      <c r="J1282" s="30">
        <f t="shared" si="80"/>
        <v>0</v>
      </c>
      <c r="K1282" s="30">
        <f t="shared" si="81"/>
        <v>0</v>
      </c>
      <c r="L1282" s="25">
        <f t="shared" si="82"/>
        <v>5</v>
      </c>
      <c r="M1282" s="25" t="str">
        <f>VLOOKUP(L1282,mês!A:B,2,0)</f>
        <v>Maio</v>
      </c>
      <c r="N1282" s="25" t="str">
        <f t="shared" si="83"/>
        <v xml:space="preserve">Diretoria </v>
      </c>
    </row>
    <row r="1283" spans="1:14" ht="57" customHeight="1" x14ac:dyDescent="0.2">
      <c r="A1283" s="25" t="s">
        <v>1833</v>
      </c>
      <c r="B1283" s="26">
        <v>44949</v>
      </c>
      <c r="C1283" s="27">
        <v>3960</v>
      </c>
      <c r="D1283" s="27" t="s">
        <v>118</v>
      </c>
      <c r="E1283" s="28" t="s">
        <v>270</v>
      </c>
      <c r="F1283" s="29" t="s">
        <v>1673</v>
      </c>
      <c r="G1283" s="27" t="s">
        <v>68</v>
      </c>
      <c r="I1283" s="30">
        <v>18679.77</v>
      </c>
      <c r="J1283" s="30">
        <f t="shared" si="80"/>
        <v>0</v>
      </c>
      <c r="K1283" s="30">
        <f t="shared" si="81"/>
        <v>0</v>
      </c>
      <c r="L1283" s="25">
        <f t="shared" si="82"/>
        <v>1</v>
      </c>
      <c r="M1283" s="25" t="str">
        <f>VLOOKUP(L1283,mês!A:B,2,0)</f>
        <v>Janeiro</v>
      </c>
      <c r="N1283" s="25" t="str">
        <f t="shared" si="83"/>
        <v xml:space="preserve">RI </v>
      </c>
    </row>
    <row r="1284" spans="1:14" ht="57" customHeight="1" x14ac:dyDescent="0.2">
      <c r="A1284" s="25" t="s">
        <v>1833</v>
      </c>
      <c r="B1284" s="26">
        <v>45093</v>
      </c>
      <c r="C1284" s="27">
        <v>4118</v>
      </c>
      <c r="D1284" s="27" t="s">
        <v>118</v>
      </c>
      <c r="E1284" s="28" t="s">
        <v>1610</v>
      </c>
      <c r="F1284" s="29" t="s">
        <v>1834</v>
      </c>
      <c r="G1284" s="27" t="s">
        <v>68</v>
      </c>
      <c r="I1284" s="30">
        <v>505.4</v>
      </c>
      <c r="J1284" s="30">
        <f t="shared" si="80"/>
        <v>0</v>
      </c>
      <c r="K1284" s="30">
        <f t="shared" si="81"/>
        <v>0</v>
      </c>
      <c r="L1284" s="25">
        <f t="shared" si="82"/>
        <v>6</v>
      </c>
      <c r="M1284" s="25" t="str">
        <f>VLOOKUP(L1284,mês!A:B,2,0)</f>
        <v>Junho</v>
      </c>
      <c r="N1284" s="25" t="str">
        <f t="shared" si="83"/>
        <v xml:space="preserve">RI </v>
      </c>
    </row>
    <row r="1285" spans="1:14" ht="57" customHeight="1" x14ac:dyDescent="0.2">
      <c r="A1285" s="25" t="s">
        <v>1833</v>
      </c>
      <c r="B1285" s="26">
        <v>45139</v>
      </c>
      <c r="C1285" s="27">
        <v>4154</v>
      </c>
      <c r="D1285" s="27" t="s">
        <v>118</v>
      </c>
      <c r="E1285" s="28" t="s">
        <v>1610</v>
      </c>
      <c r="F1285" s="29" t="s">
        <v>1835</v>
      </c>
      <c r="G1285" s="27" t="s">
        <v>68</v>
      </c>
      <c r="I1285" s="30">
        <v>252.7</v>
      </c>
      <c r="J1285" s="30">
        <f t="shared" si="80"/>
        <v>0</v>
      </c>
      <c r="K1285" s="30">
        <f t="shared" si="81"/>
        <v>0</v>
      </c>
      <c r="L1285" s="25">
        <f t="shared" si="82"/>
        <v>8</v>
      </c>
      <c r="M1285" s="25" t="str">
        <f>VLOOKUP(L1285,mês!A:B,2,0)</f>
        <v>Agosto</v>
      </c>
      <c r="N1285" s="25" t="str">
        <f t="shared" si="83"/>
        <v xml:space="preserve">RI </v>
      </c>
    </row>
    <row r="1286" spans="1:14" ht="57" customHeight="1" x14ac:dyDescent="0.2">
      <c r="A1286" s="25" t="s">
        <v>1833</v>
      </c>
      <c r="B1286" s="26">
        <v>45169</v>
      </c>
      <c r="C1286" s="27">
        <v>4170</v>
      </c>
      <c r="D1286" s="27" t="s">
        <v>118</v>
      </c>
      <c r="E1286" s="28" t="s">
        <v>1655</v>
      </c>
      <c r="F1286" s="29" t="s">
        <v>1836</v>
      </c>
      <c r="G1286" s="27" t="s">
        <v>68</v>
      </c>
      <c r="I1286" s="30">
        <v>252.7</v>
      </c>
      <c r="J1286" s="30">
        <f t="shared" si="80"/>
        <v>0</v>
      </c>
      <c r="K1286" s="30">
        <f t="shared" si="81"/>
        <v>0</v>
      </c>
      <c r="L1286" s="25">
        <f t="shared" si="82"/>
        <v>8</v>
      </c>
      <c r="M1286" s="25" t="str">
        <f>VLOOKUP(L1286,mês!A:B,2,0)</f>
        <v>Agosto</v>
      </c>
      <c r="N1286" s="25" t="str">
        <f t="shared" si="83"/>
        <v xml:space="preserve">RI </v>
      </c>
    </row>
    <row r="1287" spans="1:14" ht="57" customHeight="1" x14ac:dyDescent="0.2">
      <c r="A1287" s="25" t="s">
        <v>1833</v>
      </c>
      <c r="B1287" s="26">
        <v>45169</v>
      </c>
      <c r="C1287" s="27">
        <v>4172</v>
      </c>
      <c r="D1287" s="27" t="s">
        <v>118</v>
      </c>
      <c r="E1287" s="28" t="s">
        <v>1657</v>
      </c>
      <c r="F1287" s="29" t="s">
        <v>1837</v>
      </c>
      <c r="G1287" s="27" t="s">
        <v>68</v>
      </c>
      <c r="I1287" s="30">
        <v>252.7</v>
      </c>
      <c r="J1287" s="30">
        <f t="shared" si="80"/>
        <v>0</v>
      </c>
      <c r="K1287" s="30">
        <f t="shared" si="81"/>
        <v>0</v>
      </c>
      <c r="L1287" s="25">
        <f t="shared" si="82"/>
        <v>8</v>
      </c>
      <c r="M1287" s="25" t="str">
        <f>VLOOKUP(L1287,mês!A:B,2,0)</f>
        <v>Agosto</v>
      </c>
      <c r="N1287" s="25" t="str">
        <f t="shared" si="83"/>
        <v xml:space="preserve">RI </v>
      </c>
    </row>
    <row r="1288" spans="1:14" ht="57" customHeight="1" x14ac:dyDescent="0.2">
      <c r="A1288" s="25" t="s">
        <v>1381</v>
      </c>
      <c r="B1288" s="26">
        <v>44958</v>
      </c>
      <c r="C1288" s="27">
        <v>4024</v>
      </c>
      <c r="D1288" s="27" t="s">
        <v>270</v>
      </c>
      <c r="E1288" s="28" t="s">
        <v>1369</v>
      </c>
      <c r="F1288" s="29" t="s">
        <v>1838</v>
      </c>
      <c r="G1288" s="27" t="s">
        <v>68</v>
      </c>
      <c r="I1288" s="30">
        <v>93.75</v>
      </c>
      <c r="J1288" s="30">
        <f t="shared" si="80"/>
        <v>0</v>
      </c>
      <c r="K1288" s="30">
        <f t="shared" si="81"/>
        <v>0</v>
      </c>
      <c r="L1288" s="25">
        <f t="shared" si="82"/>
        <v>2</v>
      </c>
      <c r="M1288" s="25" t="str">
        <f>VLOOKUP(L1288,mês!A:B,2,0)</f>
        <v>Fevereiro</v>
      </c>
      <c r="N1288" s="25" t="str">
        <f t="shared" si="83"/>
        <v xml:space="preserve">CONVÊNIO </v>
      </c>
    </row>
    <row r="1289" spans="1:14" ht="57" customHeight="1" x14ac:dyDescent="0.2">
      <c r="A1289" s="25" t="s">
        <v>1383</v>
      </c>
      <c r="B1289" s="26">
        <v>44958</v>
      </c>
      <c r="C1289" s="27">
        <v>4026</v>
      </c>
      <c r="D1289" s="27" t="s">
        <v>167</v>
      </c>
      <c r="E1289" s="28" t="s">
        <v>1369</v>
      </c>
      <c r="F1289" s="29" t="s">
        <v>1839</v>
      </c>
      <c r="G1289" s="27" t="s">
        <v>68</v>
      </c>
      <c r="I1289" s="30">
        <v>31041.64</v>
      </c>
      <c r="J1289" s="30">
        <f t="shared" si="80"/>
        <v>0</v>
      </c>
      <c r="K1289" s="30">
        <f t="shared" si="81"/>
        <v>0</v>
      </c>
      <c r="L1289" s="25">
        <f t="shared" si="82"/>
        <v>2</v>
      </c>
      <c r="M1289" s="25" t="str">
        <f>VLOOKUP(L1289,mês!A:B,2,0)</f>
        <v>Fevereiro</v>
      </c>
      <c r="N1289" s="25" t="str">
        <f t="shared" si="83"/>
        <v xml:space="preserve">CONVÊNIO </v>
      </c>
    </row>
    <row r="1290" spans="1:14" ht="57" customHeight="1" x14ac:dyDescent="0.2">
      <c r="A1290" s="25" t="s">
        <v>1384</v>
      </c>
      <c r="B1290" s="26">
        <v>44958</v>
      </c>
      <c r="C1290" s="27">
        <v>4025</v>
      </c>
      <c r="D1290" s="27" t="s">
        <v>362</v>
      </c>
      <c r="E1290" s="28" t="s">
        <v>1369</v>
      </c>
      <c r="F1290" s="29" t="s">
        <v>1840</v>
      </c>
      <c r="G1290" s="27" t="s">
        <v>68</v>
      </c>
      <c r="I1290" s="30">
        <v>33383.599999999999</v>
      </c>
      <c r="J1290" s="30">
        <f t="shared" si="80"/>
        <v>0</v>
      </c>
      <c r="K1290" s="30">
        <f t="shared" si="81"/>
        <v>0</v>
      </c>
      <c r="L1290" s="25">
        <f t="shared" si="82"/>
        <v>2</v>
      </c>
      <c r="M1290" s="25" t="str">
        <f>VLOOKUP(L1290,mês!A:B,2,0)</f>
        <v>Fevereiro</v>
      </c>
      <c r="N1290" s="25" t="str">
        <f t="shared" si="83"/>
        <v xml:space="preserve">CONVÊNIO </v>
      </c>
    </row>
    <row r="1291" spans="1:14" ht="57" customHeight="1" x14ac:dyDescent="0.2">
      <c r="A1291" s="25" t="s">
        <v>1841</v>
      </c>
      <c r="B1291" s="26">
        <v>44949</v>
      </c>
      <c r="C1291" s="27">
        <v>3969</v>
      </c>
      <c r="D1291" s="27" t="s">
        <v>65</v>
      </c>
      <c r="E1291" s="28" t="s">
        <v>1369</v>
      </c>
      <c r="F1291" s="29" t="s">
        <v>1700</v>
      </c>
      <c r="G1291" s="27" t="s">
        <v>68</v>
      </c>
      <c r="I1291" s="30">
        <v>128.66</v>
      </c>
      <c r="J1291" s="30">
        <f t="shared" si="80"/>
        <v>0</v>
      </c>
      <c r="K1291" s="30">
        <f t="shared" si="81"/>
        <v>0</v>
      </c>
      <c r="L1291" s="25">
        <f t="shared" si="82"/>
        <v>1</v>
      </c>
      <c r="M1291" s="25" t="str">
        <f>VLOOKUP(L1291,mês!A:B,2,0)</f>
        <v>Janeiro</v>
      </c>
      <c r="N1291" s="25" t="str">
        <f t="shared" si="83"/>
        <v xml:space="preserve">RI </v>
      </c>
    </row>
    <row r="1292" spans="1:14" ht="57" customHeight="1" x14ac:dyDescent="0.2">
      <c r="A1292" s="25" t="s">
        <v>1385</v>
      </c>
      <c r="B1292" s="26">
        <v>45007</v>
      </c>
      <c r="C1292" s="27">
        <v>4056</v>
      </c>
      <c r="D1292" s="27" t="s">
        <v>65</v>
      </c>
      <c r="E1292" s="28" t="s">
        <v>1842</v>
      </c>
      <c r="F1292" s="29" t="s">
        <v>1843</v>
      </c>
      <c r="G1292" s="27" t="s">
        <v>68</v>
      </c>
      <c r="I1292" s="30">
        <v>83931.07</v>
      </c>
      <c r="J1292" s="30">
        <f t="shared" si="80"/>
        <v>0</v>
      </c>
      <c r="K1292" s="30">
        <f t="shared" si="81"/>
        <v>0</v>
      </c>
      <c r="L1292" s="25">
        <f t="shared" si="82"/>
        <v>3</v>
      </c>
      <c r="M1292" s="25" t="str">
        <f>VLOOKUP(L1292,mês!A:B,2,0)</f>
        <v>Março</v>
      </c>
      <c r="N1292" s="25" t="str">
        <f t="shared" si="83"/>
        <v xml:space="preserve">Diretoria </v>
      </c>
    </row>
    <row r="1293" spans="1:14" ht="57" customHeight="1" x14ac:dyDescent="0.2">
      <c r="A1293" s="25" t="s">
        <v>1385</v>
      </c>
      <c r="B1293" s="26">
        <v>45147</v>
      </c>
      <c r="C1293" s="27">
        <v>4163</v>
      </c>
      <c r="D1293" s="27" t="s">
        <v>65</v>
      </c>
      <c r="E1293" s="28" t="s">
        <v>116</v>
      </c>
      <c r="F1293" s="29" t="s">
        <v>1844</v>
      </c>
      <c r="G1293" s="27" t="s">
        <v>68</v>
      </c>
      <c r="I1293" s="30">
        <v>99400</v>
      </c>
      <c r="J1293" s="30">
        <f t="shared" si="80"/>
        <v>0</v>
      </c>
      <c r="K1293" s="30">
        <f t="shared" si="81"/>
        <v>0</v>
      </c>
      <c r="L1293" s="25">
        <f t="shared" si="82"/>
        <v>8</v>
      </c>
      <c r="M1293" s="25" t="str">
        <f>VLOOKUP(L1293,mês!A:B,2,0)</f>
        <v>Agosto</v>
      </c>
      <c r="N1293" s="25" t="str">
        <f t="shared" si="83"/>
        <v xml:space="preserve">Diretoria </v>
      </c>
    </row>
    <row r="1294" spans="1:14" ht="57" customHeight="1" x14ac:dyDescent="0.2">
      <c r="A1294" s="25" t="s">
        <v>1385</v>
      </c>
      <c r="B1294" s="26">
        <v>45147</v>
      </c>
      <c r="C1294" s="27">
        <v>4164</v>
      </c>
      <c r="D1294" s="27" t="s">
        <v>65</v>
      </c>
      <c r="E1294" s="28" t="s">
        <v>116</v>
      </c>
      <c r="F1294" s="29" t="s">
        <v>1845</v>
      </c>
      <c r="G1294" s="27" t="s">
        <v>68</v>
      </c>
      <c r="I1294" s="30">
        <v>107032.53</v>
      </c>
      <c r="J1294" s="30">
        <f t="shared" si="80"/>
        <v>0</v>
      </c>
      <c r="K1294" s="30">
        <f t="shared" si="81"/>
        <v>0</v>
      </c>
      <c r="L1294" s="25">
        <f t="shared" si="82"/>
        <v>8</v>
      </c>
      <c r="M1294" s="25" t="str">
        <f>VLOOKUP(L1294,mês!A:B,2,0)</f>
        <v>Agosto</v>
      </c>
      <c r="N1294" s="25" t="str">
        <f t="shared" si="83"/>
        <v xml:space="preserve">Diretoria </v>
      </c>
    </row>
    <row r="1295" spans="1:14" ht="57" customHeight="1" x14ac:dyDescent="0.2">
      <c r="A1295" s="25" t="s">
        <v>1385</v>
      </c>
      <c r="B1295" s="26">
        <v>45204</v>
      </c>
      <c r="C1295" s="27">
        <v>4188</v>
      </c>
      <c r="D1295" s="27" t="s">
        <v>65</v>
      </c>
      <c r="E1295" s="28" t="s">
        <v>116</v>
      </c>
      <c r="F1295" s="29" t="s">
        <v>176</v>
      </c>
      <c r="G1295" s="27" t="s">
        <v>68</v>
      </c>
      <c r="I1295" s="30">
        <v>8800</v>
      </c>
      <c r="J1295" s="30">
        <f t="shared" si="80"/>
        <v>0</v>
      </c>
      <c r="K1295" s="30">
        <f t="shared" si="81"/>
        <v>0</v>
      </c>
      <c r="L1295" s="25">
        <f t="shared" si="82"/>
        <v>10</v>
      </c>
      <c r="M1295" s="25" t="str">
        <f>VLOOKUP(L1295,mês!A:B,2,0)</f>
        <v>Outubro</v>
      </c>
      <c r="N1295" s="25" t="str">
        <f t="shared" si="83"/>
        <v xml:space="preserve">Diretoria </v>
      </c>
    </row>
    <row r="1296" spans="1:14" ht="57" customHeight="1" x14ac:dyDescent="0.2">
      <c r="A1296" s="25" t="s">
        <v>1400</v>
      </c>
      <c r="B1296" s="26">
        <v>45007</v>
      </c>
      <c r="C1296" s="27">
        <v>4055</v>
      </c>
      <c r="D1296" s="27" t="s">
        <v>65</v>
      </c>
      <c r="E1296" s="28" t="s">
        <v>1788</v>
      </c>
      <c r="F1296" s="29" t="s">
        <v>1846</v>
      </c>
      <c r="G1296" s="27" t="s">
        <v>68</v>
      </c>
      <c r="I1296" s="30">
        <v>171400</v>
      </c>
      <c r="J1296" s="30">
        <f t="shared" si="80"/>
        <v>0</v>
      </c>
      <c r="K1296" s="30">
        <f t="shared" si="81"/>
        <v>0</v>
      </c>
      <c r="L1296" s="25">
        <f t="shared" si="82"/>
        <v>3</v>
      </c>
      <c r="M1296" s="25" t="str">
        <f>VLOOKUP(L1296,mês!A:B,2,0)</f>
        <v>Março</v>
      </c>
      <c r="N1296" s="25" t="str">
        <f t="shared" si="83"/>
        <v xml:space="preserve">Diretoria </v>
      </c>
    </row>
    <row r="1297" spans="1:14" ht="57" customHeight="1" x14ac:dyDescent="0.2">
      <c r="A1297" s="25" t="s">
        <v>1400</v>
      </c>
      <c r="B1297" s="26">
        <v>45282</v>
      </c>
      <c r="C1297" s="27">
        <v>4303</v>
      </c>
      <c r="D1297" s="27" t="s">
        <v>65</v>
      </c>
      <c r="E1297" s="28" t="s">
        <v>1775</v>
      </c>
      <c r="F1297" s="29" t="s">
        <v>1847</v>
      </c>
      <c r="G1297" s="27" t="s">
        <v>68</v>
      </c>
      <c r="I1297" s="30">
        <v>277.83999999999997</v>
      </c>
      <c r="J1297" s="30">
        <f t="shared" si="80"/>
        <v>0</v>
      </c>
      <c r="K1297" s="30">
        <f t="shared" si="81"/>
        <v>0</v>
      </c>
      <c r="L1297" s="25">
        <f t="shared" si="82"/>
        <v>12</v>
      </c>
      <c r="M1297" s="25" t="str">
        <f>VLOOKUP(L1297,mês!A:B,2,0)</f>
        <v>Dezembro</v>
      </c>
      <c r="N1297" s="25" t="str">
        <f t="shared" si="83"/>
        <v xml:space="preserve">Diretoria </v>
      </c>
    </row>
    <row r="1298" spans="1:14" ht="57" customHeight="1" x14ac:dyDescent="0.2">
      <c r="A1298" s="25" t="s">
        <v>1848</v>
      </c>
      <c r="B1298" s="26">
        <v>44949</v>
      </c>
      <c r="C1298" s="27">
        <v>3963</v>
      </c>
      <c r="D1298" s="27" t="s">
        <v>362</v>
      </c>
      <c r="E1298" s="28" t="s">
        <v>1369</v>
      </c>
      <c r="F1298" s="29" t="s">
        <v>1673</v>
      </c>
      <c r="G1298" s="27" t="s">
        <v>68</v>
      </c>
      <c r="I1298" s="30">
        <v>5000</v>
      </c>
      <c r="J1298" s="30">
        <f t="shared" si="80"/>
        <v>0</v>
      </c>
      <c r="K1298" s="30">
        <f t="shared" si="81"/>
        <v>0</v>
      </c>
      <c r="L1298" s="25">
        <f t="shared" si="82"/>
        <v>1</v>
      </c>
      <c r="M1298" s="25" t="str">
        <f>VLOOKUP(L1298,mês!A:B,2,0)</f>
        <v>Janeiro</v>
      </c>
      <c r="N1298" s="25" t="str">
        <f t="shared" si="83"/>
        <v xml:space="preserve">RI </v>
      </c>
    </row>
    <row r="1299" spans="1:14" ht="57" customHeight="1" x14ac:dyDescent="0.2">
      <c r="A1299" s="25" t="s">
        <v>1849</v>
      </c>
      <c r="B1299" s="26">
        <v>44949</v>
      </c>
      <c r="C1299" s="27">
        <v>3967</v>
      </c>
      <c r="D1299" s="27" t="s">
        <v>270</v>
      </c>
      <c r="E1299" s="28" t="s">
        <v>1369</v>
      </c>
      <c r="F1299" s="29" t="s">
        <v>1700</v>
      </c>
      <c r="G1299" s="27" t="s">
        <v>68</v>
      </c>
      <c r="I1299" s="30">
        <v>18128.07</v>
      </c>
      <c r="J1299" s="30">
        <f t="shared" si="80"/>
        <v>0</v>
      </c>
      <c r="K1299" s="30">
        <f t="shared" si="81"/>
        <v>0</v>
      </c>
      <c r="L1299" s="25">
        <f t="shared" si="82"/>
        <v>1</v>
      </c>
      <c r="M1299" s="25" t="str">
        <f>VLOOKUP(L1299,mês!A:B,2,0)</f>
        <v>Janeiro</v>
      </c>
      <c r="N1299" s="25" t="str">
        <f t="shared" si="83"/>
        <v xml:space="preserve">RI </v>
      </c>
    </row>
    <row r="1300" spans="1:14" ht="57" customHeight="1" x14ac:dyDescent="0.2">
      <c r="A1300" s="25" t="s">
        <v>1850</v>
      </c>
      <c r="B1300" s="26">
        <v>44949</v>
      </c>
      <c r="C1300" s="27">
        <v>3971</v>
      </c>
      <c r="D1300" s="27" t="s">
        <v>249</v>
      </c>
      <c r="E1300" s="28" t="s">
        <v>1369</v>
      </c>
      <c r="F1300" s="29" t="s">
        <v>1700</v>
      </c>
      <c r="G1300" s="27" t="s">
        <v>68</v>
      </c>
      <c r="I1300" s="30">
        <v>409.99</v>
      </c>
      <c r="J1300" s="30">
        <f t="shared" si="80"/>
        <v>0</v>
      </c>
      <c r="K1300" s="30">
        <f t="shared" si="81"/>
        <v>0</v>
      </c>
      <c r="L1300" s="25">
        <f t="shared" si="82"/>
        <v>1</v>
      </c>
      <c r="M1300" s="25" t="str">
        <f>VLOOKUP(L1300,mês!A:B,2,0)</f>
        <v>Janeiro</v>
      </c>
      <c r="N1300" s="25" t="str">
        <f t="shared" si="83"/>
        <v xml:space="preserve">RI </v>
      </c>
    </row>
    <row r="1301" spans="1:14" ht="57" customHeight="1" x14ac:dyDescent="0.2">
      <c r="A1301" s="25" t="s">
        <v>1406</v>
      </c>
      <c r="B1301" s="26">
        <v>45160</v>
      </c>
      <c r="C1301" s="27">
        <v>4167</v>
      </c>
      <c r="D1301" s="27" t="s">
        <v>65</v>
      </c>
      <c r="E1301" s="28" t="s">
        <v>520</v>
      </c>
      <c r="F1301" s="29" t="s">
        <v>1851</v>
      </c>
      <c r="G1301" s="27" t="s">
        <v>68</v>
      </c>
      <c r="I1301" s="30">
        <v>16800</v>
      </c>
      <c r="J1301" s="30">
        <f t="shared" si="80"/>
        <v>0</v>
      </c>
      <c r="K1301" s="30">
        <f t="shared" si="81"/>
        <v>0</v>
      </c>
      <c r="L1301" s="25">
        <f t="shared" si="82"/>
        <v>8</v>
      </c>
      <c r="M1301" s="25" t="str">
        <f>VLOOKUP(L1301,mês!A:B,2,0)</f>
        <v>Agosto</v>
      </c>
      <c r="N1301" s="25" t="str">
        <f t="shared" si="83"/>
        <v xml:space="preserve">RORÇ </v>
      </c>
    </row>
    <row r="1302" spans="1:14" ht="57" customHeight="1" x14ac:dyDescent="0.2">
      <c r="A1302" s="25" t="s">
        <v>1408</v>
      </c>
      <c r="B1302" s="26">
        <v>44945</v>
      </c>
      <c r="C1302" s="27">
        <v>3913</v>
      </c>
      <c r="D1302" s="27" t="s">
        <v>65</v>
      </c>
      <c r="E1302" s="28" t="s">
        <v>1409</v>
      </c>
      <c r="F1302" s="29" t="s">
        <v>1852</v>
      </c>
      <c r="G1302" s="27" t="s">
        <v>68</v>
      </c>
      <c r="I1302" s="30">
        <v>39006</v>
      </c>
      <c r="J1302" s="30">
        <f t="shared" si="80"/>
        <v>0</v>
      </c>
      <c r="K1302" s="30">
        <f t="shared" si="81"/>
        <v>0</v>
      </c>
      <c r="L1302" s="25">
        <f t="shared" si="82"/>
        <v>1</v>
      </c>
      <c r="M1302" s="25" t="str">
        <f>VLOOKUP(L1302,mês!A:B,2,0)</f>
        <v>Janeiro</v>
      </c>
      <c r="N1302" s="25" t="str">
        <f t="shared" si="83"/>
        <v xml:space="preserve">RINF </v>
      </c>
    </row>
    <row r="1303" spans="1:14" ht="57" customHeight="1" x14ac:dyDescent="0.2">
      <c r="A1303" s="25" t="s">
        <v>1408</v>
      </c>
      <c r="B1303" s="26">
        <v>44945</v>
      </c>
      <c r="C1303" s="27">
        <v>3914</v>
      </c>
      <c r="D1303" s="27" t="s">
        <v>505</v>
      </c>
      <c r="E1303" s="28" t="s">
        <v>1409</v>
      </c>
      <c r="F1303" s="29" t="s">
        <v>1853</v>
      </c>
      <c r="G1303" s="27" t="s">
        <v>68</v>
      </c>
      <c r="I1303" s="30">
        <v>11920</v>
      </c>
      <c r="J1303" s="30">
        <f t="shared" si="80"/>
        <v>0</v>
      </c>
      <c r="K1303" s="30">
        <f t="shared" si="81"/>
        <v>0</v>
      </c>
      <c r="L1303" s="25">
        <f t="shared" si="82"/>
        <v>1</v>
      </c>
      <c r="M1303" s="25" t="str">
        <f>VLOOKUP(L1303,mês!A:B,2,0)</f>
        <v>Janeiro</v>
      </c>
      <c r="N1303" s="25" t="str">
        <f t="shared" si="83"/>
        <v xml:space="preserve">RINF </v>
      </c>
    </row>
    <row r="1304" spans="1:14" ht="57" customHeight="1" x14ac:dyDescent="0.2">
      <c r="A1304" s="25" t="s">
        <v>1408</v>
      </c>
      <c r="B1304" s="26">
        <v>45021</v>
      </c>
      <c r="C1304" s="27">
        <v>4068</v>
      </c>
      <c r="D1304" s="27" t="s">
        <v>505</v>
      </c>
      <c r="E1304" s="28" t="s">
        <v>520</v>
      </c>
      <c r="F1304" s="29" t="s">
        <v>1854</v>
      </c>
      <c r="G1304" s="27" t="s">
        <v>68</v>
      </c>
      <c r="I1304" s="30">
        <v>673.5</v>
      </c>
      <c r="J1304" s="30">
        <f t="shared" si="80"/>
        <v>0</v>
      </c>
      <c r="K1304" s="30">
        <f t="shared" si="81"/>
        <v>0</v>
      </c>
      <c r="L1304" s="25">
        <f t="shared" si="82"/>
        <v>4</v>
      </c>
      <c r="M1304" s="25" t="str">
        <f>VLOOKUP(L1304,mês!A:B,2,0)</f>
        <v>Abril</v>
      </c>
      <c r="N1304" s="25" t="str">
        <f t="shared" si="83"/>
        <v xml:space="preserve">RINF </v>
      </c>
    </row>
    <row r="1305" spans="1:14" ht="57" customHeight="1" x14ac:dyDescent="0.2">
      <c r="A1305" s="25" t="s">
        <v>1408</v>
      </c>
      <c r="B1305" s="26">
        <v>45054</v>
      </c>
      <c r="C1305" s="27">
        <v>4088</v>
      </c>
      <c r="D1305" s="27" t="s">
        <v>505</v>
      </c>
      <c r="E1305" s="28" t="s">
        <v>1035</v>
      </c>
      <c r="F1305" s="29" t="s">
        <v>1855</v>
      </c>
      <c r="G1305" s="27" t="s">
        <v>68</v>
      </c>
      <c r="I1305" s="30">
        <v>8000</v>
      </c>
      <c r="J1305" s="30">
        <f t="shared" si="80"/>
        <v>0</v>
      </c>
      <c r="K1305" s="30">
        <f t="shared" si="81"/>
        <v>0</v>
      </c>
      <c r="L1305" s="25">
        <f t="shared" si="82"/>
        <v>5</v>
      </c>
      <c r="M1305" s="25" t="str">
        <f>VLOOKUP(L1305,mês!A:B,2,0)</f>
        <v>Maio</v>
      </c>
      <c r="N1305" s="25" t="str">
        <f t="shared" si="83"/>
        <v xml:space="preserve">RINF </v>
      </c>
    </row>
    <row r="1306" spans="1:14" ht="57" customHeight="1" x14ac:dyDescent="0.2">
      <c r="A1306" s="25" t="s">
        <v>1408</v>
      </c>
      <c r="B1306" s="26">
        <v>45072</v>
      </c>
      <c r="C1306" s="27">
        <v>4103</v>
      </c>
      <c r="D1306" s="27" t="s">
        <v>65</v>
      </c>
      <c r="E1306" s="28" t="s">
        <v>1299</v>
      </c>
      <c r="F1306" s="29" t="s">
        <v>1856</v>
      </c>
      <c r="G1306" s="27" t="s">
        <v>68</v>
      </c>
      <c r="I1306" s="30">
        <v>20108</v>
      </c>
      <c r="J1306" s="30">
        <f t="shared" si="80"/>
        <v>0</v>
      </c>
      <c r="K1306" s="30">
        <f t="shared" si="81"/>
        <v>0</v>
      </c>
      <c r="L1306" s="25">
        <f t="shared" si="82"/>
        <v>5</v>
      </c>
      <c r="M1306" s="25" t="str">
        <f>VLOOKUP(L1306,mês!A:B,2,0)</f>
        <v>Maio</v>
      </c>
      <c r="N1306" s="25" t="str">
        <f t="shared" si="83"/>
        <v xml:space="preserve">RINF </v>
      </c>
    </row>
    <row r="1307" spans="1:14" ht="57" customHeight="1" x14ac:dyDescent="0.2">
      <c r="A1307" s="25" t="s">
        <v>1408</v>
      </c>
      <c r="B1307" s="26">
        <v>45084</v>
      </c>
      <c r="C1307" s="27">
        <v>4113</v>
      </c>
      <c r="D1307" s="27" t="s">
        <v>65</v>
      </c>
      <c r="E1307" s="28" t="s">
        <v>1035</v>
      </c>
      <c r="F1307" s="29" t="s">
        <v>1857</v>
      </c>
      <c r="G1307" s="27" t="s">
        <v>68</v>
      </c>
      <c r="I1307" s="30">
        <v>128040</v>
      </c>
      <c r="J1307" s="30">
        <f t="shared" si="80"/>
        <v>0</v>
      </c>
      <c r="K1307" s="30">
        <f t="shared" si="81"/>
        <v>0</v>
      </c>
      <c r="L1307" s="25">
        <f t="shared" si="82"/>
        <v>6</v>
      </c>
      <c r="M1307" s="25" t="str">
        <f>VLOOKUP(L1307,mês!A:B,2,0)</f>
        <v>Junho</v>
      </c>
      <c r="N1307" s="25" t="str">
        <f t="shared" si="83"/>
        <v xml:space="preserve">RINF </v>
      </c>
    </row>
    <row r="1308" spans="1:14" ht="57" customHeight="1" x14ac:dyDescent="0.2">
      <c r="A1308" s="25" t="s">
        <v>1408</v>
      </c>
      <c r="B1308" s="26">
        <v>45097</v>
      </c>
      <c r="C1308" s="27">
        <v>4121</v>
      </c>
      <c r="D1308" s="27" t="s">
        <v>505</v>
      </c>
      <c r="E1308" s="28" t="s">
        <v>1417</v>
      </c>
      <c r="F1308" s="29" t="s">
        <v>1858</v>
      </c>
      <c r="G1308" s="27" t="s">
        <v>68</v>
      </c>
      <c r="I1308" s="30">
        <v>6368</v>
      </c>
      <c r="J1308" s="30">
        <f t="shared" si="80"/>
        <v>0</v>
      </c>
      <c r="K1308" s="30">
        <f t="shared" si="81"/>
        <v>0</v>
      </c>
      <c r="L1308" s="25">
        <f t="shared" si="82"/>
        <v>6</v>
      </c>
      <c r="M1308" s="25" t="str">
        <f>VLOOKUP(L1308,mês!A:B,2,0)</f>
        <v>Junho</v>
      </c>
      <c r="N1308" s="25" t="str">
        <f t="shared" si="83"/>
        <v xml:space="preserve">RINF </v>
      </c>
    </row>
    <row r="1309" spans="1:14" ht="57" customHeight="1" x14ac:dyDescent="0.2">
      <c r="A1309" s="25" t="s">
        <v>1408</v>
      </c>
      <c r="B1309" s="26">
        <v>45097</v>
      </c>
      <c r="C1309" s="27">
        <v>4122</v>
      </c>
      <c r="D1309" s="27" t="s">
        <v>505</v>
      </c>
      <c r="E1309" s="28" t="s">
        <v>1417</v>
      </c>
      <c r="F1309" s="29" t="s">
        <v>1859</v>
      </c>
      <c r="G1309" s="27" t="s">
        <v>68</v>
      </c>
      <c r="I1309" s="30">
        <v>7768</v>
      </c>
      <c r="J1309" s="30">
        <f t="shared" si="80"/>
        <v>0</v>
      </c>
      <c r="K1309" s="30">
        <f t="shared" si="81"/>
        <v>0</v>
      </c>
      <c r="L1309" s="25">
        <f t="shared" si="82"/>
        <v>6</v>
      </c>
      <c r="M1309" s="25" t="str">
        <f>VLOOKUP(L1309,mês!A:B,2,0)</f>
        <v>Junho</v>
      </c>
      <c r="N1309" s="25" t="str">
        <f t="shared" si="83"/>
        <v xml:space="preserve">RINF </v>
      </c>
    </row>
    <row r="1310" spans="1:14" ht="57" customHeight="1" x14ac:dyDescent="0.2">
      <c r="A1310" s="25" t="s">
        <v>1408</v>
      </c>
      <c r="B1310" s="26">
        <v>45169</v>
      </c>
      <c r="C1310" s="27">
        <v>4178</v>
      </c>
      <c r="D1310" s="27" t="s">
        <v>505</v>
      </c>
      <c r="E1310" s="28" t="s">
        <v>1419</v>
      </c>
      <c r="F1310" s="29" t="s">
        <v>1860</v>
      </c>
      <c r="G1310" s="27" t="s">
        <v>68</v>
      </c>
      <c r="I1310" s="30">
        <v>5185</v>
      </c>
      <c r="J1310" s="30">
        <f t="shared" si="80"/>
        <v>0</v>
      </c>
      <c r="K1310" s="30">
        <f t="shared" si="81"/>
        <v>0</v>
      </c>
      <c r="L1310" s="25">
        <f t="shared" si="82"/>
        <v>8</v>
      </c>
      <c r="M1310" s="25" t="str">
        <f>VLOOKUP(L1310,mês!A:B,2,0)</f>
        <v>Agosto</v>
      </c>
      <c r="N1310" s="25" t="str">
        <f t="shared" si="83"/>
        <v xml:space="preserve">RINF </v>
      </c>
    </row>
    <row r="1311" spans="1:14" ht="57" customHeight="1" x14ac:dyDescent="0.2">
      <c r="A1311" s="25" t="s">
        <v>1408</v>
      </c>
      <c r="B1311" s="26">
        <v>45188</v>
      </c>
      <c r="C1311" s="27">
        <v>4184</v>
      </c>
      <c r="D1311" s="27" t="s">
        <v>505</v>
      </c>
      <c r="E1311" s="28" t="s">
        <v>1421</v>
      </c>
      <c r="F1311" s="29" t="s">
        <v>1861</v>
      </c>
      <c r="G1311" s="27" t="s">
        <v>68</v>
      </c>
      <c r="I1311" s="30">
        <v>55614</v>
      </c>
      <c r="J1311" s="30">
        <f t="shared" si="80"/>
        <v>0</v>
      </c>
      <c r="K1311" s="30">
        <f t="shared" si="81"/>
        <v>0</v>
      </c>
      <c r="L1311" s="25">
        <f t="shared" si="82"/>
        <v>9</v>
      </c>
      <c r="M1311" s="25" t="str">
        <f>VLOOKUP(L1311,mês!A:B,2,0)</f>
        <v>Setembro</v>
      </c>
      <c r="N1311" s="25" t="str">
        <f t="shared" si="83"/>
        <v xml:space="preserve">RINF </v>
      </c>
    </row>
    <row r="1312" spans="1:14" ht="57" customHeight="1" x14ac:dyDescent="0.2">
      <c r="A1312" s="25" t="s">
        <v>1408</v>
      </c>
      <c r="B1312" s="26">
        <v>45218</v>
      </c>
      <c r="C1312" s="27">
        <v>4205</v>
      </c>
      <c r="D1312" s="27" t="s">
        <v>505</v>
      </c>
      <c r="E1312" s="28" t="s">
        <v>1035</v>
      </c>
      <c r="F1312" s="29" t="s">
        <v>1862</v>
      </c>
      <c r="G1312" s="27" t="s">
        <v>68</v>
      </c>
      <c r="I1312" s="30">
        <v>12360</v>
      </c>
      <c r="J1312" s="30">
        <f t="shared" si="80"/>
        <v>0</v>
      </c>
      <c r="K1312" s="30">
        <f t="shared" si="81"/>
        <v>0</v>
      </c>
      <c r="L1312" s="25">
        <f t="shared" si="82"/>
        <v>10</v>
      </c>
      <c r="M1312" s="25" t="str">
        <f>VLOOKUP(L1312,mês!A:B,2,0)</f>
        <v>Outubro</v>
      </c>
      <c r="N1312" s="25" t="str">
        <f t="shared" si="83"/>
        <v xml:space="preserve">RINF </v>
      </c>
    </row>
    <row r="1313" spans="1:14" ht="57" customHeight="1" x14ac:dyDescent="0.2">
      <c r="A1313" s="25" t="s">
        <v>1408</v>
      </c>
      <c r="B1313" s="26">
        <v>45260</v>
      </c>
      <c r="C1313" s="27">
        <v>4222</v>
      </c>
      <c r="D1313" s="27" t="s">
        <v>505</v>
      </c>
      <c r="E1313" s="28" t="s">
        <v>1417</v>
      </c>
      <c r="F1313" s="29" t="s">
        <v>1863</v>
      </c>
      <c r="G1313" s="27" t="s">
        <v>68</v>
      </c>
      <c r="I1313" s="30">
        <v>9735.5499999999993</v>
      </c>
      <c r="J1313" s="30">
        <f t="shared" si="80"/>
        <v>0</v>
      </c>
      <c r="K1313" s="30">
        <f t="shared" si="81"/>
        <v>0</v>
      </c>
      <c r="L1313" s="25">
        <f t="shared" si="82"/>
        <v>11</v>
      </c>
      <c r="M1313" s="25" t="str">
        <f>VLOOKUP(L1313,mês!A:B,2,0)</f>
        <v>Novembro</v>
      </c>
      <c r="N1313" s="25" t="str">
        <f t="shared" si="83"/>
        <v xml:space="preserve">RINF </v>
      </c>
    </row>
    <row r="1314" spans="1:14" ht="57" customHeight="1" x14ac:dyDescent="0.2">
      <c r="A1314" s="25" t="s">
        <v>1864</v>
      </c>
      <c r="B1314" s="26">
        <v>44949</v>
      </c>
      <c r="C1314" s="27">
        <v>3961</v>
      </c>
      <c r="D1314" s="27" t="s">
        <v>118</v>
      </c>
      <c r="E1314" s="28" t="s">
        <v>1369</v>
      </c>
      <c r="F1314" s="29" t="s">
        <v>1673</v>
      </c>
      <c r="G1314" s="27" t="s">
        <v>68</v>
      </c>
      <c r="I1314" s="30">
        <v>5000</v>
      </c>
      <c r="J1314" s="30">
        <f t="shared" si="80"/>
        <v>0</v>
      </c>
      <c r="K1314" s="30">
        <f t="shared" si="81"/>
        <v>0</v>
      </c>
      <c r="L1314" s="25">
        <f t="shared" si="82"/>
        <v>1</v>
      </c>
      <c r="M1314" s="25" t="str">
        <f>VLOOKUP(L1314,mês!A:B,2,0)</f>
        <v>Janeiro</v>
      </c>
      <c r="N1314" s="25" t="str">
        <f t="shared" si="83"/>
        <v xml:space="preserve">RI </v>
      </c>
    </row>
    <row r="1315" spans="1:14" ht="57" customHeight="1" x14ac:dyDescent="0.2">
      <c r="A1315" s="25" t="s">
        <v>1427</v>
      </c>
      <c r="B1315" s="26">
        <v>44945</v>
      </c>
      <c r="C1315" s="27">
        <v>3911</v>
      </c>
      <c r="D1315" s="27" t="s">
        <v>249</v>
      </c>
      <c r="E1315" s="28" t="s">
        <v>1610</v>
      </c>
      <c r="F1315" s="29" t="s">
        <v>1865</v>
      </c>
      <c r="G1315" s="27" t="s">
        <v>68</v>
      </c>
      <c r="I1315" s="30">
        <v>116192.19</v>
      </c>
      <c r="J1315" s="30">
        <f t="shared" si="80"/>
        <v>0</v>
      </c>
      <c r="K1315" s="30">
        <f t="shared" si="81"/>
        <v>0</v>
      </c>
      <c r="L1315" s="25">
        <f t="shared" si="82"/>
        <v>1</v>
      </c>
      <c r="M1315" s="25" t="str">
        <f>VLOOKUP(L1315,mês!A:B,2,0)</f>
        <v>Janeiro</v>
      </c>
      <c r="N1315" s="25" t="str">
        <f t="shared" si="83"/>
        <v xml:space="preserve">RI </v>
      </c>
    </row>
    <row r="1316" spans="1:14" ht="57" customHeight="1" x14ac:dyDescent="0.2">
      <c r="A1316" s="25" t="s">
        <v>1427</v>
      </c>
      <c r="B1316" s="26">
        <v>44949</v>
      </c>
      <c r="C1316" s="27">
        <v>3975</v>
      </c>
      <c r="D1316" s="27" t="s">
        <v>249</v>
      </c>
      <c r="E1316" s="28" t="s">
        <v>1369</v>
      </c>
      <c r="F1316" s="29" t="s">
        <v>1866</v>
      </c>
      <c r="G1316" s="27" t="s">
        <v>68</v>
      </c>
      <c r="I1316" s="30">
        <v>248874.28</v>
      </c>
      <c r="J1316" s="30">
        <f t="shared" si="80"/>
        <v>0</v>
      </c>
      <c r="K1316" s="30">
        <f t="shared" si="81"/>
        <v>0</v>
      </c>
      <c r="L1316" s="25">
        <f t="shared" si="82"/>
        <v>1</v>
      </c>
      <c r="M1316" s="25" t="str">
        <f>VLOOKUP(L1316,mês!A:B,2,0)</f>
        <v>Janeiro</v>
      </c>
      <c r="N1316" s="25" t="str">
        <f t="shared" si="83"/>
        <v xml:space="preserve">RI </v>
      </c>
    </row>
    <row r="1317" spans="1:14" ht="57" customHeight="1" x14ac:dyDescent="0.2">
      <c r="A1317" s="25" t="s">
        <v>1427</v>
      </c>
      <c r="B1317" s="26">
        <v>44952</v>
      </c>
      <c r="C1317" s="27">
        <v>4010</v>
      </c>
      <c r="D1317" s="27" t="s">
        <v>249</v>
      </c>
      <c r="E1317" s="28" t="s">
        <v>1610</v>
      </c>
      <c r="F1317" s="29" t="s">
        <v>1867</v>
      </c>
      <c r="G1317" s="27" t="s">
        <v>68</v>
      </c>
      <c r="I1317" s="30">
        <v>67487.100000000006</v>
      </c>
      <c r="J1317" s="30">
        <f t="shared" ref="J1317:J1380" si="84">IF(G1317="Não",0,H1317)</f>
        <v>0</v>
      </c>
      <c r="K1317" s="30">
        <f t="shared" ref="K1317:K1380" si="85">IF(G1317="Não",H1317,0)</f>
        <v>0</v>
      </c>
      <c r="L1317" s="25">
        <f t="shared" ref="L1317:L1380" si="86">MONTH(B1317)</f>
        <v>1</v>
      </c>
      <c r="M1317" s="25" t="str">
        <f>VLOOKUP(L1317,mês!A:B,2,0)</f>
        <v>Janeiro</v>
      </c>
      <c r="N1317" s="25" t="str">
        <f t="shared" ref="N1317:N1380" si="87">LEFT(A1317,SEARCH("-",A1317)-1)</f>
        <v xml:space="preserve">RI </v>
      </c>
    </row>
    <row r="1318" spans="1:14" ht="57" customHeight="1" x14ac:dyDescent="0.2">
      <c r="A1318" s="25" t="s">
        <v>1427</v>
      </c>
      <c r="B1318" s="26">
        <v>45082</v>
      </c>
      <c r="C1318" s="27">
        <v>4111</v>
      </c>
      <c r="D1318" s="27" t="s">
        <v>249</v>
      </c>
      <c r="E1318" s="28" t="s">
        <v>1610</v>
      </c>
      <c r="F1318" s="29" t="s">
        <v>1868</v>
      </c>
      <c r="G1318" s="27" t="s">
        <v>68</v>
      </c>
      <c r="I1318" s="30">
        <v>59639.040000000001</v>
      </c>
      <c r="J1318" s="30">
        <f t="shared" si="84"/>
        <v>0</v>
      </c>
      <c r="K1318" s="30">
        <f t="shared" si="85"/>
        <v>0</v>
      </c>
      <c r="L1318" s="25">
        <f t="shared" si="86"/>
        <v>6</v>
      </c>
      <c r="M1318" s="25" t="str">
        <f>VLOOKUP(L1318,mês!A:B,2,0)</f>
        <v>Junho</v>
      </c>
      <c r="N1318" s="25" t="str">
        <f t="shared" si="87"/>
        <v xml:space="preserve">RI </v>
      </c>
    </row>
    <row r="1319" spans="1:14" ht="57" customHeight="1" x14ac:dyDescent="0.2">
      <c r="A1319" s="25" t="s">
        <v>1427</v>
      </c>
      <c r="B1319" s="26">
        <v>45188</v>
      </c>
      <c r="C1319" s="27">
        <v>4183</v>
      </c>
      <c r="D1319" s="27" t="s">
        <v>249</v>
      </c>
      <c r="E1319" s="28" t="s">
        <v>1663</v>
      </c>
      <c r="F1319" s="29" t="s">
        <v>1869</v>
      </c>
      <c r="G1319" s="27" t="s">
        <v>68</v>
      </c>
      <c r="I1319" s="30">
        <v>108627.38</v>
      </c>
      <c r="J1319" s="30">
        <f t="shared" si="84"/>
        <v>0</v>
      </c>
      <c r="K1319" s="30">
        <f t="shared" si="85"/>
        <v>0</v>
      </c>
      <c r="L1319" s="25">
        <f t="shared" si="86"/>
        <v>9</v>
      </c>
      <c r="M1319" s="25" t="str">
        <f>VLOOKUP(L1319,mês!A:B,2,0)</f>
        <v>Setembro</v>
      </c>
      <c r="N1319" s="25" t="str">
        <f t="shared" si="87"/>
        <v xml:space="preserve">RI </v>
      </c>
    </row>
    <row r="1320" spans="1:14" ht="57" customHeight="1" x14ac:dyDescent="0.2">
      <c r="A1320" s="25" t="s">
        <v>1472</v>
      </c>
      <c r="B1320" s="26">
        <v>45205</v>
      </c>
      <c r="C1320" s="27">
        <v>4203</v>
      </c>
      <c r="D1320" s="27" t="s">
        <v>167</v>
      </c>
      <c r="E1320" s="28" t="s">
        <v>1775</v>
      </c>
      <c r="F1320" s="29" t="s">
        <v>1775</v>
      </c>
      <c r="G1320" s="27" t="s">
        <v>68</v>
      </c>
      <c r="I1320" s="30">
        <v>143.34</v>
      </c>
      <c r="J1320" s="30">
        <f t="shared" si="84"/>
        <v>0</v>
      </c>
      <c r="K1320" s="30">
        <f t="shared" si="85"/>
        <v>0</v>
      </c>
      <c r="L1320" s="25">
        <f t="shared" si="86"/>
        <v>10</v>
      </c>
      <c r="M1320" s="25" t="str">
        <f>VLOOKUP(L1320,mês!A:B,2,0)</f>
        <v>Outubro</v>
      </c>
      <c r="N1320" s="25" t="str">
        <f t="shared" si="87"/>
        <v xml:space="preserve">RI </v>
      </c>
    </row>
    <row r="1321" spans="1:14" ht="57" customHeight="1" x14ac:dyDescent="0.2">
      <c r="A1321" s="25" t="s">
        <v>1474</v>
      </c>
      <c r="B1321" s="26">
        <v>44950</v>
      </c>
      <c r="C1321" s="27">
        <v>4007</v>
      </c>
      <c r="D1321" s="27" t="s">
        <v>196</v>
      </c>
      <c r="E1321" s="28" t="s">
        <v>1369</v>
      </c>
      <c r="F1321" s="29" t="s">
        <v>1870</v>
      </c>
      <c r="G1321" s="27" t="s">
        <v>68</v>
      </c>
      <c r="I1321" s="30">
        <v>9000</v>
      </c>
      <c r="J1321" s="30">
        <f t="shared" si="84"/>
        <v>0</v>
      </c>
      <c r="K1321" s="30">
        <f t="shared" si="85"/>
        <v>0</v>
      </c>
      <c r="L1321" s="25">
        <f t="shared" si="86"/>
        <v>1</v>
      </c>
      <c r="M1321" s="25" t="str">
        <f>VLOOKUP(L1321,mês!A:B,2,0)</f>
        <v>Janeiro</v>
      </c>
      <c r="N1321" s="25" t="str">
        <f t="shared" si="87"/>
        <v xml:space="preserve">RI </v>
      </c>
    </row>
    <row r="1322" spans="1:14" ht="57" customHeight="1" x14ac:dyDescent="0.2">
      <c r="A1322" s="25" t="s">
        <v>1871</v>
      </c>
      <c r="B1322" s="26">
        <v>44946</v>
      </c>
      <c r="C1322" s="27">
        <v>3926</v>
      </c>
      <c r="D1322" s="27" t="s">
        <v>196</v>
      </c>
      <c r="E1322" s="28" t="s">
        <v>106</v>
      </c>
      <c r="F1322" s="29" t="s">
        <v>1872</v>
      </c>
      <c r="G1322" s="27" t="s">
        <v>68</v>
      </c>
      <c r="I1322" s="30">
        <v>5140</v>
      </c>
      <c r="J1322" s="30">
        <f t="shared" si="84"/>
        <v>0</v>
      </c>
      <c r="K1322" s="30">
        <f t="shared" si="85"/>
        <v>0</v>
      </c>
      <c r="L1322" s="25">
        <f t="shared" si="86"/>
        <v>1</v>
      </c>
      <c r="M1322" s="25" t="str">
        <f>VLOOKUP(L1322,mês!A:B,2,0)</f>
        <v>Janeiro</v>
      </c>
      <c r="N1322" s="25" t="str">
        <f t="shared" si="87"/>
        <v xml:space="preserve">RD </v>
      </c>
    </row>
    <row r="1323" spans="1:14" ht="57" customHeight="1" x14ac:dyDescent="0.2">
      <c r="A1323" s="25" t="s">
        <v>1476</v>
      </c>
      <c r="B1323" s="26">
        <v>44952</v>
      </c>
      <c r="C1323" s="27">
        <v>4017</v>
      </c>
      <c r="D1323" s="27" t="s">
        <v>118</v>
      </c>
      <c r="E1323" s="28" t="s">
        <v>1369</v>
      </c>
      <c r="F1323" s="29" t="s">
        <v>1873</v>
      </c>
      <c r="G1323" s="27" t="s">
        <v>68</v>
      </c>
      <c r="I1323" s="30">
        <v>101750.04</v>
      </c>
      <c r="J1323" s="30">
        <f t="shared" si="84"/>
        <v>0</v>
      </c>
      <c r="K1323" s="30">
        <f t="shared" si="85"/>
        <v>0</v>
      </c>
      <c r="L1323" s="25">
        <f t="shared" si="86"/>
        <v>1</v>
      </c>
      <c r="M1323" s="25" t="str">
        <f>VLOOKUP(L1323,mês!A:B,2,0)</f>
        <v>Janeiro</v>
      </c>
      <c r="N1323" s="25" t="str">
        <f t="shared" si="87"/>
        <v xml:space="preserve">RD </v>
      </c>
    </row>
    <row r="1324" spans="1:14" ht="57" customHeight="1" x14ac:dyDescent="0.2">
      <c r="A1324" s="25" t="s">
        <v>1476</v>
      </c>
      <c r="B1324" s="26">
        <v>44952</v>
      </c>
      <c r="C1324" s="27">
        <v>4018</v>
      </c>
      <c r="D1324" s="27" t="s">
        <v>118</v>
      </c>
      <c r="E1324" s="28" t="s">
        <v>1369</v>
      </c>
      <c r="F1324" s="29" t="s">
        <v>1874</v>
      </c>
      <c r="G1324" s="27" t="s">
        <v>68</v>
      </c>
      <c r="I1324" s="30">
        <v>10175.4</v>
      </c>
      <c r="J1324" s="30">
        <f t="shared" si="84"/>
        <v>0</v>
      </c>
      <c r="K1324" s="30">
        <f t="shared" si="85"/>
        <v>0</v>
      </c>
      <c r="L1324" s="25">
        <f t="shared" si="86"/>
        <v>1</v>
      </c>
      <c r="M1324" s="25" t="str">
        <f>VLOOKUP(L1324,mês!A:B,2,0)</f>
        <v>Janeiro</v>
      </c>
      <c r="N1324" s="25" t="str">
        <f t="shared" si="87"/>
        <v xml:space="preserve">RD </v>
      </c>
    </row>
    <row r="1325" spans="1:14" ht="57" customHeight="1" x14ac:dyDescent="0.2">
      <c r="A1325" s="25" t="s">
        <v>1476</v>
      </c>
      <c r="B1325" s="26">
        <v>45251</v>
      </c>
      <c r="C1325" s="27">
        <v>4218</v>
      </c>
      <c r="D1325" s="27" t="s">
        <v>118</v>
      </c>
      <c r="E1325" s="28" t="s">
        <v>357</v>
      </c>
      <c r="F1325" s="29" t="s">
        <v>1875</v>
      </c>
      <c r="G1325" s="27" t="s">
        <v>68</v>
      </c>
      <c r="I1325" s="30">
        <v>18654.240000000002</v>
      </c>
      <c r="J1325" s="30">
        <f t="shared" si="84"/>
        <v>0</v>
      </c>
      <c r="K1325" s="30">
        <f t="shared" si="85"/>
        <v>0</v>
      </c>
      <c r="L1325" s="25">
        <f t="shared" si="86"/>
        <v>11</v>
      </c>
      <c r="M1325" s="25" t="str">
        <f>VLOOKUP(L1325,mês!A:B,2,0)</f>
        <v>Novembro</v>
      </c>
      <c r="N1325" s="25" t="str">
        <f t="shared" si="87"/>
        <v xml:space="preserve">RD </v>
      </c>
    </row>
    <row r="1326" spans="1:14" ht="57" customHeight="1" x14ac:dyDescent="0.2">
      <c r="A1326" s="25" t="s">
        <v>1476</v>
      </c>
      <c r="B1326" s="26">
        <v>45267</v>
      </c>
      <c r="C1326" s="27">
        <v>4226</v>
      </c>
      <c r="D1326" s="27" t="s">
        <v>118</v>
      </c>
      <c r="E1326" s="28" t="s">
        <v>1477</v>
      </c>
      <c r="F1326" s="29" t="s">
        <v>1876</v>
      </c>
      <c r="G1326" s="27" t="s">
        <v>68</v>
      </c>
      <c r="I1326" s="30">
        <v>4113.4799999999996</v>
      </c>
      <c r="J1326" s="30">
        <f t="shared" si="84"/>
        <v>0</v>
      </c>
      <c r="K1326" s="30">
        <f t="shared" si="85"/>
        <v>0</v>
      </c>
      <c r="L1326" s="25">
        <f t="shared" si="86"/>
        <v>12</v>
      </c>
      <c r="M1326" s="25" t="str">
        <f>VLOOKUP(L1326,mês!A:B,2,0)</f>
        <v>Dezembro</v>
      </c>
      <c r="N1326" s="25" t="str">
        <f t="shared" si="87"/>
        <v xml:space="preserve">RD </v>
      </c>
    </row>
    <row r="1327" spans="1:14" ht="57" customHeight="1" x14ac:dyDescent="0.2">
      <c r="A1327" s="25" t="s">
        <v>1484</v>
      </c>
      <c r="B1327" s="26">
        <v>44946</v>
      </c>
      <c r="C1327" s="27">
        <v>3924</v>
      </c>
      <c r="D1327" s="27" t="s">
        <v>65</v>
      </c>
      <c r="E1327" s="28" t="s">
        <v>106</v>
      </c>
      <c r="F1327" s="29" t="s">
        <v>1877</v>
      </c>
      <c r="G1327" s="27" t="s">
        <v>68</v>
      </c>
      <c r="I1327" s="30">
        <v>166507</v>
      </c>
      <c r="J1327" s="30">
        <f t="shared" si="84"/>
        <v>0</v>
      </c>
      <c r="K1327" s="30">
        <f t="shared" si="85"/>
        <v>0</v>
      </c>
      <c r="L1327" s="25">
        <f t="shared" si="86"/>
        <v>1</v>
      </c>
      <c r="M1327" s="25" t="str">
        <f>VLOOKUP(L1327,mês!A:B,2,0)</f>
        <v>Janeiro</v>
      </c>
      <c r="N1327" s="25" t="str">
        <f t="shared" si="87"/>
        <v xml:space="preserve">Diretoria </v>
      </c>
    </row>
    <row r="1328" spans="1:14" ht="57" customHeight="1" x14ac:dyDescent="0.2">
      <c r="A1328" s="25" t="s">
        <v>1484</v>
      </c>
      <c r="B1328" s="26">
        <v>45237</v>
      </c>
      <c r="C1328" s="27">
        <v>4211</v>
      </c>
      <c r="D1328" s="27" t="s">
        <v>65</v>
      </c>
      <c r="E1328" s="28" t="s">
        <v>1878</v>
      </c>
      <c r="F1328" s="29" t="s">
        <v>1879</v>
      </c>
      <c r="G1328" s="27" t="s">
        <v>68</v>
      </c>
      <c r="I1328" s="30">
        <v>99474.82</v>
      </c>
      <c r="J1328" s="30">
        <f t="shared" si="84"/>
        <v>0</v>
      </c>
      <c r="K1328" s="30">
        <f t="shared" si="85"/>
        <v>0</v>
      </c>
      <c r="L1328" s="25">
        <f t="shared" si="86"/>
        <v>11</v>
      </c>
      <c r="M1328" s="25" t="str">
        <f>VLOOKUP(L1328,mês!A:B,2,0)</f>
        <v>Novembro</v>
      </c>
      <c r="N1328" s="25" t="str">
        <f t="shared" si="87"/>
        <v xml:space="preserve">Diretoria </v>
      </c>
    </row>
    <row r="1329" spans="1:14" ht="57" customHeight="1" x14ac:dyDescent="0.2">
      <c r="A1329" s="25" t="s">
        <v>1880</v>
      </c>
      <c r="B1329" s="26">
        <v>44949</v>
      </c>
      <c r="C1329" s="27">
        <v>3957</v>
      </c>
      <c r="D1329" s="27" t="s">
        <v>270</v>
      </c>
      <c r="E1329" s="28" t="s">
        <v>1369</v>
      </c>
      <c r="F1329" s="29" t="s">
        <v>1673</v>
      </c>
      <c r="G1329" s="27" t="s">
        <v>68</v>
      </c>
      <c r="I1329" s="30">
        <v>1572.46</v>
      </c>
      <c r="J1329" s="30">
        <f t="shared" si="84"/>
        <v>0</v>
      </c>
      <c r="K1329" s="30">
        <f t="shared" si="85"/>
        <v>0</v>
      </c>
      <c r="L1329" s="25">
        <f t="shared" si="86"/>
        <v>1</v>
      </c>
      <c r="M1329" s="25" t="str">
        <f>VLOOKUP(L1329,mês!A:B,2,0)</f>
        <v>Janeiro</v>
      </c>
      <c r="N1329" s="25" t="str">
        <f t="shared" si="87"/>
        <v xml:space="preserve">RI </v>
      </c>
    </row>
    <row r="1330" spans="1:14" ht="57" customHeight="1" x14ac:dyDescent="0.2">
      <c r="A1330" s="25" t="s">
        <v>1880</v>
      </c>
      <c r="B1330" s="26">
        <v>45110</v>
      </c>
      <c r="C1330" s="27">
        <v>4132</v>
      </c>
      <c r="D1330" s="27" t="s">
        <v>270</v>
      </c>
      <c r="E1330" s="28" t="s">
        <v>106</v>
      </c>
      <c r="F1330" s="29" t="s">
        <v>1881</v>
      </c>
      <c r="G1330" s="27" t="s">
        <v>68</v>
      </c>
      <c r="I1330" s="30">
        <v>19957.05</v>
      </c>
      <c r="J1330" s="30">
        <f t="shared" si="84"/>
        <v>0</v>
      </c>
      <c r="K1330" s="30">
        <f t="shared" si="85"/>
        <v>0</v>
      </c>
      <c r="L1330" s="25">
        <f t="shared" si="86"/>
        <v>7</v>
      </c>
      <c r="M1330" s="25" t="str">
        <f>VLOOKUP(L1330,mês!A:B,2,0)</f>
        <v>Julho</v>
      </c>
      <c r="N1330" s="25" t="str">
        <f t="shared" si="87"/>
        <v xml:space="preserve">RI </v>
      </c>
    </row>
    <row r="1331" spans="1:14" ht="57" customHeight="1" x14ac:dyDescent="0.2">
      <c r="A1331" s="25" t="s">
        <v>1882</v>
      </c>
      <c r="B1331" s="26">
        <v>44949</v>
      </c>
      <c r="C1331" s="27">
        <v>3970</v>
      </c>
      <c r="D1331" s="27" t="s">
        <v>362</v>
      </c>
      <c r="E1331" s="28" t="s">
        <v>1369</v>
      </c>
      <c r="F1331" s="29" t="s">
        <v>1700</v>
      </c>
      <c r="G1331" s="27" t="s">
        <v>68</v>
      </c>
      <c r="I1331" s="30">
        <v>2325.9699999999998</v>
      </c>
      <c r="J1331" s="30">
        <f t="shared" si="84"/>
        <v>0</v>
      </c>
      <c r="K1331" s="30">
        <f t="shared" si="85"/>
        <v>0</v>
      </c>
      <c r="L1331" s="25">
        <f t="shared" si="86"/>
        <v>1</v>
      </c>
      <c r="M1331" s="25" t="str">
        <f>VLOOKUP(L1331,mês!A:B,2,0)</f>
        <v>Janeiro</v>
      </c>
      <c r="N1331" s="25" t="str">
        <f t="shared" si="87"/>
        <v xml:space="preserve">RI </v>
      </c>
    </row>
    <row r="1332" spans="1:14" ht="57" customHeight="1" x14ac:dyDescent="0.2">
      <c r="A1332" s="25" t="s">
        <v>1883</v>
      </c>
      <c r="B1332" s="26">
        <v>44946</v>
      </c>
      <c r="C1332" s="27">
        <v>3934</v>
      </c>
      <c r="D1332" s="27" t="s">
        <v>65</v>
      </c>
      <c r="E1332" s="28" t="s">
        <v>106</v>
      </c>
      <c r="F1332" s="29" t="s">
        <v>1884</v>
      </c>
      <c r="G1332" s="27" t="s">
        <v>68</v>
      </c>
      <c r="I1332" s="30">
        <v>880.2</v>
      </c>
      <c r="J1332" s="30">
        <f t="shared" si="84"/>
        <v>0</v>
      </c>
      <c r="K1332" s="30">
        <f t="shared" si="85"/>
        <v>0</v>
      </c>
      <c r="L1332" s="25">
        <f t="shared" si="86"/>
        <v>1</v>
      </c>
      <c r="M1332" s="25" t="str">
        <f>VLOOKUP(L1332,mês!A:B,2,0)</f>
        <v>Janeiro</v>
      </c>
      <c r="N1332" s="25" t="str">
        <f t="shared" si="87"/>
        <v xml:space="preserve">RD </v>
      </c>
    </row>
    <row r="1333" spans="1:14" ht="57" customHeight="1" x14ac:dyDescent="0.2">
      <c r="A1333" s="25" t="s">
        <v>1488</v>
      </c>
      <c r="B1333" s="26">
        <v>44950</v>
      </c>
      <c r="C1333" s="27">
        <v>4008</v>
      </c>
      <c r="D1333" s="27" t="s">
        <v>249</v>
      </c>
      <c r="E1333" s="28" t="s">
        <v>1369</v>
      </c>
      <c r="F1333" s="29" t="s">
        <v>1885</v>
      </c>
      <c r="G1333" s="27" t="s">
        <v>68</v>
      </c>
      <c r="I1333" s="30">
        <v>7902.89</v>
      </c>
      <c r="J1333" s="30">
        <f t="shared" si="84"/>
        <v>0</v>
      </c>
      <c r="K1333" s="30">
        <f t="shared" si="85"/>
        <v>0</v>
      </c>
      <c r="L1333" s="25">
        <f t="shared" si="86"/>
        <v>1</v>
      </c>
      <c r="M1333" s="25" t="str">
        <f>VLOOKUP(L1333,mês!A:B,2,0)</f>
        <v>Janeiro</v>
      </c>
      <c r="N1333" s="25" t="str">
        <f t="shared" si="87"/>
        <v xml:space="preserve">RI </v>
      </c>
    </row>
    <row r="1334" spans="1:14" ht="57" customHeight="1" x14ac:dyDescent="0.2">
      <c r="A1334" s="25" t="s">
        <v>1488</v>
      </c>
      <c r="B1334" s="26">
        <v>45252</v>
      </c>
      <c r="C1334" s="27">
        <v>4220</v>
      </c>
      <c r="D1334" s="27" t="s">
        <v>362</v>
      </c>
      <c r="E1334" s="28" t="s">
        <v>1610</v>
      </c>
      <c r="F1334" s="29" t="s">
        <v>1886</v>
      </c>
      <c r="G1334" s="27" t="s">
        <v>68</v>
      </c>
      <c r="I1334" s="30">
        <v>18802.62</v>
      </c>
      <c r="J1334" s="30">
        <f t="shared" si="84"/>
        <v>0</v>
      </c>
      <c r="K1334" s="30">
        <f t="shared" si="85"/>
        <v>0</v>
      </c>
      <c r="L1334" s="25">
        <f t="shared" si="86"/>
        <v>11</v>
      </c>
      <c r="M1334" s="25" t="str">
        <f>VLOOKUP(L1334,mês!A:B,2,0)</f>
        <v>Novembro</v>
      </c>
      <c r="N1334" s="25" t="str">
        <f t="shared" si="87"/>
        <v xml:space="preserve">RI </v>
      </c>
    </row>
    <row r="1335" spans="1:14" ht="57" customHeight="1" x14ac:dyDescent="0.2">
      <c r="A1335" s="25" t="s">
        <v>1887</v>
      </c>
      <c r="B1335" s="26">
        <v>44950</v>
      </c>
      <c r="C1335" s="27">
        <v>3982</v>
      </c>
      <c r="D1335" s="27" t="s">
        <v>249</v>
      </c>
      <c r="E1335" s="28" t="s">
        <v>1369</v>
      </c>
      <c r="F1335" s="29" t="s">
        <v>1888</v>
      </c>
      <c r="G1335" s="27" t="s">
        <v>68</v>
      </c>
      <c r="I1335" s="30">
        <v>9722.2999999999993</v>
      </c>
      <c r="J1335" s="30">
        <f t="shared" si="84"/>
        <v>0</v>
      </c>
      <c r="K1335" s="30">
        <f t="shared" si="85"/>
        <v>0</v>
      </c>
      <c r="L1335" s="25">
        <f t="shared" si="86"/>
        <v>1</v>
      </c>
      <c r="M1335" s="25" t="str">
        <f>VLOOKUP(L1335,mês!A:B,2,0)</f>
        <v>Janeiro</v>
      </c>
      <c r="N1335" s="25" t="str">
        <f t="shared" si="87"/>
        <v xml:space="preserve">RD Básico </v>
      </c>
    </row>
    <row r="1336" spans="1:14" ht="57" customHeight="1" x14ac:dyDescent="0.2">
      <c r="A1336" s="25" t="s">
        <v>1889</v>
      </c>
      <c r="B1336" s="26">
        <v>44950</v>
      </c>
      <c r="C1336" s="27">
        <v>3983</v>
      </c>
      <c r="D1336" s="27" t="s">
        <v>118</v>
      </c>
      <c r="E1336" s="28" t="s">
        <v>1369</v>
      </c>
      <c r="F1336" s="29" t="s">
        <v>1890</v>
      </c>
      <c r="G1336" s="27" t="s">
        <v>68</v>
      </c>
      <c r="I1336" s="30">
        <v>831.66</v>
      </c>
      <c r="J1336" s="30">
        <f t="shared" si="84"/>
        <v>0</v>
      </c>
      <c r="K1336" s="30">
        <f t="shared" si="85"/>
        <v>0</v>
      </c>
      <c r="L1336" s="25">
        <f t="shared" si="86"/>
        <v>1</v>
      </c>
      <c r="M1336" s="25" t="str">
        <f>VLOOKUP(L1336,mês!A:B,2,0)</f>
        <v>Janeiro</v>
      </c>
      <c r="N1336" s="25" t="str">
        <f t="shared" si="87"/>
        <v xml:space="preserve">RD Básico </v>
      </c>
    </row>
    <row r="1337" spans="1:14" ht="57" customHeight="1" x14ac:dyDescent="0.2">
      <c r="A1337" s="25" t="s">
        <v>1891</v>
      </c>
      <c r="B1337" s="26">
        <v>44950</v>
      </c>
      <c r="C1337" s="27">
        <v>3986</v>
      </c>
      <c r="D1337" s="27" t="s">
        <v>270</v>
      </c>
      <c r="E1337" s="28" t="s">
        <v>1369</v>
      </c>
      <c r="F1337" s="29" t="s">
        <v>1700</v>
      </c>
      <c r="G1337" s="27" t="s">
        <v>68</v>
      </c>
      <c r="I1337" s="30">
        <v>589.35</v>
      </c>
      <c r="J1337" s="30">
        <f t="shared" si="84"/>
        <v>0</v>
      </c>
      <c r="K1337" s="30">
        <f t="shared" si="85"/>
        <v>0</v>
      </c>
      <c r="L1337" s="25">
        <f t="shared" si="86"/>
        <v>1</v>
      </c>
      <c r="M1337" s="25" t="str">
        <f>VLOOKUP(L1337,mês!A:B,2,0)</f>
        <v>Janeiro</v>
      </c>
      <c r="N1337" s="25" t="str">
        <f t="shared" si="87"/>
        <v xml:space="preserve">RD Básico </v>
      </c>
    </row>
    <row r="1338" spans="1:14" ht="57" customHeight="1" x14ac:dyDescent="0.2">
      <c r="A1338" s="25" t="s">
        <v>1892</v>
      </c>
      <c r="B1338" s="26">
        <v>44950</v>
      </c>
      <c r="C1338" s="27">
        <v>3987</v>
      </c>
      <c r="D1338" s="27" t="s">
        <v>118</v>
      </c>
      <c r="E1338" s="28" t="s">
        <v>1369</v>
      </c>
      <c r="F1338" s="29" t="s">
        <v>1893</v>
      </c>
      <c r="G1338" s="27" t="s">
        <v>68</v>
      </c>
      <c r="I1338" s="30">
        <v>4488.58</v>
      </c>
      <c r="J1338" s="30">
        <f t="shared" si="84"/>
        <v>0</v>
      </c>
      <c r="K1338" s="30">
        <f t="shared" si="85"/>
        <v>0</v>
      </c>
      <c r="L1338" s="25">
        <f t="shared" si="86"/>
        <v>1</v>
      </c>
      <c r="M1338" s="25" t="str">
        <f>VLOOKUP(L1338,mês!A:B,2,0)</f>
        <v>Janeiro</v>
      </c>
      <c r="N1338" s="25" t="str">
        <f t="shared" si="87"/>
        <v xml:space="preserve">RD Básico </v>
      </c>
    </row>
    <row r="1339" spans="1:14" ht="57" customHeight="1" x14ac:dyDescent="0.2">
      <c r="A1339" s="25" t="s">
        <v>1894</v>
      </c>
      <c r="B1339" s="26">
        <v>44950</v>
      </c>
      <c r="C1339" s="27">
        <v>3990</v>
      </c>
      <c r="D1339" s="27" t="s">
        <v>362</v>
      </c>
      <c r="E1339" s="28" t="s">
        <v>1369</v>
      </c>
      <c r="F1339" s="29" t="s">
        <v>1895</v>
      </c>
      <c r="G1339" s="27" t="s">
        <v>68</v>
      </c>
      <c r="I1339" s="30">
        <v>900</v>
      </c>
      <c r="J1339" s="30">
        <f t="shared" si="84"/>
        <v>0</v>
      </c>
      <c r="K1339" s="30">
        <f t="shared" si="85"/>
        <v>0</v>
      </c>
      <c r="L1339" s="25">
        <f t="shared" si="86"/>
        <v>1</v>
      </c>
      <c r="M1339" s="25" t="str">
        <f>VLOOKUP(L1339,mês!A:B,2,0)</f>
        <v>Janeiro</v>
      </c>
      <c r="N1339" s="25" t="str">
        <f t="shared" si="87"/>
        <v xml:space="preserve">RD Básico </v>
      </c>
    </row>
    <row r="1340" spans="1:14" ht="57" customHeight="1" x14ac:dyDescent="0.2">
      <c r="A1340" s="25" t="s">
        <v>1896</v>
      </c>
      <c r="B1340" s="26">
        <v>44950</v>
      </c>
      <c r="C1340" s="27">
        <v>3992</v>
      </c>
      <c r="D1340" s="27" t="s">
        <v>249</v>
      </c>
      <c r="E1340" s="28" t="s">
        <v>1369</v>
      </c>
      <c r="F1340" s="29" t="s">
        <v>1897</v>
      </c>
      <c r="G1340" s="27" t="s">
        <v>68</v>
      </c>
      <c r="I1340" s="30">
        <v>1239.06</v>
      </c>
      <c r="J1340" s="30">
        <f t="shared" si="84"/>
        <v>0</v>
      </c>
      <c r="K1340" s="30">
        <f t="shared" si="85"/>
        <v>0</v>
      </c>
      <c r="L1340" s="25">
        <f t="shared" si="86"/>
        <v>1</v>
      </c>
      <c r="M1340" s="25" t="str">
        <f>VLOOKUP(L1340,mês!A:B,2,0)</f>
        <v>Janeiro</v>
      </c>
      <c r="N1340" s="25" t="str">
        <f t="shared" si="87"/>
        <v xml:space="preserve">RD Básico </v>
      </c>
    </row>
    <row r="1341" spans="1:14" ht="57" customHeight="1" x14ac:dyDescent="0.2">
      <c r="A1341" s="25" t="s">
        <v>1898</v>
      </c>
      <c r="B1341" s="26">
        <v>44950</v>
      </c>
      <c r="C1341" s="27">
        <v>3994</v>
      </c>
      <c r="D1341" s="27" t="s">
        <v>167</v>
      </c>
      <c r="E1341" s="28" t="s">
        <v>1369</v>
      </c>
      <c r="F1341" s="29" t="s">
        <v>1899</v>
      </c>
      <c r="G1341" s="27" t="s">
        <v>68</v>
      </c>
      <c r="I1341" s="30">
        <v>1128.1500000000001</v>
      </c>
      <c r="J1341" s="30">
        <f t="shared" si="84"/>
        <v>0</v>
      </c>
      <c r="K1341" s="30">
        <f t="shared" si="85"/>
        <v>0</v>
      </c>
      <c r="L1341" s="25">
        <f t="shared" si="86"/>
        <v>1</v>
      </c>
      <c r="M1341" s="25" t="str">
        <f>VLOOKUP(L1341,mês!A:B,2,0)</f>
        <v>Janeiro</v>
      </c>
      <c r="N1341" s="25" t="str">
        <f t="shared" si="87"/>
        <v xml:space="preserve">RD Básico </v>
      </c>
    </row>
    <row r="1342" spans="1:14" ht="57" customHeight="1" x14ac:dyDescent="0.2">
      <c r="A1342" s="25" t="s">
        <v>1499</v>
      </c>
      <c r="B1342" s="26">
        <v>44950</v>
      </c>
      <c r="C1342" s="27">
        <v>3995</v>
      </c>
      <c r="D1342" s="27" t="s">
        <v>167</v>
      </c>
      <c r="E1342" s="28" t="s">
        <v>1369</v>
      </c>
      <c r="F1342" s="29" t="s">
        <v>1900</v>
      </c>
      <c r="G1342" s="27" t="s">
        <v>68</v>
      </c>
      <c r="I1342" s="30">
        <v>1653.75</v>
      </c>
      <c r="J1342" s="30">
        <f t="shared" si="84"/>
        <v>0</v>
      </c>
      <c r="K1342" s="30">
        <f t="shared" si="85"/>
        <v>0</v>
      </c>
      <c r="L1342" s="25">
        <f t="shared" si="86"/>
        <v>1</v>
      </c>
      <c r="M1342" s="25" t="str">
        <f>VLOOKUP(L1342,mês!A:B,2,0)</f>
        <v>Janeiro</v>
      </c>
      <c r="N1342" s="25" t="str">
        <f t="shared" si="87"/>
        <v xml:space="preserve">RD Básico </v>
      </c>
    </row>
    <row r="1343" spans="1:14" ht="57" customHeight="1" x14ac:dyDescent="0.2">
      <c r="A1343" s="25" t="s">
        <v>1901</v>
      </c>
      <c r="B1343" s="26">
        <v>44950</v>
      </c>
      <c r="C1343" s="27">
        <v>3997</v>
      </c>
      <c r="D1343" s="27" t="s">
        <v>249</v>
      </c>
      <c r="E1343" s="28" t="s">
        <v>1369</v>
      </c>
      <c r="F1343" s="29" t="s">
        <v>1902</v>
      </c>
      <c r="G1343" s="27" t="s">
        <v>68</v>
      </c>
      <c r="I1343" s="30">
        <v>6760.21</v>
      </c>
      <c r="J1343" s="30">
        <f t="shared" si="84"/>
        <v>0</v>
      </c>
      <c r="K1343" s="30">
        <f t="shared" si="85"/>
        <v>0</v>
      </c>
      <c r="L1343" s="25">
        <f t="shared" si="86"/>
        <v>1</v>
      </c>
      <c r="M1343" s="25" t="str">
        <f>VLOOKUP(L1343,mês!A:B,2,0)</f>
        <v>Janeiro</v>
      </c>
      <c r="N1343" s="25" t="str">
        <f t="shared" si="87"/>
        <v xml:space="preserve">RD Básico </v>
      </c>
    </row>
    <row r="1344" spans="1:14" ht="57" customHeight="1" x14ac:dyDescent="0.2">
      <c r="A1344" s="25" t="s">
        <v>1903</v>
      </c>
      <c r="B1344" s="26">
        <v>44950</v>
      </c>
      <c r="C1344" s="27">
        <v>3998</v>
      </c>
      <c r="D1344" s="27" t="s">
        <v>118</v>
      </c>
      <c r="E1344" s="28" t="s">
        <v>1369</v>
      </c>
      <c r="F1344" s="29" t="s">
        <v>1904</v>
      </c>
      <c r="G1344" s="27" t="s">
        <v>68</v>
      </c>
      <c r="I1344" s="30">
        <v>6822.26</v>
      </c>
      <c r="J1344" s="30">
        <f t="shared" si="84"/>
        <v>0</v>
      </c>
      <c r="K1344" s="30">
        <f t="shared" si="85"/>
        <v>0</v>
      </c>
      <c r="L1344" s="25">
        <f t="shared" si="86"/>
        <v>1</v>
      </c>
      <c r="M1344" s="25" t="str">
        <f>VLOOKUP(L1344,mês!A:B,2,0)</f>
        <v>Janeiro</v>
      </c>
      <c r="N1344" s="25" t="str">
        <f t="shared" si="87"/>
        <v xml:space="preserve">RD Básico </v>
      </c>
    </row>
    <row r="1345" spans="1:14" ht="57" customHeight="1" x14ac:dyDescent="0.2">
      <c r="A1345" s="25" t="s">
        <v>1905</v>
      </c>
      <c r="B1345" s="26">
        <v>44950</v>
      </c>
      <c r="C1345" s="27">
        <v>3999</v>
      </c>
      <c r="D1345" s="27" t="s">
        <v>362</v>
      </c>
      <c r="E1345" s="28" t="s">
        <v>1369</v>
      </c>
      <c r="F1345" s="29" t="s">
        <v>1906</v>
      </c>
      <c r="G1345" s="27" t="s">
        <v>68</v>
      </c>
      <c r="I1345" s="30">
        <v>397.95</v>
      </c>
      <c r="J1345" s="30">
        <f t="shared" si="84"/>
        <v>0</v>
      </c>
      <c r="K1345" s="30">
        <f t="shared" si="85"/>
        <v>0</v>
      </c>
      <c r="L1345" s="25">
        <f t="shared" si="86"/>
        <v>1</v>
      </c>
      <c r="M1345" s="25" t="str">
        <f>VLOOKUP(L1345,mês!A:B,2,0)</f>
        <v>Janeiro</v>
      </c>
      <c r="N1345" s="25" t="str">
        <f t="shared" si="87"/>
        <v xml:space="preserve">RD Básico </v>
      </c>
    </row>
    <row r="1346" spans="1:14" ht="57" customHeight="1" x14ac:dyDescent="0.2">
      <c r="A1346" s="25" t="s">
        <v>1907</v>
      </c>
      <c r="B1346" s="26">
        <v>44950</v>
      </c>
      <c r="C1346" s="27">
        <v>4001</v>
      </c>
      <c r="D1346" s="27" t="s">
        <v>196</v>
      </c>
      <c r="E1346" s="28" t="s">
        <v>1369</v>
      </c>
      <c r="F1346" s="29" t="s">
        <v>1908</v>
      </c>
      <c r="G1346" s="27" t="s">
        <v>68</v>
      </c>
      <c r="I1346" s="30">
        <v>100.2</v>
      </c>
      <c r="J1346" s="30">
        <f t="shared" si="84"/>
        <v>0</v>
      </c>
      <c r="K1346" s="30">
        <f t="shared" si="85"/>
        <v>0</v>
      </c>
      <c r="L1346" s="25">
        <f t="shared" si="86"/>
        <v>1</v>
      </c>
      <c r="M1346" s="25" t="str">
        <f>VLOOKUP(L1346,mês!A:B,2,0)</f>
        <v>Janeiro</v>
      </c>
      <c r="N1346" s="25" t="str">
        <f t="shared" si="87"/>
        <v xml:space="preserve">RD Básico </v>
      </c>
    </row>
    <row r="1347" spans="1:14" ht="57" customHeight="1" x14ac:dyDescent="0.2">
      <c r="A1347" s="25" t="s">
        <v>1505</v>
      </c>
      <c r="B1347" s="26">
        <v>44950</v>
      </c>
      <c r="C1347" s="27">
        <v>3988</v>
      </c>
      <c r="D1347" s="27" t="s">
        <v>118</v>
      </c>
      <c r="E1347" s="28" t="s">
        <v>1369</v>
      </c>
      <c r="F1347" s="29" t="s">
        <v>1909</v>
      </c>
      <c r="G1347" s="27" t="s">
        <v>68</v>
      </c>
      <c r="I1347" s="30">
        <v>1458.65</v>
      </c>
      <c r="J1347" s="30">
        <f t="shared" si="84"/>
        <v>0</v>
      </c>
      <c r="K1347" s="30">
        <f t="shared" si="85"/>
        <v>0</v>
      </c>
      <c r="L1347" s="25">
        <f t="shared" si="86"/>
        <v>1</v>
      </c>
      <c r="M1347" s="25" t="str">
        <f>VLOOKUP(L1347,mês!A:B,2,0)</f>
        <v>Janeiro</v>
      </c>
      <c r="N1347" s="25" t="str">
        <f t="shared" si="87"/>
        <v xml:space="preserve">RD Básico </v>
      </c>
    </row>
    <row r="1348" spans="1:14" ht="57" customHeight="1" x14ac:dyDescent="0.2">
      <c r="A1348" s="25" t="s">
        <v>1910</v>
      </c>
      <c r="B1348" s="26">
        <v>44950</v>
      </c>
      <c r="C1348" s="27">
        <v>4000</v>
      </c>
      <c r="D1348" s="27" t="s">
        <v>118</v>
      </c>
      <c r="E1348" s="28" t="s">
        <v>1369</v>
      </c>
      <c r="F1348" s="29" t="s">
        <v>1911</v>
      </c>
      <c r="G1348" s="27" t="s">
        <v>68</v>
      </c>
      <c r="I1348" s="30">
        <v>801.67</v>
      </c>
      <c r="J1348" s="30">
        <f t="shared" si="84"/>
        <v>0</v>
      </c>
      <c r="K1348" s="30">
        <f t="shared" si="85"/>
        <v>0</v>
      </c>
      <c r="L1348" s="25">
        <f t="shared" si="86"/>
        <v>1</v>
      </c>
      <c r="M1348" s="25" t="str">
        <f>VLOOKUP(L1348,mês!A:B,2,0)</f>
        <v>Janeiro</v>
      </c>
      <c r="N1348" s="25" t="str">
        <f t="shared" si="87"/>
        <v xml:space="preserve">RD Básico </v>
      </c>
    </row>
    <row r="1349" spans="1:14" ht="57" customHeight="1" x14ac:dyDescent="0.2">
      <c r="A1349" s="25" t="s">
        <v>1912</v>
      </c>
      <c r="B1349" s="26">
        <v>44950</v>
      </c>
      <c r="C1349" s="27">
        <v>3991</v>
      </c>
      <c r="D1349" s="27" t="s">
        <v>249</v>
      </c>
      <c r="E1349" s="28" t="s">
        <v>1369</v>
      </c>
      <c r="F1349" s="29" t="s">
        <v>1895</v>
      </c>
      <c r="G1349" s="27" t="s">
        <v>68</v>
      </c>
      <c r="I1349" s="30">
        <v>1500</v>
      </c>
      <c r="J1349" s="30">
        <f t="shared" si="84"/>
        <v>0</v>
      </c>
      <c r="K1349" s="30">
        <f t="shared" si="85"/>
        <v>0</v>
      </c>
      <c r="L1349" s="25">
        <f t="shared" si="86"/>
        <v>1</v>
      </c>
      <c r="M1349" s="25" t="str">
        <f>VLOOKUP(L1349,mês!A:B,2,0)</f>
        <v>Janeiro</v>
      </c>
      <c r="N1349" s="25" t="str">
        <f t="shared" si="87"/>
        <v xml:space="preserve">RD Básico </v>
      </c>
    </row>
    <row r="1350" spans="1:14" ht="57" customHeight="1" x14ac:dyDescent="0.2">
      <c r="A1350" s="25" t="s">
        <v>1913</v>
      </c>
      <c r="B1350" s="26">
        <v>44949</v>
      </c>
      <c r="C1350" s="27">
        <v>3978</v>
      </c>
      <c r="D1350" s="27" t="s">
        <v>196</v>
      </c>
      <c r="E1350" s="28" t="s">
        <v>1369</v>
      </c>
      <c r="F1350" s="29" t="s">
        <v>1914</v>
      </c>
      <c r="G1350" s="27" t="s">
        <v>68</v>
      </c>
      <c r="I1350" s="30">
        <v>1500</v>
      </c>
      <c r="J1350" s="30">
        <f t="shared" si="84"/>
        <v>0</v>
      </c>
      <c r="K1350" s="30">
        <f t="shared" si="85"/>
        <v>0</v>
      </c>
      <c r="L1350" s="25">
        <f t="shared" si="86"/>
        <v>1</v>
      </c>
      <c r="M1350" s="25" t="str">
        <f>VLOOKUP(L1350,mês!A:B,2,0)</f>
        <v>Janeiro</v>
      </c>
      <c r="N1350" s="25" t="str">
        <f t="shared" si="87"/>
        <v xml:space="preserve">RD Básico </v>
      </c>
    </row>
    <row r="1351" spans="1:14" ht="57" customHeight="1" x14ac:dyDescent="0.2">
      <c r="A1351" s="25" t="s">
        <v>1508</v>
      </c>
      <c r="B1351" s="26">
        <v>44945</v>
      </c>
      <c r="C1351" s="27">
        <v>3916</v>
      </c>
      <c r="D1351" s="27" t="s">
        <v>65</v>
      </c>
      <c r="E1351" s="28" t="s">
        <v>106</v>
      </c>
      <c r="F1351" s="29" t="s">
        <v>1915</v>
      </c>
      <c r="G1351" s="27" t="s">
        <v>68</v>
      </c>
      <c r="I1351" s="30">
        <v>491653.55</v>
      </c>
      <c r="J1351" s="30">
        <f t="shared" si="84"/>
        <v>0</v>
      </c>
      <c r="K1351" s="30">
        <f t="shared" si="85"/>
        <v>0</v>
      </c>
      <c r="L1351" s="25">
        <f t="shared" si="86"/>
        <v>1</v>
      </c>
      <c r="M1351" s="25" t="str">
        <f>VLOOKUP(L1351,mês!A:B,2,0)</f>
        <v>Janeiro</v>
      </c>
      <c r="N1351" s="25" t="str">
        <f t="shared" si="87"/>
        <v xml:space="preserve">Diretoria </v>
      </c>
    </row>
    <row r="1352" spans="1:14" ht="57" customHeight="1" x14ac:dyDescent="0.2">
      <c r="A1352" s="25" t="s">
        <v>1514</v>
      </c>
      <c r="B1352" s="26">
        <v>44946</v>
      </c>
      <c r="C1352" s="27">
        <v>3932</v>
      </c>
      <c r="D1352" s="27" t="s">
        <v>249</v>
      </c>
      <c r="E1352" s="28" t="s">
        <v>106</v>
      </c>
      <c r="F1352" s="29" t="s">
        <v>1916</v>
      </c>
      <c r="G1352" s="27" t="s">
        <v>68</v>
      </c>
      <c r="I1352" s="30">
        <v>284745.92</v>
      </c>
      <c r="J1352" s="30">
        <f t="shared" si="84"/>
        <v>0</v>
      </c>
      <c r="K1352" s="30">
        <f t="shared" si="85"/>
        <v>0</v>
      </c>
      <c r="L1352" s="25">
        <f t="shared" si="86"/>
        <v>1</v>
      </c>
      <c r="M1352" s="25" t="str">
        <f>VLOOKUP(L1352,mês!A:B,2,0)</f>
        <v>Janeiro</v>
      </c>
      <c r="N1352" s="25" t="str">
        <f t="shared" si="87"/>
        <v xml:space="preserve">RD </v>
      </c>
    </row>
    <row r="1353" spans="1:14" ht="57" customHeight="1" x14ac:dyDescent="0.2">
      <c r="A1353" s="25" t="s">
        <v>1514</v>
      </c>
      <c r="B1353" s="26">
        <v>44967</v>
      </c>
      <c r="C1353" s="27">
        <v>4032</v>
      </c>
      <c r="D1353" s="27" t="s">
        <v>249</v>
      </c>
      <c r="E1353" s="28" t="s">
        <v>1610</v>
      </c>
      <c r="F1353" s="29" t="s">
        <v>1917</v>
      </c>
      <c r="G1353" s="27" t="s">
        <v>68</v>
      </c>
      <c r="I1353" s="30">
        <v>2716.14</v>
      </c>
      <c r="J1353" s="30">
        <f t="shared" si="84"/>
        <v>0</v>
      </c>
      <c r="K1353" s="30">
        <f t="shared" si="85"/>
        <v>0</v>
      </c>
      <c r="L1353" s="25">
        <f t="shared" si="86"/>
        <v>2</v>
      </c>
      <c r="M1353" s="25" t="str">
        <f>VLOOKUP(L1353,mês!A:B,2,0)</f>
        <v>Fevereiro</v>
      </c>
      <c r="N1353" s="25" t="str">
        <f t="shared" si="87"/>
        <v xml:space="preserve">RD </v>
      </c>
    </row>
    <row r="1354" spans="1:14" ht="57" customHeight="1" x14ac:dyDescent="0.2">
      <c r="A1354" s="25" t="s">
        <v>1918</v>
      </c>
      <c r="B1354" s="26">
        <v>45266</v>
      </c>
      <c r="C1354" s="27">
        <v>4224</v>
      </c>
      <c r="D1354" s="27" t="s">
        <v>65</v>
      </c>
      <c r="E1354" s="28" t="s">
        <v>106</v>
      </c>
      <c r="F1354" s="29" t="s">
        <v>1919</v>
      </c>
      <c r="G1354" s="27" t="s">
        <v>68</v>
      </c>
      <c r="I1354" s="30">
        <v>2481154.71</v>
      </c>
      <c r="J1354" s="30">
        <f t="shared" si="84"/>
        <v>0</v>
      </c>
      <c r="K1354" s="30">
        <f t="shared" si="85"/>
        <v>0</v>
      </c>
      <c r="L1354" s="25">
        <f t="shared" si="86"/>
        <v>12</v>
      </c>
      <c r="M1354" s="25" t="str">
        <f>VLOOKUP(L1354,mês!A:B,2,0)</f>
        <v>Dezembro</v>
      </c>
      <c r="N1354" s="25" t="str">
        <f t="shared" si="87"/>
        <v xml:space="preserve">Diretoria </v>
      </c>
    </row>
    <row r="1355" spans="1:14" ht="57" customHeight="1" x14ac:dyDescent="0.2">
      <c r="A1355" s="25" t="s">
        <v>1525</v>
      </c>
      <c r="B1355" s="26">
        <v>44945</v>
      </c>
      <c r="C1355" s="27">
        <v>3915</v>
      </c>
      <c r="D1355" s="27" t="s">
        <v>65</v>
      </c>
      <c r="E1355" s="28" t="s">
        <v>106</v>
      </c>
      <c r="F1355" s="29" t="s">
        <v>1920</v>
      </c>
      <c r="G1355" s="27" t="s">
        <v>68</v>
      </c>
      <c r="I1355" s="30">
        <v>56000</v>
      </c>
      <c r="J1355" s="30">
        <f t="shared" si="84"/>
        <v>0</v>
      </c>
      <c r="K1355" s="30">
        <f t="shared" si="85"/>
        <v>0</v>
      </c>
      <c r="L1355" s="25">
        <f t="shared" si="86"/>
        <v>1</v>
      </c>
      <c r="M1355" s="25" t="str">
        <f>VLOOKUP(L1355,mês!A:B,2,0)</f>
        <v>Janeiro</v>
      </c>
      <c r="N1355" s="25" t="str">
        <f t="shared" si="87"/>
        <v xml:space="preserve">Diretoria </v>
      </c>
    </row>
    <row r="1356" spans="1:14" ht="57" customHeight="1" x14ac:dyDescent="0.2">
      <c r="A1356" s="25" t="s">
        <v>1525</v>
      </c>
      <c r="B1356" s="26">
        <v>45054</v>
      </c>
      <c r="C1356" s="27">
        <v>4091</v>
      </c>
      <c r="D1356" s="27" t="s">
        <v>65</v>
      </c>
      <c r="E1356" s="28" t="s">
        <v>128</v>
      </c>
      <c r="F1356" s="29" t="s">
        <v>1921</v>
      </c>
      <c r="G1356" s="27" t="s">
        <v>68</v>
      </c>
      <c r="I1356" s="30">
        <v>140000</v>
      </c>
      <c r="J1356" s="30">
        <f t="shared" si="84"/>
        <v>0</v>
      </c>
      <c r="K1356" s="30">
        <f t="shared" si="85"/>
        <v>0</v>
      </c>
      <c r="L1356" s="25">
        <f t="shared" si="86"/>
        <v>5</v>
      </c>
      <c r="M1356" s="25" t="str">
        <f>VLOOKUP(L1356,mês!A:B,2,0)</f>
        <v>Maio</v>
      </c>
      <c r="N1356" s="25" t="str">
        <f t="shared" si="87"/>
        <v xml:space="preserve">Diretoria </v>
      </c>
    </row>
    <row r="1357" spans="1:14" ht="57" customHeight="1" x14ac:dyDescent="0.2">
      <c r="A1357" s="25" t="s">
        <v>1525</v>
      </c>
      <c r="B1357" s="26">
        <v>45239</v>
      </c>
      <c r="C1357" s="27">
        <v>4213</v>
      </c>
      <c r="D1357" s="27" t="s">
        <v>65</v>
      </c>
      <c r="E1357" s="28" t="s">
        <v>128</v>
      </c>
      <c r="F1357" s="29" t="s">
        <v>1922</v>
      </c>
      <c r="G1357" s="27" t="s">
        <v>68</v>
      </c>
      <c r="I1357" s="30">
        <v>20000</v>
      </c>
      <c r="J1357" s="30">
        <f t="shared" si="84"/>
        <v>0</v>
      </c>
      <c r="K1357" s="30">
        <f t="shared" si="85"/>
        <v>0</v>
      </c>
      <c r="L1357" s="25">
        <f t="shared" si="86"/>
        <v>11</v>
      </c>
      <c r="M1357" s="25" t="str">
        <f>VLOOKUP(L1357,mês!A:B,2,0)</f>
        <v>Novembro</v>
      </c>
      <c r="N1357" s="25" t="str">
        <f t="shared" si="87"/>
        <v xml:space="preserve">Diretoria </v>
      </c>
    </row>
    <row r="1358" spans="1:14" ht="57" customHeight="1" x14ac:dyDescent="0.2">
      <c r="A1358" s="25" t="s">
        <v>1923</v>
      </c>
      <c r="B1358" s="26">
        <v>44946</v>
      </c>
      <c r="C1358" s="27">
        <v>3936</v>
      </c>
      <c r="D1358" s="27" t="s">
        <v>65</v>
      </c>
      <c r="E1358" s="28" t="s">
        <v>106</v>
      </c>
      <c r="F1358" s="29" t="s">
        <v>1924</v>
      </c>
      <c r="G1358" s="27" t="s">
        <v>68</v>
      </c>
      <c r="I1358" s="30">
        <v>691.4</v>
      </c>
      <c r="J1358" s="30">
        <f t="shared" si="84"/>
        <v>0</v>
      </c>
      <c r="K1358" s="30">
        <f t="shared" si="85"/>
        <v>0</v>
      </c>
      <c r="L1358" s="25">
        <f t="shared" si="86"/>
        <v>1</v>
      </c>
      <c r="M1358" s="25" t="str">
        <f>VLOOKUP(L1358,mês!A:B,2,0)</f>
        <v>Janeiro</v>
      </c>
      <c r="N1358" s="25" t="str">
        <f t="shared" si="87"/>
        <v xml:space="preserve">RD </v>
      </c>
    </row>
    <row r="1359" spans="1:14" ht="57" customHeight="1" x14ac:dyDescent="0.2">
      <c r="A1359" s="25" t="s">
        <v>1530</v>
      </c>
      <c r="B1359" s="26">
        <v>44945</v>
      </c>
      <c r="C1359" s="27">
        <v>3923</v>
      </c>
      <c r="D1359" s="27" t="s">
        <v>65</v>
      </c>
      <c r="E1359" s="28" t="s">
        <v>106</v>
      </c>
      <c r="F1359" s="29" t="s">
        <v>1925</v>
      </c>
      <c r="G1359" s="27" t="s">
        <v>68</v>
      </c>
      <c r="I1359" s="30">
        <v>46758.01</v>
      </c>
      <c r="J1359" s="30">
        <f t="shared" si="84"/>
        <v>0</v>
      </c>
      <c r="K1359" s="30">
        <f t="shared" si="85"/>
        <v>0</v>
      </c>
      <c r="L1359" s="25">
        <f t="shared" si="86"/>
        <v>1</v>
      </c>
      <c r="M1359" s="25" t="str">
        <f>VLOOKUP(L1359,mês!A:B,2,0)</f>
        <v>Janeiro</v>
      </c>
      <c r="N1359" s="25" t="str">
        <f t="shared" si="87"/>
        <v xml:space="preserve">Diretoria </v>
      </c>
    </row>
    <row r="1360" spans="1:14" ht="57" customHeight="1" x14ac:dyDescent="0.2">
      <c r="A1360" s="25" t="s">
        <v>1533</v>
      </c>
      <c r="B1360" s="26">
        <v>44950</v>
      </c>
      <c r="C1360" s="27">
        <v>3996</v>
      </c>
      <c r="D1360" s="27" t="s">
        <v>249</v>
      </c>
      <c r="E1360" s="28" t="s">
        <v>1369</v>
      </c>
      <c r="F1360" s="29" t="s">
        <v>1926</v>
      </c>
      <c r="G1360" s="27" t="s">
        <v>68</v>
      </c>
      <c r="I1360" s="30">
        <v>15000</v>
      </c>
      <c r="J1360" s="30">
        <f t="shared" si="84"/>
        <v>0</v>
      </c>
      <c r="K1360" s="30">
        <f t="shared" si="85"/>
        <v>0</v>
      </c>
      <c r="L1360" s="25">
        <f t="shared" si="86"/>
        <v>1</v>
      </c>
      <c r="M1360" s="25" t="str">
        <f>VLOOKUP(L1360,mês!A:B,2,0)</f>
        <v>Janeiro</v>
      </c>
      <c r="N1360" s="25" t="str">
        <f t="shared" si="87"/>
        <v xml:space="preserve">RD Básico </v>
      </c>
    </row>
    <row r="1361" spans="1:14" ht="57" customHeight="1" x14ac:dyDescent="0.2">
      <c r="A1361" s="25" t="s">
        <v>1536</v>
      </c>
      <c r="B1361" s="26">
        <v>44946</v>
      </c>
      <c r="C1361" s="27">
        <v>3940</v>
      </c>
      <c r="D1361" s="27" t="s">
        <v>362</v>
      </c>
      <c r="E1361" s="28" t="s">
        <v>106</v>
      </c>
      <c r="F1361" s="29" t="s">
        <v>1927</v>
      </c>
      <c r="G1361" s="27" t="s">
        <v>68</v>
      </c>
      <c r="I1361" s="30">
        <v>15000</v>
      </c>
      <c r="J1361" s="30">
        <f t="shared" si="84"/>
        <v>0</v>
      </c>
      <c r="K1361" s="30">
        <f t="shared" si="85"/>
        <v>0</v>
      </c>
      <c r="L1361" s="25">
        <f t="shared" si="86"/>
        <v>1</v>
      </c>
      <c r="M1361" s="25" t="str">
        <f>VLOOKUP(L1361,mês!A:B,2,0)</f>
        <v>Janeiro</v>
      </c>
      <c r="N1361" s="25" t="str">
        <f t="shared" si="87"/>
        <v xml:space="preserve">RD </v>
      </c>
    </row>
    <row r="1362" spans="1:14" ht="57" customHeight="1" x14ac:dyDescent="0.2">
      <c r="A1362" s="25" t="s">
        <v>1536</v>
      </c>
      <c r="B1362" s="26">
        <v>45021</v>
      </c>
      <c r="C1362" s="27">
        <v>4069</v>
      </c>
      <c r="D1362" s="27" t="s">
        <v>362</v>
      </c>
      <c r="E1362" s="28" t="s">
        <v>357</v>
      </c>
      <c r="F1362" s="29" t="s">
        <v>1928</v>
      </c>
      <c r="G1362" s="27" t="s">
        <v>68</v>
      </c>
      <c r="I1362" s="30">
        <v>35000</v>
      </c>
      <c r="J1362" s="30">
        <f t="shared" si="84"/>
        <v>0</v>
      </c>
      <c r="K1362" s="30">
        <f t="shared" si="85"/>
        <v>0</v>
      </c>
      <c r="L1362" s="25">
        <f t="shared" si="86"/>
        <v>4</v>
      </c>
      <c r="M1362" s="25" t="str">
        <f>VLOOKUP(L1362,mês!A:B,2,0)</f>
        <v>Abril</v>
      </c>
      <c r="N1362" s="25" t="str">
        <f t="shared" si="87"/>
        <v xml:space="preserve">RD </v>
      </c>
    </row>
    <row r="1363" spans="1:14" ht="57" customHeight="1" x14ac:dyDescent="0.2">
      <c r="A1363" s="25" t="s">
        <v>1541</v>
      </c>
      <c r="B1363" s="26">
        <v>44946</v>
      </c>
      <c r="C1363" s="27">
        <v>3944</v>
      </c>
      <c r="D1363" s="27" t="s">
        <v>196</v>
      </c>
      <c r="E1363" s="28" t="s">
        <v>106</v>
      </c>
      <c r="F1363" s="29" t="s">
        <v>1929</v>
      </c>
      <c r="G1363" s="27" t="s">
        <v>68</v>
      </c>
      <c r="I1363" s="30">
        <v>15000</v>
      </c>
      <c r="J1363" s="30">
        <f t="shared" si="84"/>
        <v>0</v>
      </c>
      <c r="K1363" s="30">
        <f t="shared" si="85"/>
        <v>0</v>
      </c>
      <c r="L1363" s="25">
        <f t="shared" si="86"/>
        <v>1</v>
      </c>
      <c r="M1363" s="25" t="str">
        <f>VLOOKUP(L1363,mês!A:B,2,0)</f>
        <v>Janeiro</v>
      </c>
      <c r="N1363" s="25" t="str">
        <f t="shared" si="87"/>
        <v xml:space="preserve">RD </v>
      </c>
    </row>
    <row r="1364" spans="1:14" ht="57" customHeight="1" x14ac:dyDescent="0.2">
      <c r="A1364" s="25" t="s">
        <v>1548</v>
      </c>
      <c r="B1364" s="26">
        <v>44946</v>
      </c>
      <c r="C1364" s="27">
        <v>3945</v>
      </c>
      <c r="D1364" s="27" t="s">
        <v>249</v>
      </c>
      <c r="E1364" s="28" t="s">
        <v>106</v>
      </c>
      <c r="F1364" s="29" t="s">
        <v>1930</v>
      </c>
      <c r="G1364" s="27" t="s">
        <v>68</v>
      </c>
      <c r="I1364" s="30">
        <v>50000.5</v>
      </c>
      <c r="J1364" s="30">
        <f t="shared" si="84"/>
        <v>0</v>
      </c>
      <c r="K1364" s="30">
        <f t="shared" si="85"/>
        <v>0</v>
      </c>
      <c r="L1364" s="25">
        <f t="shared" si="86"/>
        <v>1</v>
      </c>
      <c r="M1364" s="25" t="str">
        <f>VLOOKUP(L1364,mês!A:B,2,0)</f>
        <v>Janeiro</v>
      </c>
      <c r="N1364" s="25" t="str">
        <f t="shared" si="87"/>
        <v xml:space="preserve">RD </v>
      </c>
    </row>
    <row r="1365" spans="1:14" ht="57" customHeight="1" x14ac:dyDescent="0.2">
      <c r="A1365" s="25" t="s">
        <v>1931</v>
      </c>
      <c r="B1365" s="26">
        <v>44949</v>
      </c>
      <c r="C1365" s="27">
        <v>3973</v>
      </c>
      <c r="D1365" s="27" t="s">
        <v>167</v>
      </c>
      <c r="E1365" s="28" t="s">
        <v>1369</v>
      </c>
      <c r="F1365" s="29" t="s">
        <v>1712</v>
      </c>
      <c r="G1365" s="27" t="s">
        <v>68</v>
      </c>
      <c r="I1365" s="30">
        <v>750</v>
      </c>
      <c r="J1365" s="30">
        <f t="shared" si="84"/>
        <v>0</v>
      </c>
      <c r="K1365" s="30">
        <f t="shared" si="85"/>
        <v>0</v>
      </c>
      <c r="L1365" s="25">
        <f t="shared" si="86"/>
        <v>1</v>
      </c>
      <c r="M1365" s="25" t="str">
        <f>VLOOKUP(L1365,mês!A:B,2,0)</f>
        <v>Janeiro</v>
      </c>
      <c r="N1365" s="25" t="str">
        <f t="shared" si="87"/>
        <v xml:space="preserve">RI </v>
      </c>
    </row>
    <row r="1366" spans="1:14" ht="57" customHeight="1" x14ac:dyDescent="0.2">
      <c r="A1366" s="25" t="s">
        <v>1931</v>
      </c>
      <c r="B1366" s="26">
        <v>45072</v>
      </c>
      <c r="C1366" s="27">
        <v>4104</v>
      </c>
      <c r="D1366" s="27" t="s">
        <v>167</v>
      </c>
      <c r="E1366" s="28" t="s">
        <v>1610</v>
      </c>
      <c r="F1366" s="29" t="s">
        <v>1932</v>
      </c>
      <c r="G1366" s="27" t="s">
        <v>68</v>
      </c>
      <c r="I1366" s="30">
        <v>100</v>
      </c>
      <c r="J1366" s="30">
        <f t="shared" si="84"/>
        <v>0</v>
      </c>
      <c r="K1366" s="30">
        <f t="shared" si="85"/>
        <v>0</v>
      </c>
      <c r="L1366" s="25">
        <f t="shared" si="86"/>
        <v>5</v>
      </c>
      <c r="M1366" s="25" t="str">
        <f>VLOOKUP(L1366,mês!A:B,2,0)</f>
        <v>Maio</v>
      </c>
      <c r="N1366" s="25" t="str">
        <f t="shared" si="87"/>
        <v xml:space="preserve">RI </v>
      </c>
    </row>
    <row r="1367" spans="1:14" ht="57" customHeight="1" x14ac:dyDescent="0.2">
      <c r="A1367" s="25" t="s">
        <v>1931</v>
      </c>
      <c r="B1367" s="26">
        <v>45117</v>
      </c>
      <c r="C1367" s="27">
        <v>4139</v>
      </c>
      <c r="D1367" s="27" t="s">
        <v>167</v>
      </c>
      <c r="E1367" s="28" t="s">
        <v>1610</v>
      </c>
      <c r="F1367" s="29" t="s">
        <v>1933</v>
      </c>
      <c r="G1367" s="27" t="s">
        <v>68</v>
      </c>
      <c r="I1367" s="30">
        <v>315</v>
      </c>
      <c r="J1367" s="30">
        <f t="shared" si="84"/>
        <v>0</v>
      </c>
      <c r="K1367" s="30">
        <f t="shared" si="85"/>
        <v>0</v>
      </c>
      <c r="L1367" s="25">
        <f t="shared" si="86"/>
        <v>7</v>
      </c>
      <c r="M1367" s="25" t="str">
        <f>VLOOKUP(L1367,mês!A:B,2,0)</f>
        <v>Julho</v>
      </c>
      <c r="N1367" s="25" t="str">
        <f t="shared" si="87"/>
        <v xml:space="preserve">RI </v>
      </c>
    </row>
    <row r="1368" spans="1:14" ht="57" customHeight="1" x14ac:dyDescent="0.2">
      <c r="A1368" s="25" t="s">
        <v>1567</v>
      </c>
      <c r="B1368" s="26">
        <v>44945</v>
      </c>
      <c r="C1368" s="27">
        <v>3919</v>
      </c>
      <c r="D1368" s="27" t="s">
        <v>65</v>
      </c>
      <c r="E1368" s="28" t="s">
        <v>106</v>
      </c>
      <c r="F1368" s="29" t="s">
        <v>1934</v>
      </c>
      <c r="G1368" s="27" t="s">
        <v>68</v>
      </c>
      <c r="I1368" s="30">
        <v>986.25</v>
      </c>
      <c r="J1368" s="30">
        <f t="shared" si="84"/>
        <v>0</v>
      </c>
      <c r="K1368" s="30">
        <f t="shared" si="85"/>
        <v>0</v>
      </c>
      <c r="L1368" s="25">
        <f t="shared" si="86"/>
        <v>1</v>
      </c>
      <c r="M1368" s="25" t="str">
        <f>VLOOKUP(L1368,mês!A:B,2,0)</f>
        <v>Janeiro</v>
      </c>
      <c r="N1368" s="25" t="str">
        <f t="shared" si="87"/>
        <v xml:space="preserve">Diretoria </v>
      </c>
    </row>
    <row r="1369" spans="1:14" ht="57" customHeight="1" x14ac:dyDescent="0.2">
      <c r="A1369" s="25" t="s">
        <v>1569</v>
      </c>
      <c r="B1369" s="26">
        <v>44945</v>
      </c>
      <c r="C1369" s="27">
        <v>3921</v>
      </c>
      <c r="D1369" s="27" t="s">
        <v>65</v>
      </c>
      <c r="E1369" s="28" t="s">
        <v>1369</v>
      </c>
      <c r="F1369" s="29" t="s">
        <v>1935</v>
      </c>
      <c r="G1369" s="27" t="s">
        <v>68</v>
      </c>
      <c r="I1369" s="30">
        <v>5000</v>
      </c>
      <c r="J1369" s="30">
        <f t="shared" si="84"/>
        <v>0</v>
      </c>
      <c r="K1369" s="30">
        <f t="shared" si="85"/>
        <v>0</v>
      </c>
      <c r="L1369" s="25">
        <f t="shared" si="86"/>
        <v>1</v>
      </c>
      <c r="M1369" s="25" t="str">
        <f>VLOOKUP(L1369,mês!A:B,2,0)</f>
        <v>Janeiro</v>
      </c>
      <c r="N1369" s="25" t="str">
        <f t="shared" si="87"/>
        <v xml:space="preserve">Diretoria </v>
      </c>
    </row>
    <row r="1370" spans="1:14" ht="57" customHeight="1" x14ac:dyDescent="0.2">
      <c r="A1370" s="25" t="s">
        <v>1569</v>
      </c>
      <c r="B1370" s="26">
        <v>44945</v>
      </c>
      <c r="C1370" s="27">
        <v>3922</v>
      </c>
      <c r="D1370" s="27" t="s">
        <v>65</v>
      </c>
      <c r="E1370" s="28" t="s">
        <v>1369</v>
      </c>
      <c r="F1370" s="29" t="s">
        <v>1936</v>
      </c>
      <c r="G1370" s="27" t="s">
        <v>68</v>
      </c>
      <c r="I1370" s="30">
        <v>4379.97</v>
      </c>
      <c r="J1370" s="30">
        <f t="shared" si="84"/>
        <v>0</v>
      </c>
      <c r="K1370" s="30">
        <f t="shared" si="85"/>
        <v>0</v>
      </c>
      <c r="L1370" s="25">
        <f t="shared" si="86"/>
        <v>1</v>
      </c>
      <c r="M1370" s="25" t="str">
        <f>VLOOKUP(L1370,mês!A:B,2,0)</f>
        <v>Janeiro</v>
      </c>
      <c r="N1370" s="25" t="str">
        <f t="shared" si="87"/>
        <v xml:space="preserve">Diretoria </v>
      </c>
    </row>
    <row r="1371" spans="1:14" ht="57" customHeight="1" x14ac:dyDescent="0.2">
      <c r="A1371" s="25" t="s">
        <v>1569</v>
      </c>
      <c r="B1371" s="26">
        <v>45184</v>
      </c>
      <c r="C1371" s="27">
        <v>4181</v>
      </c>
      <c r="D1371" s="27" t="s">
        <v>73</v>
      </c>
      <c r="E1371" s="28" t="s">
        <v>487</v>
      </c>
      <c r="F1371" s="29" t="s">
        <v>1937</v>
      </c>
      <c r="G1371" s="27" t="s">
        <v>68</v>
      </c>
      <c r="I1371" s="30">
        <v>2460</v>
      </c>
      <c r="J1371" s="30">
        <f t="shared" si="84"/>
        <v>0</v>
      </c>
      <c r="K1371" s="30">
        <f t="shared" si="85"/>
        <v>0</v>
      </c>
      <c r="L1371" s="25">
        <f t="shared" si="86"/>
        <v>9</v>
      </c>
      <c r="M1371" s="25" t="str">
        <f>VLOOKUP(L1371,mês!A:B,2,0)</f>
        <v>Setembro</v>
      </c>
      <c r="N1371" s="25" t="str">
        <f t="shared" si="87"/>
        <v xml:space="preserve">Diretoria </v>
      </c>
    </row>
    <row r="1372" spans="1:14" ht="57" customHeight="1" x14ac:dyDescent="0.2">
      <c r="A1372" s="25" t="s">
        <v>1938</v>
      </c>
      <c r="B1372" s="26">
        <v>44957</v>
      </c>
      <c r="C1372" s="27">
        <v>4022</v>
      </c>
      <c r="D1372" s="27" t="s">
        <v>196</v>
      </c>
      <c r="E1372" s="28" t="s">
        <v>126</v>
      </c>
      <c r="F1372" s="29" t="s">
        <v>1939</v>
      </c>
      <c r="G1372" s="27" t="s">
        <v>68</v>
      </c>
      <c r="I1372" s="30">
        <v>513.9</v>
      </c>
      <c r="J1372" s="30">
        <f t="shared" si="84"/>
        <v>0</v>
      </c>
      <c r="K1372" s="30">
        <f t="shared" si="85"/>
        <v>0</v>
      </c>
      <c r="L1372" s="25">
        <f t="shared" si="86"/>
        <v>1</v>
      </c>
      <c r="M1372" s="25" t="str">
        <f>VLOOKUP(L1372,mês!A:B,2,0)</f>
        <v>Janeiro</v>
      </c>
      <c r="N1372" s="25" t="str">
        <f t="shared" si="87"/>
        <v xml:space="preserve">RD Básico </v>
      </c>
    </row>
    <row r="1373" spans="1:14" ht="57" customHeight="1" x14ac:dyDescent="0.2">
      <c r="A1373" s="25" t="s">
        <v>1572</v>
      </c>
      <c r="B1373" s="26">
        <v>45015</v>
      </c>
      <c r="C1373" s="27">
        <v>4063</v>
      </c>
      <c r="D1373" s="27" t="s">
        <v>249</v>
      </c>
      <c r="E1373" s="28" t="s">
        <v>1610</v>
      </c>
      <c r="F1373" s="29" t="s">
        <v>1940</v>
      </c>
      <c r="G1373" s="27" t="s">
        <v>68</v>
      </c>
      <c r="I1373" s="30">
        <v>225</v>
      </c>
      <c r="J1373" s="30">
        <f t="shared" si="84"/>
        <v>0</v>
      </c>
      <c r="K1373" s="30">
        <f t="shared" si="85"/>
        <v>0</v>
      </c>
      <c r="L1373" s="25">
        <f t="shared" si="86"/>
        <v>3</v>
      </c>
      <c r="M1373" s="25" t="str">
        <f>VLOOKUP(L1373,mês!A:B,2,0)</f>
        <v>Março</v>
      </c>
      <c r="N1373" s="25" t="str">
        <f t="shared" si="87"/>
        <v xml:space="preserve">RI </v>
      </c>
    </row>
    <row r="1374" spans="1:14" ht="57" customHeight="1" x14ac:dyDescent="0.2">
      <c r="A1374" s="25" t="s">
        <v>1572</v>
      </c>
      <c r="B1374" s="26">
        <v>45022</v>
      </c>
      <c r="C1374" s="27">
        <v>4072</v>
      </c>
      <c r="D1374" s="27" t="s">
        <v>249</v>
      </c>
      <c r="E1374" s="28" t="s">
        <v>1610</v>
      </c>
      <c r="F1374" s="29" t="s">
        <v>1941</v>
      </c>
      <c r="G1374" s="27" t="s">
        <v>68</v>
      </c>
      <c r="I1374" s="30">
        <v>1080</v>
      </c>
      <c r="J1374" s="30">
        <f t="shared" si="84"/>
        <v>0</v>
      </c>
      <c r="K1374" s="30">
        <f t="shared" si="85"/>
        <v>0</v>
      </c>
      <c r="L1374" s="25">
        <f t="shared" si="86"/>
        <v>4</v>
      </c>
      <c r="M1374" s="25" t="str">
        <f>VLOOKUP(L1374,mês!A:B,2,0)</f>
        <v>Abril</v>
      </c>
      <c r="N1374" s="25" t="str">
        <f t="shared" si="87"/>
        <v xml:space="preserve">RI </v>
      </c>
    </row>
    <row r="1375" spans="1:14" ht="57" customHeight="1" x14ac:dyDescent="0.2">
      <c r="A1375" s="25" t="s">
        <v>1572</v>
      </c>
      <c r="B1375" s="26">
        <v>45110</v>
      </c>
      <c r="C1375" s="27">
        <v>4128</v>
      </c>
      <c r="D1375" s="27" t="s">
        <v>249</v>
      </c>
      <c r="E1375" s="28" t="s">
        <v>1610</v>
      </c>
      <c r="F1375" s="29" t="s">
        <v>1942</v>
      </c>
      <c r="G1375" s="27" t="s">
        <v>68</v>
      </c>
      <c r="I1375" s="30">
        <v>1800</v>
      </c>
      <c r="J1375" s="30">
        <f t="shared" si="84"/>
        <v>0</v>
      </c>
      <c r="K1375" s="30">
        <f t="shared" si="85"/>
        <v>0</v>
      </c>
      <c r="L1375" s="25">
        <f t="shared" si="86"/>
        <v>7</v>
      </c>
      <c r="M1375" s="25" t="str">
        <f>VLOOKUP(L1375,mês!A:B,2,0)</f>
        <v>Julho</v>
      </c>
      <c r="N1375" s="25" t="str">
        <f t="shared" si="87"/>
        <v xml:space="preserve">RI </v>
      </c>
    </row>
    <row r="1376" spans="1:14" ht="57" customHeight="1" x14ac:dyDescent="0.2">
      <c r="A1376" s="25" t="s">
        <v>1577</v>
      </c>
      <c r="B1376" s="26">
        <v>45028</v>
      </c>
      <c r="C1376" s="27">
        <v>4077</v>
      </c>
      <c r="D1376" s="27" t="s">
        <v>118</v>
      </c>
      <c r="E1376" s="28" t="s">
        <v>126</v>
      </c>
      <c r="F1376" s="29" t="s">
        <v>1943</v>
      </c>
      <c r="G1376" s="27" t="s">
        <v>68</v>
      </c>
      <c r="I1376" s="30">
        <v>1284.75</v>
      </c>
      <c r="J1376" s="30">
        <f t="shared" si="84"/>
        <v>0</v>
      </c>
      <c r="K1376" s="30">
        <f t="shared" si="85"/>
        <v>0</v>
      </c>
      <c r="L1376" s="25">
        <f t="shared" si="86"/>
        <v>4</v>
      </c>
      <c r="M1376" s="25" t="str">
        <f>VLOOKUP(L1376,mês!A:B,2,0)</f>
        <v>Abril</v>
      </c>
      <c r="N1376" s="25" t="str">
        <f t="shared" si="87"/>
        <v xml:space="preserve">RD Básico </v>
      </c>
    </row>
    <row r="1377" spans="1:14" ht="57" customHeight="1" x14ac:dyDescent="0.2">
      <c r="A1377" s="25" t="s">
        <v>1580</v>
      </c>
      <c r="B1377" s="26">
        <v>44950</v>
      </c>
      <c r="C1377" s="27">
        <v>3989</v>
      </c>
      <c r="D1377" s="27" t="s">
        <v>362</v>
      </c>
      <c r="E1377" s="28" t="s">
        <v>1369</v>
      </c>
      <c r="F1377" s="29" t="s">
        <v>1944</v>
      </c>
      <c r="G1377" s="27" t="s">
        <v>68</v>
      </c>
      <c r="I1377" s="30">
        <v>213.4</v>
      </c>
      <c r="J1377" s="30">
        <f t="shared" si="84"/>
        <v>0</v>
      </c>
      <c r="K1377" s="30">
        <f t="shared" si="85"/>
        <v>0</v>
      </c>
      <c r="L1377" s="25">
        <f t="shared" si="86"/>
        <v>1</v>
      </c>
      <c r="M1377" s="25" t="str">
        <f>VLOOKUP(L1377,mês!A:B,2,0)</f>
        <v>Janeiro</v>
      </c>
      <c r="N1377" s="25" t="str">
        <f t="shared" si="87"/>
        <v xml:space="preserve">RD </v>
      </c>
    </row>
    <row r="1378" spans="1:14" ht="57" customHeight="1" x14ac:dyDescent="0.2">
      <c r="A1378" s="25" t="s">
        <v>1580</v>
      </c>
      <c r="B1378" s="26">
        <v>45054</v>
      </c>
      <c r="C1378" s="27">
        <v>4087</v>
      </c>
      <c r="D1378" s="27" t="s">
        <v>362</v>
      </c>
      <c r="E1378" s="28" t="s">
        <v>487</v>
      </c>
      <c r="F1378" s="29" t="s">
        <v>1945</v>
      </c>
      <c r="G1378" s="27" t="s">
        <v>68</v>
      </c>
      <c r="I1378" s="30">
        <v>4886.72</v>
      </c>
      <c r="J1378" s="30">
        <f t="shared" si="84"/>
        <v>0</v>
      </c>
      <c r="K1378" s="30">
        <f t="shared" si="85"/>
        <v>0</v>
      </c>
      <c r="L1378" s="25">
        <f t="shared" si="86"/>
        <v>5</v>
      </c>
      <c r="M1378" s="25" t="str">
        <f>VLOOKUP(L1378,mês!A:B,2,0)</f>
        <v>Maio</v>
      </c>
      <c r="N1378" s="25" t="str">
        <f t="shared" si="87"/>
        <v xml:space="preserve">RD </v>
      </c>
    </row>
    <row r="1379" spans="1:14" ht="57" customHeight="1" x14ac:dyDescent="0.2">
      <c r="A1379" s="25" t="s">
        <v>1946</v>
      </c>
      <c r="B1379" s="26">
        <v>45063</v>
      </c>
      <c r="C1379" s="27">
        <v>4100</v>
      </c>
      <c r="D1379" s="27" t="s">
        <v>65</v>
      </c>
      <c r="E1379" s="28" t="s">
        <v>1312</v>
      </c>
      <c r="F1379" s="29" t="s">
        <v>1947</v>
      </c>
      <c r="G1379" s="27" t="s">
        <v>68</v>
      </c>
      <c r="I1379" s="30">
        <v>10000</v>
      </c>
      <c r="J1379" s="30">
        <f t="shared" si="84"/>
        <v>0</v>
      </c>
      <c r="K1379" s="30">
        <f t="shared" si="85"/>
        <v>0</v>
      </c>
      <c r="L1379" s="25">
        <f t="shared" si="86"/>
        <v>5</v>
      </c>
      <c r="M1379" s="25" t="str">
        <f>VLOOKUP(L1379,mês!A:B,2,0)</f>
        <v>Maio</v>
      </c>
      <c r="N1379" s="25" t="str">
        <f t="shared" si="87"/>
        <v xml:space="preserve">RD </v>
      </c>
    </row>
    <row r="1380" spans="1:14" ht="57" customHeight="1" x14ac:dyDescent="0.2">
      <c r="A1380" s="25" t="s">
        <v>1586</v>
      </c>
      <c r="B1380" s="26">
        <v>45021</v>
      </c>
      <c r="C1380" s="27">
        <v>4071</v>
      </c>
      <c r="D1380" s="27" t="s">
        <v>249</v>
      </c>
      <c r="E1380" s="28" t="s">
        <v>357</v>
      </c>
      <c r="F1380" s="29" t="s">
        <v>1948</v>
      </c>
      <c r="G1380" s="27" t="s">
        <v>68</v>
      </c>
      <c r="I1380" s="30">
        <v>35000</v>
      </c>
      <c r="J1380" s="30">
        <f t="shared" si="84"/>
        <v>0</v>
      </c>
      <c r="K1380" s="30">
        <f t="shared" si="85"/>
        <v>0</v>
      </c>
      <c r="L1380" s="25">
        <f t="shared" si="86"/>
        <v>4</v>
      </c>
      <c r="M1380" s="25" t="str">
        <f>VLOOKUP(L1380,mês!A:B,2,0)</f>
        <v>Abril</v>
      </c>
      <c r="N1380" s="25" t="str">
        <f t="shared" si="87"/>
        <v xml:space="preserve">RD </v>
      </c>
    </row>
    <row r="1381" spans="1:14" ht="57" customHeight="1" x14ac:dyDescent="0.2">
      <c r="A1381" s="25" t="s">
        <v>1594</v>
      </c>
      <c r="B1381" s="26">
        <v>45077</v>
      </c>
      <c r="C1381" s="27">
        <v>4105</v>
      </c>
      <c r="D1381" s="27" t="s">
        <v>167</v>
      </c>
      <c r="E1381" s="28" t="s">
        <v>126</v>
      </c>
      <c r="F1381" s="29" t="s">
        <v>1949</v>
      </c>
      <c r="G1381" s="27" t="s">
        <v>68</v>
      </c>
      <c r="I1381" s="30">
        <v>2312.5500000000002</v>
      </c>
      <c r="J1381" s="30">
        <f t="shared" ref="J1381:J1444" si="88">IF(G1381="Não",0,H1381)</f>
        <v>0</v>
      </c>
      <c r="K1381" s="30">
        <f t="shared" ref="K1381:K1444" si="89">IF(G1381="Não",H1381,0)</f>
        <v>0</v>
      </c>
      <c r="L1381" s="25">
        <f t="shared" ref="L1381:L1444" si="90">MONTH(B1381)</f>
        <v>5</v>
      </c>
      <c r="M1381" s="25" t="str">
        <f>VLOOKUP(L1381,mês!A:B,2,0)</f>
        <v>Maio</v>
      </c>
      <c r="N1381" s="25" t="str">
        <f t="shared" ref="N1381:N1444" si="91">LEFT(A1381,SEARCH("-",A1381)-1)</f>
        <v xml:space="preserve">RD Básico </v>
      </c>
    </row>
    <row r="1382" spans="1:14" ht="57" customHeight="1" x14ac:dyDescent="0.2">
      <c r="A1382" s="25" t="s">
        <v>1596</v>
      </c>
      <c r="B1382" s="26">
        <v>45097</v>
      </c>
      <c r="C1382" s="27">
        <v>4123</v>
      </c>
      <c r="D1382" s="27" t="s">
        <v>196</v>
      </c>
      <c r="E1382" s="28" t="s">
        <v>357</v>
      </c>
      <c r="F1382" s="29" t="s">
        <v>1950</v>
      </c>
      <c r="G1382" s="27" t="s">
        <v>68</v>
      </c>
      <c r="I1382" s="30">
        <v>101750.39999999999</v>
      </c>
      <c r="J1382" s="30">
        <f t="shared" si="88"/>
        <v>0</v>
      </c>
      <c r="K1382" s="30">
        <f t="shared" si="89"/>
        <v>0</v>
      </c>
      <c r="L1382" s="25">
        <f t="shared" si="90"/>
        <v>6</v>
      </c>
      <c r="M1382" s="25" t="str">
        <f>VLOOKUP(L1382,mês!A:B,2,0)</f>
        <v>Junho</v>
      </c>
      <c r="N1382" s="25" t="str">
        <f t="shared" si="91"/>
        <v xml:space="preserve">RD </v>
      </c>
    </row>
    <row r="1383" spans="1:14" ht="57" customHeight="1" x14ac:dyDescent="0.2">
      <c r="A1383" s="25" t="s">
        <v>1596</v>
      </c>
      <c r="B1383" s="26">
        <v>45098</v>
      </c>
      <c r="C1383" s="27">
        <v>4124</v>
      </c>
      <c r="D1383" s="27" t="s">
        <v>196</v>
      </c>
      <c r="E1383" s="28" t="s">
        <v>357</v>
      </c>
      <c r="F1383" s="29" t="s">
        <v>1951</v>
      </c>
      <c r="G1383" s="27" t="s">
        <v>68</v>
      </c>
      <c r="I1383" s="30">
        <v>10175.4</v>
      </c>
      <c r="J1383" s="30">
        <f t="shared" si="88"/>
        <v>0</v>
      </c>
      <c r="K1383" s="30">
        <f t="shared" si="89"/>
        <v>0</v>
      </c>
      <c r="L1383" s="25">
        <f t="shared" si="90"/>
        <v>6</v>
      </c>
      <c r="M1383" s="25" t="str">
        <f>VLOOKUP(L1383,mês!A:B,2,0)</f>
        <v>Junho</v>
      </c>
      <c r="N1383" s="25" t="str">
        <f t="shared" si="91"/>
        <v xml:space="preserve">RD </v>
      </c>
    </row>
    <row r="1384" spans="1:14" ht="57" customHeight="1" x14ac:dyDescent="0.2">
      <c r="A1384" s="25" t="s">
        <v>1599</v>
      </c>
      <c r="B1384" s="26">
        <v>45021</v>
      </c>
      <c r="C1384" s="27">
        <v>4070</v>
      </c>
      <c r="D1384" s="27" t="s">
        <v>118</v>
      </c>
      <c r="E1384" s="28" t="s">
        <v>357</v>
      </c>
      <c r="F1384" s="29" t="s">
        <v>1952</v>
      </c>
      <c r="G1384" s="27" t="s">
        <v>68</v>
      </c>
      <c r="I1384" s="30">
        <v>35000</v>
      </c>
      <c r="J1384" s="30">
        <f t="shared" si="88"/>
        <v>0</v>
      </c>
      <c r="K1384" s="30">
        <f t="shared" si="89"/>
        <v>0</v>
      </c>
      <c r="L1384" s="25">
        <f t="shared" si="90"/>
        <v>4</v>
      </c>
      <c r="M1384" s="25" t="str">
        <f>VLOOKUP(L1384,mês!A:B,2,0)</f>
        <v>Abril</v>
      </c>
      <c r="N1384" s="25" t="str">
        <f t="shared" si="91"/>
        <v xml:space="preserve">RD </v>
      </c>
    </row>
    <row r="1385" spans="1:14" ht="57" customHeight="1" x14ac:dyDescent="0.2">
      <c r="A1385" s="25" t="s">
        <v>1953</v>
      </c>
      <c r="B1385" s="26">
        <v>45146</v>
      </c>
      <c r="C1385" s="27">
        <v>4162</v>
      </c>
      <c r="D1385" s="27" t="s">
        <v>118</v>
      </c>
      <c r="E1385" s="28" t="s">
        <v>116</v>
      </c>
      <c r="F1385" s="29" t="s">
        <v>1095</v>
      </c>
      <c r="G1385" s="27" t="s">
        <v>68</v>
      </c>
      <c r="I1385" s="30">
        <v>96748.06</v>
      </c>
      <c r="J1385" s="30">
        <f t="shared" si="88"/>
        <v>0</v>
      </c>
      <c r="K1385" s="30">
        <f t="shared" si="89"/>
        <v>0</v>
      </c>
      <c r="L1385" s="25">
        <f t="shared" si="90"/>
        <v>8</v>
      </c>
      <c r="M1385" s="25" t="str">
        <f>VLOOKUP(L1385,mês!A:B,2,0)</f>
        <v>Agosto</v>
      </c>
      <c r="N1385" s="25" t="str">
        <f t="shared" si="91"/>
        <v xml:space="preserve">RI </v>
      </c>
    </row>
    <row r="1386" spans="1:14" ht="57" customHeight="1" x14ac:dyDescent="0.2">
      <c r="A1386" s="25" t="s">
        <v>1953</v>
      </c>
      <c r="B1386" s="26">
        <v>45204</v>
      </c>
      <c r="C1386" s="27">
        <v>4193</v>
      </c>
      <c r="D1386" s="27" t="s">
        <v>118</v>
      </c>
      <c r="E1386" s="28" t="s">
        <v>1623</v>
      </c>
      <c r="F1386" s="29" t="s">
        <v>1954</v>
      </c>
      <c r="G1386" s="27" t="s">
        <v>68</v>
      </c>
      <c r="I1386" s="30">
        <v>2075.4</v>
      </c>
      <c r="J1386" s="30">
        <f t="shared" si="88"/>
        <v>0</v>
      </c>
      <c r="K1386" s="30">
        <f t="shared" si="89"/>
        <v>0</v>
      </c>
      <c r="L1386" s="25">
        <f t="shared" si="90"/>
        <v>10</v>
      </c>
      <c r="M1386" s="25" t="str">
        <f>VLOOKUP(L1386,mês!A:B,2,0)</f>
        <v>Outubro</v>
      </c>
      <c r="N1386" s="25" t="str">
        <f t="shared" si="91"/>
        <v xml:space="preserve">RI </v>
      </c>
    </row>
    <row r="1387" spans="1:14" ht="57" customHeight="1" x14ac:dyDescent="0.2">
      <c r="A1387" s="25" t="s">
        <v>1605</v>
      </c>
      <c r="B1387" s="26">
        <v>45169</v>
      </c>
      <c r="C1387" s="27">
        <v>4179</v>
      </c>
      <c r="D1387" s="27" t="s">
        <v>362</v>
      </c>
      <c r="E1387" s="28" t="s">
        <v>126</v>
      </c>
      <c r="F1387" s="29" t="s">
        <v>1955</v>
      </c>
      <c r="G1387" s="27" t="s">
        <v>68</v>
      </c>
      <c r="I1387" s="30">
        <v>770.85</v>
      </c>
      <c r="J1387" s="30">
        <f t="shared" si="88"/>
        <v>0</v>
      </c>
      <c r="K1387" s="30">
        <f t="shared" si="89"/>
        <v>0</v>
      </c>
      <c r="L1387" s="25">
        <f t="shared" si="90"/>
        <v>8</v>
      </c>
      <c r="M1387" s="25" t="str">
        <f>VLOOKUP(L1387,mês!A:B,2,0)</f>
        <v>Agosto</v>
      </c>
      <c r="N1387" s="25" t="str">
        <f t="shared" si="91"/>
        <v xml:space="preserve">RD Básico </v>
      </c>
    </row>
    <row r="1388" spans="1:14" ht="57" customHeight="1" x14ac:dyDescent="0.2">
      <c r="A1388" s="25" t="s">
        <v>1605</v>
      </c>
      <c r="B1388" s="26">
        <v>45188</v>
      </c>
      <c r="C1388" s="27">
        <v>4185</v>
      </c>
      <c r="D1388" s="27" t="s">
        <v>362</v>
      </c>
      <c r="E1388" s="28" t="s">
        <v>126</v>
      </c>
      <c r="F1388" s="29" t="s">
        <v>1956</v>
      </c>
      <c r="G1388" s="27" t="s">
        <v>68</v>
      </c>
      <c r="I1388" s="30">
        <v>513.9</v>
      </c>
      <c r="J1388" s="30">
        <f t="shared" si="88"/>
        <v>0</v>
      </c>
      <c r="K1388" s="30">
        <f t="shared" si="89"/>
        <v>0</v>
      </c>
      <c r="L1388" s="25">
        <f t="shared" si="90"/>
        <v>9</v>
      </c>
      <c r="M1388" s="25" t="str">
        <f>VLOOKUP(L1388,mês!A:B,2,0)</f>
        <v>Setembro</v>
      </c>
      <c r="N1388" s="25" t="str">
        <f t="shared" si="91"/>
        <v xml:space="preserve">RD Básico </v>
      </c>
    </row>
    <row r="1389" spans="1:14" ht="57" customHeight="1" x14ac:dyDescent="0.2">
      <c r="A1389" s="25" t="s">
        <v>1957</v>
      </c>
      <c r="B1389" s="26">
        <v>45204</v>
      </c>
      <c r="C1389" s="27">
        <v>4189</v>
      </c>
      <c r="D1389" s="27" t="s">
        <v>270</v>
      </c>
      <c r="E1389" s="28" t="s">
        <v>126</v>
      </c>
      <c r="F1389" s="29" t="s">
        <v>1958</v>
      </c>
      <c r="G1389" s="27" t="s">
        <v>68</v>
      </c>
      <c r="I1389" s="30">
        <v>256.95</v>
      </c>
      <c r="J1389" s="30">
        <f t="shared" si="88"/>
        <v>0</v>
      </c>
      <c r="K1389" s="30">
        <f t="shared" si="89"/>
        <v>0</v>
      </c>
      <c r="L1389" s="25">
        <f t="shared" si="90"/>
        <v>10</v>
      </c>
      <c r="M1389" s="25" t="str">
        <f>VLOOKUP(L1389,mês!A:B,2,0)</f>
        <v>Outubro</v>
      </c>
      <c r="N1389" s="25" t="str">
        <f t="shared" si="91"/>
        <v xml:space="preserve">RD Básico </v>
      </c>
    </row>
    <row r="1390" spans="1:14" ht="57" customHeight="1" x14ac:dyDescent="0.2">
      <c r="A1390" s="25" t="s">
        <v>1959</v>
      </c>
      <c r="B1390" s="26">
        <v>45219</v>
      </c>
      <c r="C1390" s="27">
        <v>4208</v>
      </c>
      <c r="D1390" s="27" t="s">
        <v>249</v>
      </c>
      <c r="E1390" s="28" t="s">
        <v>357</v>
      </c>
      <c r="F1390" s="29" t="s">
        <v>1960</v>
      </c>
      <c r="G1390" s="27" t="s">
        <v>68</v>
      </c>
      <c r="I1390" s="30">
        <v>50000</v>
      </c>
      <c r="J1390" s="30">
        <f t="shared" si="88"/>
        <v>0</v>
      </c>
      <c r="K1390" s="30">
        <f t="shared" si="89"/>
        <v>0</v>
      </c>
      <c r="L1390" s="25">
        <f t="shared" si="90"/>
        <v>10</v>
      </c>
      <c r="M1390" s="25" t="str">
        <f>VLOOKUP(L1390,mês!A:B,2,0)</f>
        <v>Outubro</v>
      </c>
      <c r="N1390" s="25" t="str">
        <f t="shared" si="91"/>
        <v xml:space="preserve">RD </v>
      </c>
    </row>
    <row r="1391" spans="1:14" ht="57" customHeight="1" x14ac:dyDescent="0.2">
      <c r="J1391" s="30">
        <f t="shared" si="88"/>
        <v>0</v>
      </c>
      <c r="K1391" s="30">
        <f t="shared" si="89"/>
        <v>0</v>
      </c>
      <c r="L1391" s="25">
        <f t="shared" si="90"/>
        <v>1</v>
      </c>
      <c r="M1391" s="25" t="str">
        <f>VLOOKUP(L1391,mês!A:B,2,0)</f>
        <v>Janeiro</v>
      </c>
      <c r="N1391" s="25" t="e">
        <f t="shared" si="91"/>
        <v>#VALUE!</v>
      </c>
    </row>
    <row r="1392" spans="1:14" ht="57" customHeight="1" x14ac:dyDescent="0.2">
      <c r="J1392" s="30">
        <f t="shared" si="88"/>
        <v>0</v>
      </c>
      <c r="K1392" s="30">
        <f t="shared" si="89"/>
        <v>0</v>
      </c>
      <c r="L1392" s="25">
        <f t="shared" si="90"/>
        <v>1</v>
      </c>
      <c r="M1392" s="25" t="str">
        <f>VLOOKUP(L1392,mês!A:B,2,0)</f>
        <v>Janeiro</v>
      </c>
      <c r="N1392" s="25" t="e">
        <f t="shared" si="91"/>
        <v>#VALUE!</v>
      </c>
    </row>
    <row r="1393" spans="10:14" ht="57" customHeight="1" x14ac:dyDescent="0.2">
      <c r="J1393" s="30">
        <f t="shared" si="88"/>
        <v>0</v>
      </c>
      <c r="K1393" s="30">
        <f t="shared" si="89"/>
        <v>0</v>
      </c>
      <c r="L1393" s="25">
        <f t="shared" si="90"/>
        <v>1</v>
      </c>
      <c r="M1393" s="25" t="str">
        <f>VLOOKUP(L1393,mês!A:B,2,0)</f>
        <v>Janeiro</v>
      </c>
      <c r="N1393" s="25" t="e">
        <f t="shared" si="91"/>
        <v>#VALUE!</v>
      </c>
    </row>
    <row r="1394" spans="10:14" ht="57" customHeight="1" x14ac:dyDescent="0.2">
      <c r="J1394" s="30">
        <f t="shared" si="88"/>
        <v>0</v>
      </c>
      <c r="K1394" s="30">
        <f t="shared" si="89"/>
        <v>0</v>
      </c>
      <c r="L1394" s="25">
        <f t="shared" si="90"/>
        <v>1</v>
      </c>
      <c r="M1394" s="25" t="str">
        <f>VLOOKUP(L1394,mês!A:B,2,0)</f>
        <v>Janeiro</v>
      </c>
      <c r="N1394" s="25" t="e">
        <f t="shared" si="91"/>
        <v>#VALUE!</v>
      </c>
    </row>
    <row r="1395" spans="10:14" ht="57" customHeight="1" x14ac:dyDescent="0.2">
      <c r="J1395" s="30">
        <f t="shared" si="88"/>
        <v>0</v>
      </c>
      <c r="K1395" s="30">
        <f t="shared" si="89"/>
        <v>0</v>
      </c>
      <c r="L1395" s="25">
        <f t="shared" si="90"/>
        <v>1</v>
      </c>
      <c r="M1395" s="25" t="str">
        <f>VLOOKUP(L1395,mês!A:B,2,0)</f>
        <v>Janeiro</v>
      </c>
      <c r="N1395" s="25" t="e">
        <f t="shared" si="91"/>
        <v>#VALUE!</v>
      </c>
    </row>
    <row r="1396" spans="10:14" ht="57" customHeight="1" x14ac:dyDescent="0.2">
      <c r="J1396" s="30">
        <f t="shared" si="88"/>
        <v>0</v>
      </c>
      <c r="K1396" s="30">
        <f t="shared" si="89"/>
        <v>0</v>
      </c>
      <c r="L1396" s="25">
        <f t="shared" si="90"/>
        <v>1</v>
      </c>
      <c r="M1396" s="25" t="str">
        <f>VLOOKUP(L1396,mês!A:B,2,0)</f>
        <v>Janeiro</v>
      </c>
      <c r="N1396" s="25" t="e">
        <f t="shared" si="91"/>
        <v>#VALUE!</v>
      </c>
    </row>
    <row r="1397" spans="10:14" ht="57" customHeight="1" x14ac:dyDescent="0.2">
      <c r="J1397" s="30">
        <f t="shared" si="88"/>
        <v>0</v>
      </c>
      <c r="K1397" s="30">
        <f t="shared" si="89"/>
        <v>0</v>
      </c>
      <c r="L1397" s="25">
        <f t="shared" si="90"/>
        <v>1</v>
      </c>
      <c r="M1397" s="25" t="str">
        <f>VLOOKUP(L1397,mês!A:B,2,0)</f>
        <v>Janeiro</v>
      </c>
      <c r="N1397" s="25" t="e">
        <f t="shared" si="91"/>
        <v>#VALUE!</v>
      </c>
    </row>
    <row r="1398" spans="10:14" ht="57" customHeight="1" x14ac:dyDescent="0.2">
      <c r="J1398" s="30">
        <f t="shared" si="88"/>
        <v>0</v>
      </c>
      <c r="K1398" s="30">
        <f t="shared" si="89"/>
        <v>0</v>
      </c>
      <c r="L1398" s="25">
        <f t="shared" si="90"/>
        <v>1</v>
      </c>
      <c r="M1398" s="25" t="str">
        <f>VLOOKUP(L1398,mês!A:B,2,0)</f>
        <v>Janeiro</v>
      </c>
      <c r="N1398" s="25" t="e">
        <f t="shared" si="91"/>
        <v>#VALUE!</v>
      </c>
    </row>
    <row r="1399" spans="10:14" ht="57" customHeight="1" x14ac:dyDescent="0.2">
      <c r="J1399" s="30">
        <f t="shared" si="88"/>
        <v>0</v>
      </c>
      <c r="K1399" s="30">
        <f t="shared" si="89"/>
        <v>0</v>
      </c>
      <c r="L1399" s="25">
        <f t="shared" si="90"/>
        <v>1</v>
      </c>
      <c r="M1399" s="25" t="str">
        <f>VLOOKUP(L1399,mês!A:B,2,0)</f>
        <v>Janeiro</v>
      </c>
      <c r="N1399" s="25" t="e">
        <f t="shared" si="91"/>
        <v>#VALUE!</v>
      </c>
    </row>
    <row r="1400" spans="10:14" ht="57" customHeight="1" x14ac:dyDescent="0.2">
      <c r="J1400" s="30">
        <f t="shared" si="88"/>
        <v>0</v>
      </c>
      <c r="K1400" s="30">
        <f t="shared" si="89"/>
        <v>0</v>
      </c>
      <c r="L1400" s="25">
        <f t="shared" si="90"/>
        <v>1</v>
      </c>
      <c r="M1400" s="25" t="str">
        <f>VLOOKUP(L1400,mês!A:B,2,0)</f>
        <v>Janeiro</v>
      </c>
      <c r="N1400" s="25" t="e">
        <f t="shared" si="91"/>
        <v>#VALUE!</v>
      </c>
    </row>
    <row r="1401" spans="10:14" ht="57" customHeight="1" x14ac:dyDescent="0.2">
      <c r="J1401" s="30">
        <f t="shared" si="88"/>
        <v>0</v>
      </c>
      <c r="K1401" s="30">
        <f t="shared" si="89"/>
        <v>0</v>
      </c>
      <c r="L1401" s="25">
        <f t="shared" si="90"/>
        <v>1</v>
      </c>
      <c r="M1401" s="25" t="str">
        <f>VLOOKUP(L1401,mês!A:B,2,0)</f>
        <v>Janeiro</v>
      </c>
      <c r="N1401" s="25" t="e">
        <f t="shared" si="91"/>
        <v>#VALUE!</v>
      </c>
    </row>
    <row r="1402" spans="10:14" ht="57" customHeight="1" x14ac:dyDescent="0.2">
      <c r="J1402" s="30">
        <f t="shared" si="88"/>
        <v>0</v>
      </c>
      <c r="K1402" s="30">
        <f t="shared" si="89"/>
        <v>0</v>
      </c>
      <c r="L1402" s="25">
        <f t="shared" si="90"/>
        <v>1</v>
      </c>
      <c r="M1402" s="25" t="str">
        <f>VLOOKUP(L1402,mês!A:B,2,0)</f>
        <v>Janeiro</v>
      </c>
      <c r="N1402" s="25" t="e">
        <f t="shared" si="91"/>
        <v>#VALUE!</v>
      </c>
    </row>
    <row r="1403" spans="10:14" ht="57" customHeight="1" x14ac:dyDescent="0.2">
      <c r="J1403" s="30">
        <f t="shared" si="88"/>
        <v>0</v>
      </c>
      <c r="K1403" s="30">
        <f t="shared" si="89"/>
        <v>0</v>
      </c>
      <c r="L1403" s="25">
        <f t="shared" si="90"/>
        <v>1</v>
      </c>
      <c r="M1403" s="25" t="str">
        <f>VLOOKUP(L1403,mês!A:B,2,0)</f>
        <v>Janeiro</v>
      </c>
      <c r="N1403" s="25" t="e">
        <f t="shared" si="91"/>
        <v>#VALUE!</v>
      </c>
    </row>
    <row r="1404" spans="10:14" ht="57" customHeight="1" x14ac:dyDescent="0.2">
      <c r="J1404" s="30">
        <f t="shared" si="88"/>
        <v>0</v>
      </c>
      <c r="K1404" s="30">
        <f t="shared" si="89"/>
        <v>0</v>
      </c>
      <c r="L1404" s="25">
        <f t="shared" si="90"/>
        <v>1</v>
      </c>
      <c r="M1404" s="25" t="str">
        <f>VLOOKUP(L1404,mês!A:B,2,0)</f>
        <v>Janeiro</v>
      </c>
      <c r="N1404" s="25" t="e">
        <f t="shared" si="91"/>
        <v>#VALUE!</v>
      </c>
    </row>
    <row r="1405" spans="10:14" ht="57" customHeight="1" x14ac:dyDescent="0.2">
      <c r="J1405" s="30">
        <f t="shared" si="88"/>
        <v>0</v>
      </c>
      <c r="K1405" s="30">
        <f t="shared" si="89"/>
        <v>0</v>
      </c>
      <c r="L1405" s="25">
        <f t="shared" si="90"/>
        <v>1</v>
      </c>
      <c r="M1405" s="25" t="str">
        <f>VLOOKUP(L1405,mês!A:B,2,0)</f>
        <v>Janeiro</v>
      </c>
      <c r="N1405" s="25" t="e">
        <f t="shared" si="91"/>
        <v>#VALUE!</v>
      </c>
    </row>
    <row r="1406" spans="10:14" ht="57" customHeight="1" x14ac:dyDescent="0.2">
      <c r="J1406" s="30">
        <f t="shared" si="88"/>
        <v>0</v>
      </c>
      <c r="K1406" s="30">
        <f t="shared" si="89"/>
        <v>0</v>
      </c>
      <c r="L1406" s="25">
        <f t="shared" si="90"/>
        <v>1</v>
      </c>
      <c r="M1406" s="25" t="str">
        <f>VLOOKUP(L1406,mês!A:B,2,0)</f>
        <v>Janeiro</v>
      </c>
      <c r="N1406" s="25" t="e">
        <f t="shared" si="91"/>
        <v>#VALUE!</v>
      </c>
    </row>
    <row r="1407" spans="10:14" ht="57" customHeight="1" x14ac:dyDescent="0.2">
      <c r="J1407" s="30">
        <f t="shared" si="88"/>
        <v>0</v>
      </c>
      <c r="K1407" s="30">
        <f t="shared" si="89"/>
        <v>0</v>
      </c>
      <c r="L1407" s="25">
        <f t="shared" si="90"/>
        <v>1</v>
      </c>
      <c r="M1407" s="25" t="str">
        <f>VLOOKUP(L1407,mês!A:B,2,0)</f>
        <v>Janeiro</v>
      </c>
      <c r="N1407" s="25" t="e">
        <f t="shared" si="91"/>
        <v>#VALUE!</v>
      </c>
    </row>
    <row r="1408" spans="10:14" ht="57" customHeight="1" x14ac:dyDescent="0.2">
      <c r="J1408" s="30">
        <f t="shared" si="88"/>
        <v>0</v>
      </c>
      <c r="K1408" s="30">
        <f t="shared" si="89"/>
        <v>0</v>
      </c>
      <c r="L1408" s="25">
        <f t="shared" si="90"/>
        <v>1</v>
      </c>
      <c r="M1408" s="25" t="str">
        <f>VLOOKUP(L1408,mês!A:B,2,0)</f>
        <v>Janeiro</v>
      </c>
      <c r="N1408" s="25" t="e">
        <f t="shared" si="91"/>
        <v>#VALUE!</v>
      </c>
    </row>
    <row r="1409" spans="10:14" ht="57" customHeight="1" x14ac:dyDescent="0.2">
      <c r="J1409" s="30">
        <f t="shared" si="88"/>
        <v>0</v>
      </c>
      <c r="K1409" s="30">
        <f t="shared" si="89"/>
        <v>0</v>
      </c>
      <c r="L1409" s="25">
        <f t="shared" si="90"/>
        <v>1</v>
      </c>
      <c r="M1409" s="25" t="str">
        <f>VLOOKUP(L1409,mês!A:B,2,0)</f>
        <v>Janeiro</v>
      </c>
      <c r="N1409" s="25" t="e">
        <f t="shared" si="91"/>
        <v>#VALUE!</v>
      </c>
    </row>
    <row r="1410" spans="10:14" ht="57" customHeight="1" x14ac:dyDescent="0.2">
      <c r="J1410" s="30">
        <f t="shared" si="88"/>
        <v>0</v>
      </c>
      <c r="K1410" s="30">
        <f t="shared" si="89"/>
        <v>0</v>
      </c>
      <c r="L1410" s="25">
        <f t="shared" si="90"/>
        <v>1</v>
      </c>
      <c r="M1410" s="25" t="str">
        <f>VLOOKUP(L1410,mês!A:B,2,0)</f>
        <v>Janeiro</v>
      </c>
      <c r="N1410" s="25" t="e">
        <f t="shared" si="91"/>
        <v>#VALUE!</v>
      </c>
    </row>
    <row r="1411" spans="10:14" ht="57" customHeight="1" x14ac:dyDescent="0.2">
      <c r="J1411" s="30">
        <f t="shared" si="88"/>
        <v>0</v>
      </c>
      <c r="K1411" s="30">
        <f t="shared" si="89"/>
        <v>0</v>
      </c>
      <c r="L1411" s="25">
        <f t="shared" si="90"/>
        <v>1</v>
      </c>
      <c r="M1411" s="25" t="str">
        <f>VLOOKUP(L1411,mês!A:B,2,0)</f>
        <v>Janeiro</v>
      </c>
      <c r="N1411" s="25" t="e">
        <f t="shared" si="91"/>
        <v>#VALUE!</v>
      </c>
    </row>
    <row r="1412" spans="10:14" ht="57" customHeight="1" x14ac:dyDescent="0.2">
      <c r="J1412" s="30">
        <f t="shared" si="88"/>
        <v>0</v>
      </c>
      <c r="K1412" s="30">
        <f t="shared" si="89"/>
        <v>0</v>
      </c>
      <c r="L1412" s="25">
        <f t="shared" si="90"/>
        <v>1</v>
      </c>
      <c r="M1412" s="25" t="str">
        <f>VLOOKUP(L1412,mês!A:B,2,0)</f>
        <v>Janeiro</v>
      </c>
      <c r="N1412" s="25" t="e">
        <f t="shared" si="91"/>
        <v>#VALUE!</v>
      </c>
    </row>
    <row r="1413" spans="10:14" ht="57" customHeight="1" x14ac:dyDescent="0.2">
      <c r="J1413" s="30">
        <f t="shared" si="88"/>
        <v>0</v>
      </c>
      <c r="K1413" s="30">
        <f t="shared" si="89"/>
        <v>0</v>
      </c>
      <c r="L1413" s="25">
        <f t="shared" si="90"/>
        <v>1</v>
      </c>
      <c r="M1413" s="25" t="str">
        <f>VLOOKUP(L1413,mês!A:B,2,0)</f>
        <v>Janeiro</v>
      </c>
      <c r="N1413" s="25" t="e">
        <f t="shared" si="91"/>
        <v>#VALUE!</v>
      </c>
    </row>
    <row r="1414" spans="10:14" ht="57" customHeight="1" x14ac:dyDescent="0.2">
      <c r="J1414" s="30">
        <f t="shared" si="88"/>
        <v>0</v>
      </c>
      <c r="K1414" s="30">
        <f t="shared" si="89"/>
        <v>0</v>
      </c>
      <c r="L1414" s="25">
        <f t="shared" si="90"/>
        <v>1</v>
      </c>
      <c r="M1414" s="25" t="str">
        <f>VLOOKUP(L1414,mês!A:B,2,0)</f>
        <v>Janeiro</v>
      </c>
      <c r="N1414" s="25" t="e">
        <f t="shared" si="91"/>
        <v>#VALUE!</v>
      </c>
    </row>
    <row r="1415" spans="10:14" ht="57" customHeight="1" x14ac:dyDescent="0.2">
      <c r="J1415" s="30">
        <f t="shared" si="88"/>
        <v>0</v>
      </c>
      <c r="K1415" s="30">
        <f t="shared" si="89"/>
        <v>0</v>
      </c>
      <c r="L1415" s="25">
        <f t="shared" si="90"/>
        <v>1</v>
      </c>
      <c r="M1415" s="25" t="str">
        <f>VLOOKUP(L1415,mês!A:B,2,0)</f>
        <v>Janeiro</v>
      </c>
      <c r="N1415" s="25" t="e">
        <f t="shared" si="91"/>
        <v>#VALUE!</v>
      </c>
    </row>
    <row r="1416" spans="10:14" ht="57" customHeight="1" x14ac:dyDescent="0.2">
      <c r="J1416" s="30">
        <f t="shared" si="88"/>
        <v>0</v>
      </c>
      <c r="K1416" s="30">
        <f t="shared" si="89"/>
        <v>0</v>
      </c>
      <c r="L1416" s="25">
        <f t="shared" si="90"/>
        <v>1</v>
      </c>
      <c r="M1416" s="25" t="str">
        <f>VLOOKUP(L1416,mês!A:B,2,0)</f>
        <v>Janeiro</v>
      </c>
      <c r="N1416" s="25" t="e">
        <f t="shared" si="91"/>
        <v>#VALUE!</v>
      </c>
    </row>
    <row r="1417" spans="10:14" ht="57" customHeight="1" x14ac:dyDescent="0.2">
      <c r="J1417" s="30">
        <f t="shared" si="88"/>
        <v>0</v>
      </c>
      <c r="K1417" s="30">
        <f t="shared" si="89"/>
        <v>0</v>
      </c>
      <c r="L1417" s="25">
        <f t="shared" si="90"/>
        <v>1</v>
      </c>
      <c r="M1417" s="25" t="str">
        <f>VLOOKUP(L1417,mês!A:B,2,0)</f>
        <v>Janeiro</v>
      </c>
      <c r="N1417" s="25" t="e">
        <f t="shared" si="91"/>
        <v>#VALUE!</v>
      </c>
    </row>
    <row r="1418" spans="10:14" ht="57" customHeight="1" x14ac:dyDescent="0.2">
      <c r="J1418" s="30">
        <f t="shared" si="88"/>
        <v>0</v>
      </c>
      <c r="K1418" s="30">
        <f t="shared" si="89"/>
        <v>0</v>
      </c>
      <c r="L1418" s="25">
        <f t="shared" si="90"/>
        <v>1</v>
      </c>
      <c r="M1418" s="25" t="str">
        <f>VLOOKUP(L1418,mês!A:B,2,0)</f>
        <v>Janeiro</v>
      </c>
      <c r="N1418" s="25" t="e">
        <f t="shared" si="91"/>
        <v>#VALUE!</v>
      </c>
    </row>
    <row r="1419" spans="10:14" ht="57" customHeight="1" x14ac:dyDescent="0.2">
      <c r="J1419" s="30">
        <f t="shared" si="88"/>
        <v>0</v>
      </c>
      <c r="K1419" s="30">
        <f t="shared" si="89"/>
        <v>0</v>
      </c>
      <c r="L1419" s="25">
        <f t="shared" si="90"/>
        <v>1</v>
      </c>
      <c r="M1419" s="25" t="str">
        <f>VLOOKUP(L1419,mês!A:B,2,0)</f>
        <v>Janeiro</v>
      </c>
      <c r="N1419" s="25" t="e">
        <f t="shared" si="91"/>
        <v>#VALUE!</v>
      </c>
    </row>
    <row r="1420" spans="10:14" ht="57" customHeight="1" x14ac:dyDescent="0.2">
      <c r="J1420" s="30">
        <f t="shared" si="88"/>
        <v>0</v>
      </c>
      <c r="K1420" s="30">
        <f t="shared" si="89"/>
        <v>0</v>
      </c>
      <c r="L1420" s="25">
        <f t="shared" si="90"/>
        <v>1</v>
      </c>
      <c r="M1420" s="25" t="str">
        <f>VLOOKUP(L1420,mês!A:B,2,0)</f>
        <v>Janeiro</v>
      </c>
      <c r="N1420" s="25" t="e">
        <f t="shared" si="91"/>
        <v>#VALUE!</v>
      </c>
    </row>
    <row r="1421" spans="10:14" ht="57" customHeight="1" x14ac:dyDescent="0.2">
      <c r="J1421" s="30">
        <f t="shared" si="88"/>
        <v>0</v>
      </c>
      <c r="K1421" s="30">
        <f t="shared" si="89"/>
        <v>0</v>
      </c>
      <c r="L1421" s="25">
        <f t="shared" si="90"/>
        <v>1</v>
      </c>
      <c r="M1421" s="25" t="str">
        <f>VLOOKUP(L1421,mês!A:B,2,0)</f>
        <v>Janeiro</v>
      </c>
      <c r="N1421" s="25" t="e">
        <f t="shared" si="91"/>
        <v>#VALUE!</v>
      </c>
    </row>
    <row r="1422" spans="10:14" ht="57" customHeight="1" x14ac:dyDescent="0.2">
      <c r="J1422" s="30">
        <f t="shared" si="88"/>
        <v>0</v>
      </c>
      <c r="K1422" s="30">
        <f t="shared" si="89"/>
        <v>0</v>
      </c>
      <c r="L1422" s="25">
        <f t="shared" si="90"/>
        <v>1</v>
      </c>
      <c r="M1422" s="25" t="str">
        <f>VLOOKUP(L1422,mês!A:B,2,0)</f>
        <v>Janeiro</v>
      </c>
      <c r="N1422" s="25" t="e">
        <f t="shared" si="91"/>
        <v>#VALUE!</v>
      </c>
    </row>
    <row r="1423" spans="10:14" ht="57" customHeight="1" x14ac:dyDescent="0.2">
      <c r="J1423" s="30">
        <f t="shared" si="88"/>
        <v>0</v>
      </c>
      <c r="K1423" s="30">
        <f t="shared" si="89"/>
        <v>0</v>
      </c>
      <c r="L1423" s="25">
        <f t="shared" si="90"/>
        <v>1</v>
      </c>
      <c r="M1423" s="25" t="str">
        <f>VLOOKUP(L1423,mês!A:B,2,0)</f>
        <v>Janeiro</v>
      </c>
      <c r="N1423" s="25" t="e">
        <f t="shared" si="91"/>
        <v>#VALUE!</v>
      </c>
    </row>
    <row r="1424" spans="10:14" ht="57" customHeight="1" x14ac:dyDescent="0.2">
      <c r="J1424" s="30">
        <f t="shared" si="88"/>
        <v>0</v>
      </c>
      <c r="K1424" s="30">
        <f t="shared" si="89"/>
        <v>0</v>
      </c>
      <c r="L1424" s="25">
        <f t="shared" si="90"/>
        <v>1</v>
      </c>
      <c r="M1424" s="25" t="str">
        <f>VLOOKUP(L1424,mês!A:B,2,0)</f>
        <v>Janeiro</v>
      </c>
      <c r="N1424" s="25" t="e">
        <f t="shared" si="91"/>
        <v>#VALUE!</v>
      </c>
    </row>
    <row r="1425" spans="10:14" ht="57" customHeight="1" x14ac:dyDescent="0.2">
      <c r="J1425" s="30">
        <f t="shared" si="88"/>
        <v>0</v>
      </c>
      <c r="K1425" s="30">
        <f t="shared" si="89"/>
        <v>0</v>
      </c>
      <c r="L1425" s="25">
        <f t="shared" si="90"/>
        <v>1</v>
      </c>
      <c r="M1425" s="25" t="str">
        <f>VLOOKUP(L1425,mês!A:B,2,0)</f>
        <v>Janeiro</v>
      </c>
      <c r="N1425" s="25" t="e">
        <f t="shared" si="91"/>
        <v>#VALUE!</v>
      </c>
    </row>
    <row r="1426" spans="10:14" ht="57" customHeight="1" x14ac:dyDescent="0.2">
      <c r="J1426" s="30">
        <f t="shared" si="88"/>
        <v>0</v>
      </c>
      <c r="K1426" s="30">
        <f t="shared" si="89"/>
        <v>0</v>
      </c>
      <c r="L1426" s="25">
        <f t="shared" si="90"/>
        <v>1</v>
      </c>
      <c r="M1426" s="25" t="str">
        <f>VLOOKUP(L1426,mês!A:B,2,0)</f>
        <v>Janeiro</v>
      </c>
      <c r="N1426" s="25" t="e">
        <f t="shared" si="91"/>
        <v>#VALUE!</v>
      </c>
    </row>
    <row r="1427" spans="10:14" ht="57" customHeight="1" x14ac:dyDescent="0.2">
      <c r="J1427" s="30">
        <f t="shared" si="88"/>
        <v>0</v>
      </c>
      <c r="K1427" s="30">
        <f t="shared" si="89"/>
        <v>0</v>
      </c>
      <c r="L1427" s="25">
        <f t="shared" si="90"/>
        <v>1</v>
      </c>
      <c r="M1427" s="25" t="str">
        <f>VLOOKUP(L1427,mês!A:B,2,0)</f>
        <v>Janeiro</v>
      </c>
      <c r="N1427" s="25" t="e">
        <f t="shared" si="91"/>
        <v>#VALUE!</v>
      </c>
    </row>
    <row r="1428" spans="10:14" ht="57" customHeight="1" x14ac:dyDescent="0.2">
      <c r="J1428" s="30">
        <f t="shared" si="88"/>
        <v>0</v>
      </c>
      <c r="K1428" s="30">
        <f t="shared" si="89"/>
        <v>0</v>
      </c>
      <c r="L1428" s="25">
        <f t="shared" si="90"/>
        <v>1</v>
      </c>
      <c r="M1428" s="25" t="str">
        <f>VLOOKUP(L1428,mês!A:B,2,0)</f>
        <v>Janeiro</v>
      </c>
      <c r="N1428" s="25" t="e">
        <f t="shared" si="91"/>
        <v>#VALUE!</v>
      </c>
    </row>
    <row r="1429" spans="10:14" ht="57" customHeight="1" x14ac:dyDescent="0.2">
      <c r="J1429" s="30">
        <f t="shared" si="88"/>
        <v>0</v>
      </c>
      <c r="K1429" s="30">
        <f t="shared" si="89"/>
        <v>0</v>
      </c>
      <c r="L1429" s="25">
        <f t="shared" si="90"/>
        <v>1</v>
      </c>
      <c r="M1429" s="25" t="str">
        <f>VLOOKUP(L1429,mês!A:B,2,0)</f>
        <v>Janeiro</v>
      </c>
      <c r="N1429" s="25" t="e">
        <f t="shared" si="91"/>
        <v>#VALUE!</v>
      </c>
    </row>
    <row r="1430" spans="10:14" ht="57" customHeight="1" x14ac:dyDescent="0.2">
      <c r="J1430" s="30">
        <f t="shared" si="88"/>
        <v>0</v>
      </c>
      <c r="K1430" s="30">
        <f t="shared" si="89"/>
        <v>0</v>
      </c>
      <c r="L1430" s="25">
        <f t="shared" si="90"/>
        <v>1</v>
      </c>
      <c r="M1430" s="25" t="str">
        <f>VLOOKUP(L1430,mês!A:B,2,0)</f>
        <v>Janeiro</v>
      </c>
      <c r="N1430" s="25" t="e">
        <f t="shared" si="91"/>
        <v>#VALUE!</v>
      </c>
    </row>
    <row r="1431" spans="10:14" ht="57" customHeight="1" x14ac:dyDescent="0.2">
      <c r="J1431" s="30">
        <f t="shared" si="88"/>
        <v>0</v>
      </c>
      <c r="K1431" s="30">
        <f t="shared" si="89"/>
        <v>0</v>
      </c>
      <c r="L1431" s="25">
        <f t="shared" si="90"/>
        <v>1</v>
      </c>
      <c r="M1431" s="25" t="str">
        <f>VLOOKUP(L1431,mês!A:B,2,0)</f>
        <v>Janeiro</v>
      </c>
      <c r="N1431" s="25" t="e">
        <f t="shared" si="91"/>
        <v>#VALUE!</v>
      </c>
    </row>
    <row r="1432" spans="10:14" ht="57" customHeight="1" x14ac:dyDescent="0.2">
      <c r="J1432" s="30">
        <f t="shared" si="88"/>
        <v>0</v>
      </c>
      <c r="K1432" s="30">
        <f t="shared" si="89"/>
        <v>0</v>
      </c>
      <c r="L1432" s="25">
        <f t="shared" si="90"/>
        <v>1</v>
      </c>
      <c r="M1432" s="25" t="str">
        <f>VLOOKUP(L1432,mês!A:B,2,0)</f>
        <v>Janeiro</v>
      </c>
      <c r="N1432" s="25" t="e">
        <f t="shared" si="91"/>
        <v>#VALUE!</v>
      </c>
    </row>
    <row r="1433" spans="10:14" ht="57" customHeight="1" x14ac:dyDescent="0.2">
      <c r="J1433" s="30">
        <f t="shared" si="88"/>
        <v>0</v>
      </c>
      <c r="K1433" s="30">
        <f t="shared" si="89"/>
        <v>0</v>
      </c>
      <c r="L1433" s="25">
        <f t="shared" si="90"/>
        <v>1</v>
      </c>
      <c r="M1433" s="25" t="str">
        <f>VLOOKUP(L1433,mês!A:B,2,0)</f>
        <v>Janeiro</v>
      </c>
      <c r="N1433" s="25" t="e">
        <f t="shared" si="91"/>
        <v>#VALUE!</v>
      </c>
    </row>
    <row r="1434" spans="10:14" ht="57" customHeight="1" x14ac:dyDescent="0.2">
      <c r="J1434" s="30">
        <f t="shared" si="88"/>
        <v>0</v>
      </c>
      <c r="K1434" s="30">
        <f t="shared" si="89"/>
        <v>0</v>
      </c>
      <c r="L1434" s="25">
        <f t="shared" si="90"/>
        <v>1</v>
      </c>
      <c r="M1434" s="25" t="str">
        <f>VLOOKUP(L1434,mês!A:B,2,0)</f>
        <v>Janeiro</v>
      </c>
      <c r="N1434" s="25" t="e">
        <f t="shared" si="91"/>
        <v>#VALUE!</v>
      </c>
    </row>
    <row r="1435" spans="10:14" ht="57" customHeight="1" x14ac:dyDescent="0.2">
      <c r="J1435" s="30">
        <f t="shared" si="88"/>
        <v>0</v>
      </c>
      <c r="K1435" s="30">
        <f t="shared" si="89"/>
        <v>0</v>
      </c>
      <c r="L1435" s="25">
        <f t="shared" si="90"/>
        <v>1</v>
      </c>
      <c r="M1435" s="25" t="str">
        <f>VLOOKUP(L1435,mês!A:B,2,0)</f>
        <v>Janeiro</v>
      </c>
      <c r="N1435" s="25" t="e">
        <f t="shared" si="91"/>
        <v>#VALUE!</v>
      </c>
    </row>
    <row r="1436" spans="10:14" ht="57" customHeight="1" x14ac:dyDescent="0.2">
      <c r="J1436" s="30">
        <f t="shared" si="88"/>
        <v>0</v>
      </c>
      <c r="K1436" s="30">
        <f t="shared" si="89"/>
        <v>0</v>
      </c>
      <c r="L1436" s="25">
        <f t="shared" si="90"/>
        <v>1</v>
      </c>
      <c r="M1436" s="25" t="str">
        <f>VLOOKUP(L1436,mês!A:B,2,0)</f>
        <v>Janeiro</v>
      </c>
      <c r="N1436" s="25" t="e">
        <f t="shared" si="91"/>
        <v>#VALUE!</v>
      </c>
    </row>
    <row r="1437" spans="10:14" ht="57" customHeight="1" x14ac:dyDescent="0.2">
      <c r="J1437" s="30">
        <f t="shared" si="88"/>
        <v>0</v>
      </c>
      <c r="K1437" s="30">
        <f t="shared" si="89"/>
        <v>0</v>
      </c>
      <c r="L1437" s="25">
        <f t="shared" si="90"/>
        <v>1</v>
      </c>
      <c r="M1437" s="25" t="str">
        <f>VLOOKUP(L1437,mês!A:B,2,0)</f>
        <v>Janeiro</v>
      </c>
      <c r="N1437" s="25" t="e">
        <f t="shared" si="91"/>
        <v>#VALUE!</v>
      </c>
    </row>
    <row r="1438" spans="10:14" ht="57" customHeight="1" x14ac:dyDescent="0.2">
      <c r="J1438" s="30">
        <f t="shared" si="88"/>
        <v>0</v>
      </c>
      <c r="K1438" s="30">
        <f t="shared" si="89"/>
        <v>0</v>
      </c>
      <c r="L1438" s="25">
        <f t="shared" si="90"/>
        <v>1</v>
      </c>
      <c r="M1438" s="25" t="str">
        <f>VLOOKUP(L1438,mês!A:B,2,0)</f>
        <v>Janeiro</v>
      </c>
      <c r="N1438" s="25" t="e">
        <f t="shared" si="91"/>
        <v>#VALUE!</v>
      </c>
    </row>
    <row r="1439" spans="10:14" ht="57" customHeight="1" x14ac:dyDescent="0.2">
      <c r="J1439" s="30">
        <f t="shared" si="88"/>
        <v>0</v>
      </c>
      <c r="K1439" s="30">
        <f t="shared" si="89"/>
        <v>0</v>
      </c>
      <c r="L1439" s="25">
        <f t="shared" si="90"/>
        <v>1</v>
      </c>
      <c r="M1439" s="25" t="str">
        <f>VLOOKUP(L1439,mês!A:B,2,0)</f>
        <v>Janeiro</v>
      </c>
      <c r="N1439" s="25" t="e">
        <f t="shared" si="91"/>
        <v>#VALUE!</v>
      </c>
    </row>
    <row r="1440" spans="10:14" ht="57" customHeight="1" x14ac:dyDescent="0.2">
      <c r="J1440" s="30">
        <f t="shared" si="88"/>
        <v>0</v>
      </c>
      <c r="K1440" s="30">
        <f t="shared" si="89"/>
        <v>0</v>
      </c>
      <c r="L1440" s="25">
        <f t="shared" si="90"/>
        <v>1</v>
      </c>
      <c r="M1440" s="25" t="str">
        <f>VLOOKUP(L1440,mês!A:B,2,0)</f>
        <v>Janeiro</v>
      </c>
      <c r="N1440" s="25" t="e">
        <f t="shared" si="91"/>
        <v>#VALUE!</v>
      </c>
    </row>
    <row r="1441" spans="10:14" ht="57" customHeight="1" x14ac:dyDescent="0.2">
      <c r="J1441" s="30">
        <f t="shared" si="88"/>
        <v>0</v>
      </c>
      <c r="K1441" s="30">
        <f t="shared" si="89"/>
        <v>0</v>
      </c>
      <c r="L1441" s="25">
        <f t="shared" si="90"/>
        <v>1</v>
      </c>
      <c r="M1441" s="25" t="str">
        <f>VLOOKUP(L1441,mês!A:B,2,0)</f>
        <v>Janeiro</v>
      </c>
      <c r="N1441" s="25" t="e">
        <f t="shared" si="91"/>
        <v>#VALUE!</v>
      </c>
    </row>
    <row r="1442" spans="10:14" ht="57" customHeight="1" x14ac:dyDescent="0.2">
      <c r="J1442" s="30">
        <f t="shared" si="88"/>
        <v>0</v>
      </c>
      <c r="K1442" s="30">
        <f t="shared" si="89"/>
        <v>0</v>
      </c>
      <c r="L1442" s="25">
        <f t="shared" si="90"/>
        <v>1</v>
      </c>
      <c r="M1442" s="25" t="str">
        <f>VLOOKUP(L1442,mês!A:B,2,0)</f>
        <v>Janeiro</v>
      </c>
      <c r="N1442" s="25" t="e">
        <f t="shared" si="91"/>
        <v>#VALUE!</v>
      </c>
    </row>
    <row r="1443" spans="10:14" ht="57" customHeight="1" x14ac:dyDescent="0.2">
      <c r="J1443" s="30">
        <f t="shared" si="88"/>
        <v>0</v>
      </c>
      <c r="K1443" s="30">
        <f t="shared" si="89"/>
        <v>0</v>
      </c>
      <c r="L1443" s="25">
        <f t="shared" si="90"/>
        <v>1</v>
      </c>
      <c r="M1443" s="25" t="str">
        <f>VLOOKUP(L1443,mês!A:B,2,0)</f>
        <v>Janeiro</v>
      </c>
      <c r="N1443" s="25" t="e">
        <f t="shared" si="91"/>
        <v>#VALUE!</v>
      </c>
    </row>
    <row r="1444" spans="10:14" ht="57" customHeight="1" x14ac:dyDescent="0.2">
      <c r="J1444" s="30">
        <f t="shared" si="88"/>
        <v>0</v>
      </c>
      <c r="K1444" s="30">
        <f t="shared" si="89"/>
        <v>0</v>
      </c>
      <c r="L1444" s="25">
        <f t="shared" si="90"/>
        <v>1</v>
      </c>
      <c r="M1444" s="25" t="str">
        <f>VLOOKUP(L1444,mês!A:B,2,0)</f>
        <v>Janeiro</v>
      </c>
      <c r="N1444" s="25" t="e">
        <f t="shared" si="91"/>
        <v>#VALUE!</v>
      </c>
    </row>
    <row r="1445" spans="10:14" ht="57" customHeight="1" x14ac:dyDescent="0.2">
      <c r="J1445" s="30">
        <f t="shared" ref="J1445:J1508" si="92">IF(G1445="Não",0,H1445)</f>
        <v>0</v>
      </c>
      <c r="K1445" s="30">
        <f t="shared" ref="K1445:K1508" si="93">IF(G1445="Não",H1445,0)</f>
        <v>0</v>
      </c>
      <c r="L1445" s="25">
        <f t="shared" ref="L1445:L1508" si="94">MONTH(B1445)</f>
        <v>1</v>
      </c>
      <c r="M1445" s="25" t="str">
        <f>VLOOKUP(L1445,mês!A:B,2,0)</f>
        <v>Janeiro</v>
      </c>
      <c r="N1445" s="25" t="e">
        <f t="shared" ref="N1445:N1508" si="95">LEFT(A1445,SEARCH("-",A1445)-1)</f>
        <v>#VALUE!</v>
      </c>
    </row>
    <row r="1446" spans="10:14" ht="57" customHeight="1" x14ac:dyDescent="0.2">
      <c r="J1446" s="30">
        <f t="shared" si="92"/>
        <v>0</v>
      </c>
      <c r="K1446" s="30">
        <f t="shared" si="93"/>
        <v>0</v>
      </c>
      <c r="L1446" s="25">
        <f t="shared" si="94"/>
        <v>1</v>
      </c>
      <c r="M1446" s="25" t="str">
        <f>VLOOKUP(L1446,mês!A:B,2,0)</f>
        <v>Janeiro</v>
      </c>
      <c r="N1446" s="25" t="e">
        <f t="shared" si="95"/>
        <v>#VALUE!</v>
      </c>
    </row>
    <row r="1447" spans="10:14" ht="57" customHeight="1" x14ac:dyDescent="0.2">
      <c r="J1447" s="30">
        <f t="shared" si="92"/>
        <v>0</v>
      </c>
      <c r="K1447" s="30">
        <f t="shared" si="93"/>
        <v>0</v>
      </c>
      <c r="L1447" s="25">
        <f t="shared" si="94"/>
        <v>1</v>
      </c>
      <c r="M1447" s="25" t="str">
        <f>VLOOKUP(L1447,mês!A:B,2,0)</f>
        <v>Janeiro</v>
      </c>
      <c r="N1447" s="25" t="e">
        <f t="shared" si="95"/>
        <v>#VALUE!</v>
      </c>
    </row>
    <row r="1448" spans="10:14" ht="57" customHeight="1" x14ac:dyDescent="0.2">
      <c r="J1448" s="30">
        <f t="shared" si="92"/>
        <v>0</v>
      </c>
      <c r="K1448" s="30">
        <f t="shared" si="93"/>
        <v>0</v>
      </c>
      <c r="L1448" s="25">
        <f t="shared" si="94"/>
        <v>1</v>
      </c>
      <c r="M1448" s="25" t="str">
        <f>VLOOKUP(L1448,mês!A:B,2,0)</f>
        <v>Janeiro</v>
      </c>
      <c r="N1448" s="25" t="e">
        <f t="shared" si="95"/>
        <v>#VALUE!</v>
      </c>
    </row>
    <row r="1449" spans="10:14" ht="57" customHeight="1" x14ac:dyDescent="0.2">
      <c r="J1449" s="30">
        <f t="shared" si="92"/>
        <v>0</v>
      </c>
      <c r="K1449" s="30">
        <f t="shared" si="93"/>
        <v>0</v>
      </c>
      <c r="L1449" s="25">
        <f t="shared" si="94"/>
        <v>1</v>
      </c>
      <c r="M1449" s="25" t="str">
        <f>VLOOKUP(L1449,mês!A:B,2,0)</f>
        <v>Janeiro</v>
      </c>
      <c r="N1449" s="25" t="e">
        <f t="shared" si="95"/>
        <v>#VALUE!</v>
      </c>
    </row>
    <row r="1450" spans="10:14" ht="57" customHeight="1" x14ac:dyDescent="0.2">
      <c r="J1450" s="30">
        <f t="shared" si="92"/>
        <v>0</v>
      </c>
      <c r="K1450" s="30">
        <f t="shared" si="93"/>
        <v>0</v>
      </c>
      <c r="L1450" s="25">
        <f t="shared" si="94"/>
        <v>1</v>
      </c>
      <c r="M1450" s="25" t="str">
        <f>VLOOKUP(L1450,mês!A:B,2,0)</f>
        <v>Janeiro</v>
      </c>
      <c r="N1450" s="25" t="e">
        <f t="shared" si="95"/>
        <v>#VALUE!</v>
      </c>
    </row>
    <row r="1451" spans="10:14" ht="57" customHeight="1" x14ac:dyDescent="0.2">
      <c r="J1451" s="30">
        <f t="shared" si="92"/>
        <v>0</v>
      </c>
      <c r="K1451" s="30">
        <f t="shared" si="93"/>
        <v>0</v>
      </c>
      <c r="L1451" s="25">
        <f t="shared" si="94"/>
        <v>1</v>
      </c>
      <c r="M1451" s="25" t="str">
        <f>VLOOKUP(L1451,mês!A:B,2,0)</f>
        <v>Janeiro</v>
      </c>
      <c r="N1451" s="25" t="e">
        <f t="shared" si="95"/>
        <v>#VALUE!</v>
      </c>
    </row>
    <row r="1452" spans="10:14" ht="57" customHeight="1" x14ac:dyDescent="0.2">
      <c r="J1452" s="30">
        <f t="shared" si="92"/>
        <v>0</v>
      </c>
      <c r="K1452" s="30">
        <f t="shared" si="93"/>
        <v>0</v>
      </c>
      <c r="L1452" s="25">
        <f t="shared" si="94"/>
        <v>1</v>
      </c>
      <c r="M1452" s="25" t="str">
        <f>VLOOKUP(L1452,mês!A:B,2,0)</f>
        <v>Janeiro</v>
      </c>
      <c r="N1452" s="25" t="e">
        <f t="shared" si="95"/>
        <v>#VALUE!</v>
      </c>
    </row>
    <row r="1453" spans="10:14" ht="57" customHeight="1" x14ac:dyDescent="0.2">
      <c r="J1453" s="30">
        <f t="shared" si="92"/>
        <v>0</v>
      </c>
      <c r="K1453" s="30">
        <f t="shared" si="93"/>
        <v>0</v>
      </c>
      <c r="L1453" s="25">
        <f t="shared" si="94"/>
        <v>1</v>
      </c>
      <c r="M1453" s="25" t="str">
        <f>VLOOKUP(L1453,mês!A:B,2,0)</f>
        <v>Janeiro</v>
      </c>
      <c r="N1453" s="25" t="e">
        <f t="shared" si="95"/>
        <v>#VALUE!</v>
      </c>
    </row>
    <row r="1454" spans="10:14" ht="57" customHeight="1" x14ac:dyDescent="0.2">
      <c r="J1454" s="30">
        <f t="shared" si="92"/>
        <v>0</v>
      </c>
      <c r="K1454" s="30">
        <f t="shared" si="93"/>
        <v>0</v>
      </c>
      <c r="L1454" s="25">
        <f t="shared" si="94"/>
        <v>1</v>
      </c>
      <c r="M1454" s="25" t="str">
        <f>VLOOKUP(L1454,mês!A:B,2,0)</f>
        <v>Janeiro</v>
      </c>
      <c r="N1454" s="25" t="e">
        <f t="shared" si="95"/>
        <v>#VALUE!</v>
      </c>
    </row>
    <row r="1455" spans="10:14" ht="57" customHeight="1" x14ac:dyDescent="0.2">
      <c r="J1455" s="30">
        <f t="shared" si="92"/>
        <v>0</v>
      </c>
      <c r="K1455" s="30">
        <f t="shared" si="93"/>
        <v>0</v>
      </c>
      <c r="L1455" s="25">
        <f t="shared" si="94"/>
        <v>1</v>
      </c>
      <c r="M1455" s="25" t="str">
        <f>VLOOKUP(L1455,mês!A:B,2,0)</f>
        <v>Janeiro</v>
      </c>
      <c r="N1455" s="25" t="e">
        <f t="shared" si="95"/>
        <v>#VALUE!</v>
      </c>
    </row>
    <row r="1456" spans="10:14" ht="57" customHeight="1" x14ac:dyDescent="0.2">
      <c r="J1456" s="30">
        <f t="shared" si="92"/>
        <v>0</v>
      </c>
      <c r="K1456" s="30">
        <f t="shared" si="93"/>
        <v>0</v>
      </c>
      <c r="L1456" s="25">
        <f t="shared" si="94"/>
        <v>1</v>
      </c>
      <c r="M1456" s="25" t="str">
        <f>VLOOKUP(L1456,mês!A:B,2,0)</f>
        <v>Janeiro</v>
      </c>
      <c r="N1456" s="25" t="e">
        <f t="shared" si="95"/>
        <v>#VALUE!</v>
      </c>
    </row>
    <row r="1457" spans="10:14" ht="57" customHeight="1" x14ac:dyDescent="0.2">
      <c r="J1457" s="30">
        <f t="shared" si="92"/>
        <v>0</v>
      </c>
      <c r="K1457" s="30">
        <f t="shared" si="93"/>
        <v>0</v>
      </c>
      <c r="L1457" s="25">
        <f t="shared" si="94"/>
        <v>1</v>
      </c>
      <c r="M1457" s="25" t="str">
        <f>VLOOKUP(L1457,mês!A:B,2,0)</f>
        <v>Janeiro</v>
      </c>
      <c r="N1457" s="25" t="e">
        <f t="shared" si="95"/>
        <v>#VALUE!</v>
      </c>
    </row>
    <row r="1458" spans="10:14" ht="57" customHeight="1" x14ac:dyDescent="0.2">
      <c r="J1458" s="30">
        <f t="shared" si="92"/>
        <v>0</v>
      </c>
      <c r="K1458" s="30">
        <f t="shared" si="93"/>
        <v>0</v>
      </c>
      <c r="L1458" s="25">
        <f t="shared" si="94"/>
        <v>1</v>
      </c>
      <c r="M1458" s="25" t="str">
        <f>VLOOKUP(L1458,mês!A:B,2,0)</f>
        <v>Janeiro</v>
      </c>
      <c r="N1458" s="25" t="e">
        <f t="shared" si="95"/>
        <v>#VALUE!</v>
      </c>
    </row>
    <row r="1459" spans="10:14" ht="57" customHeight="1" x14ac:dyDescent="0.2">
      <c r="J1459" s="30">
        <f t="shared" si="92"/>
        <v>0</v>
      </c>
      <c r="K1459" s="30">
        <f t="shared" si="93"/>
        <v>0</v>
      </c>
      <c r="L1459" s="25">
        <f t="shared" si="94"/>
        <v>1</v>
      </c>
      <c r="M1459" s="25" t="str">
        <f>VLOOKUP(L1459,mês!A:B,2,0)</f>
        <v>Janeiro</v>
      </c>
      <c r="N1459" s="25" t="e">
        <f t="shared" si="95"/>
        <v>#VALUE!</v>
      </c>
    </row>
    <row r="1460" spans="10:14" ht="57" customHeight="1" x14ac:dyDescent="0.2">
      <c r="J1460" s="30">
        <f t="shared" si="92"/>
        <v>0</v>
      </c>
      <c r="K1460" s="30">
        <f t="shared" si="93"/>
        <v>0</v>
      </c>
      <c r="L1460" s="25">
        <f t="shared" si="94"/>
        <v>1</v>
      </c>
      <c r="M1460" s="25" t="str">
        <f>VLOOKUP(L1460,mês!A:B,2,0)</f>
        <v>Janeiro</v>
      </c>
      <c r="N1460" s="25" t="e">
        <f t="shared" si="95"/>
        <v>#VALUE!</v>
      </c>
    </row>
    <row r="1461" spans="10:14" ht="57" customHeight="1" x14ac:dyDescent="0.2">
      <c r="J1461" s="30">
        <f t="shared" si="92"/>
        <v>0</v>
      </c>
      <c r="K1461" s="30">
        <f t="shared" si="93"/>
        <v>0</v>
      </c>
      <c r="L1461" s="25">
        <f t="shared" si="94"/>
        <v>1</v>
      </c>
      <c r="M1461" s="25" t="str">
        <f>VLOOKUP(L1461,mês!A:B,2,0)</f>
        <v>Janeiro</v>
      </c>
      <c r="N1461" s="25" t="e">
        <f t="shared" si="95"/>
        <v>#VALUE!</v>
      </c>
    </row>
    <row r="1462" spans="10:14" ht="57" customHeight="1" x14ac:dyDescent="0.2">
      <c r="J1462" s="30">
        <f t="shared" si="92"/>
        <v>0</v>
      </c>
      <c r="K1462" s="30">
        <f t="shared" si="93"/>
        <v>0</v>
      </c>
      <c r="L1462" s="25">
        <f t="shared" si="94"/>
        <v>1</v>
      </c>
      <c r="M1462" s="25" t="str">
        <f>VLOOKUP(L1462,mês!A:B,2,0)</f>
        <v>Janeiro</v>
      </c>
      <c r="N1462" s="25" t="e">
        <f t="shared" si="95"/>
        <v>#VALUE!</v>
      </c>
    </row>
    <row r="1463" spans="10:14" ht="57" customHeight="1" x14ac:dyDescent="0.2">
      <c r="J1463" s="30">
        <f t="shared" si="92"/>
        <v>0</v>
      </c>
      <c r="K1463" s="30">
        <f t="shared" si="93"/>
        <v>0</v>
      </c>
      <c r="L1463" s="25">
        <f t="shared" si="94"/>
        <v>1</v>
      </c>
      <c r="M1463" s="25" t="str">
        <f>VLOOKUP(L1463,mês!A:B,2,0)</f>
        <v>Janeiro</v>
      </c>
      <c r="N1463" s="25" t="e">
        <f t="shared" si="95"/>
        <v>#VALUE!</v>
      </c>
    </row>
    <row r="1464" spans="10:14" ht="57" customHeight="1" x14ac:dyDescent="0.2">
      <c r="J1464" s="30">
        <f t="shared" si="92"/>
        <v>0</v>
      </c>
      <c r="K1464" s="30">
        <f t="shared" si="93"/>
        <v>0</v>
      </c>
      <c r="L1464" s="25">
        <f t="shared" si="94"/>
        <v>1</v>
      </c>
      <c r="M1464" s="25" t="str">
        <f>VLOOKUP(L1464,mês!A:B,2,0)</f>
        <v>Janeiro</v>
      </c>
      <c r="N1464" s="25" t="e">
        <f t="shared" si="95"/>
        <v>#VALUE!</v>
      </c>
    </row>
    <row r="1465" spans="10:14" ht="57" customHeight="1" x14ac:dyDescent="0.2">
      <c r="J1465" s="30">
        <f t="shared" si="92"/>
        <v>0</v>
      </c>
      <c r="K1465" s="30">
        <f t="shared" si="93"/>
        <v>0</v>
      </c>
      <c r="L1465" s="25">
        <f t="shared" si="94"/>
        <v>1</v>
      </c>
      <c r="M1465" s="25" t="str">
        <f>VLOOKUP(L1465,mês!A:B,2,0)</f>
        <v>Janeiro</v>
      </c>
      <c r="N1465" s="25" t="e">
        <f t="shared" si="95"/>
        <v>#VALUE!</v>
      </c>
    </row>
    <row r="1466" spans="10:14" ht="57" customHeight="1" x14ac:dyDescent="0.2">
      <c r="J1466" s="30">
        <f t="shared" si="92"/>
        <v>0</v>
      </c>
      <c r="K1466" s="30">
        <f t="shared" si="93"/>
        <v>0</v>
      </c>
      <c r="L1466" s="25">
        <f t="shared" si="94"/>
        <v>1</v>
      </c>
      <c r="M1466" s="25" t="str">
        <f>VLOOKUP(L1466,mês!A:B,2,0)</f>
        <v>Janeiro</v>
      </c>
      <c r="N1466" s="25" t="e">
        <f t="shared" si="95"/>
        <v>#VALUE!</v>
      </c>
    </row>
    <row r="1467" spans="10:14" ht="57" customHeight="1" x14ac:dyDescent="0.2">
      <c r="J1467" s="30">
        <f t="shared" si="92"/>
        <v>0</v>
      </c>
      <c r="K1467" s="30">
        <f t="shared" si="93"/>
        <v>0</v>
      </c>
      <c r="L1467" s="25">
        <f t="shared" si="94"/>
        <v>1</v>
      </c>
      <c r="M1467" s="25" t="str">
        <f>VLOOKUP(L1467,mês!A:B,2,0)</f>
        <v>Janeiro</v>
      </c>
      <c r="N1467" s="25" t="e">
        <f t="shared" si="95"/>
        <v>#VALUE!</v>
      </c>
    </row>
    <row r="1468" spans="10:14" ht="57" customHeight="1" x14ac:dyDescent="0.2">
      <c r="J1468" s="30">
        <f t="shared" si="92"/>
        <v>0</v>
      </c>
      <c r="K1468" s="30">
        <f t="shared" si="93"/>
        <v>0</v>
      </c>
      <c r="L1468" s="25">
        <f t="shared" si="94"/>
        <v>1</v>
      </c>
      <c r="M1468" s="25" t="str">
        <f>VLOOKUP(L1468,mês!A:B,2,0)</f>
        <v>Janeiro</v>
      </c>
      <c r="N1468" s="25" t="e">
        <f t="shared" si="95"/>
        <v>#VALUE!</v>
      </c>
    </row>
    <row r="1469" spans="10:14" ht="57" customHeight="1" x14ac:dyDescent="0.2">
      <c r="J1469" s="30">
        <f t="shared" si="92"/>
        <v>0</v>
      </c>
      <c r="K1469" s="30">
        <f t="shared" si="93"/>
        <v>0</v>
      </c>
      <c r="L1469" s="25">
        <f t="shared" si="94"/>
        <v>1</v>
      </c>
      <c r="M1469" s="25" t="str">
        <f>VLOOKUP(L1469,mês!A:B,2,0)</f>
        <v>Janeiro</v>
      </c>
      <c r="N1469" s="25" t="e">
        <f t="shared" si="95"/>
        <v>#VALUE!</v>
      </c>
    </row>
    <row r="1470" spans="10:14" ht="57" customHeight="1" x14ac:dyDescent="0.2">
      <c r="J1470" s="30">
        <f t="shared" si="92"/>
        <v>0</v>
      </c>
      <c r="K1470" s="30">
        <f t="shared" si="93"/>
        <v>0</v>
      </c>
      <c r="L1470" s="25">
        <f t="shared" si="94"/>
        <v>1</v>
      </c>
      <c r="M1470" s="25" t="str">
        <f>VLOOKUP(L1470,mês!A:B,2,0)</f>
        <v>Janeiro</v>
      </c>
      <c r="N1470" s="25" t="e">
        <f t="shared" si="95"/>
        <v>#VALUE!</v>
      </c>
    </row>
    <row r="1471" spans="10:14" ht="57" customHeight="1" x14ac:dyDescent="0.2">
      <c r="J1471" s="30">
        <f t="shared" si="92"/>
        <v>0</v>
      </c>
      <c r="K1471" s="30">
        <f t="shared" si="93"/>
        <v>0</v>
      </c>
      <c r="L1471" s="25">
        <f t="shared" si="94"/>
        <v>1</v>
      </c>
      <c r="M1471" s="25" t="str">
        <f>VLOOKUP(L1471,mês!A:B,2,0)</f>
        <v>Janeiro</v>
      </c>
      <c r="N1471" s="25" t="e">
        <f t="shared" si="95"/>
        <v>#VALUE!</v>
      </c>
    </row>
    <row r="1472" spans="10:14" ht="57" customHeight="1" x14ac:dyDescent="0.2">
      <c r="J1472" s="30">
        <f t="shared" si="92"/>
        <v>0</v>
      </c>
      <c r="K1472" s="30">
        <f t="shared" si="93"/>
        <v>0</v>
      </c>
      <c r="L1472" s="25">
        <f t="shared" si="94"/>
        <v>1</v>
      </c>
      <c r="M1472" s="25" t="str">
        <f>VLOOKUP(L1472,mês!A:B,2,0)</f>
        <v>Janeiro</v>
      </c>
      <c r="N1472" s="25" t="e">
        <f t="shared" si="95"/>
        <v>#VALUE!</v>
      </c>
    </row>
    <row r="1473" spans="10:14" ht="57" customHeight="1" x14ac:dyDescent="0.2">
      <c r="J1473" s="30">
        <f t="shared" si="92"/>
        <v>0</v>
      </c>
      <c r="K1473" s="30">
        <f t="shared" si="93"/>
        <v>0</v>
      </c>
      <c r="L1473" s="25">
        <f t="shared" si="94"/>
        <v>1</v>
      </c>
      <c r="M1473" s="25" t="str">
        <f>VLOOKUP(L1473,mês!A:B,2,0)</f>
        <v>Janeiro</v>
      </c>
      <c r="N1473" s="25" t="e">
        <f t="shared" si="95"/>
        <v>#VALUE!</v>
      </c>
    </row>
    <row r="1474" spans="10:14" ht="57" customHeight="1" x14ac:dyDescent="0.2">
      <c r="J1474" s="30">
        <f t="shared" si="92"/>
        <v>0</v>
      </c>
      <c r="K1474" s="30">
        <f t="shared" si="93"/>
        <v>0</v>
      </c>
      <c r="L1474" s="25">
        <f t="shared" si="94"/>
        <v>1</v>
      </c>
      <c r="M1474" s="25" t="str">
        <f>VLOOKUP(L1474,mês!A:B,2,0)</f>
        <v>Janeiro</v>
      </c>
      <c r="N1474" s="25" t="e">
        <f t="shared" si="95"/>
        <v>#VALUE!</v>
      </c>
    </row>
    <row r="1475" spans="10:14" ht="57" customHeight="1" x14ac:dyDescent="0.2">
      <c r="J1475" s="30">
        <f t="shared" si="92"/>
        <v>0</v>
      </c>
      <c r="K1475" s="30">
        <f t="shared" si="93"/>
        <v>0</v>
      </c>
      <c r="L1475" s="25">
        <f t="shared" si="94"/>
        <v>1</v>
      </c>
      <c r="M1475" s="25" t="str">
        <f>VLOOKUP(L1475,mês!A:B,2,0)</f>
        <v>Janeiro</v>
      </c>
      <c r="N1475" s="25" t="e">
        <f t="shared" si="95"/>
        <v>#VALUE!</v>
      </c>
    </row>
    <row r="1476" spans="10:14" ht="57" customHeight="1" x14ac:dyDescent="0.2">
      <c r="J1476" s="30">
        <f t="shared" si="92"/>
        <v>0</v>
      </c>
      <c r="K1476" s="30">
        <f t="shared" si="93"/>
        <v>0</v>
      </c>
      <c r="L1476" s="25">
        <f t="shared" si="94"/>
        <v>1</v>
      </c>
      <c r="M1476" s="25" t="str">
        <f>VLOOKUP(L1476,mês!A:B,2,0)</f>
        <v>Janeiro</v>
      </c>
      <c r="N1476" s="25" t="e">
        <f t="shared" si="95"/>
        <v>#VALUE!</v>
      </c>
    </row>
    <row r="1477" spans="10:14" ht="57" customHeight="1" x14ac:dyDescent="0.2">
      <c r="J1477" s="30">
        <f t="shared" si="92"/>
        <v>0</v>
      </c>
      <c r="K1477" s="30">
        <f t="shared" si="93"/>
        <v>0</v>
      </c>
      <c r="L1477" s="25">
        <f t="shared" si="94"/>
        <v>1</v>
      </c>
      <c r="M1477" s="25" t="str">
        <f>VLOOKUP(L1477,mês!A:B,2,0)</f>
        <v>Janeiro</v>
      </c>
      <c r="N1477" s="25" t="e">
        <f t="shared" si="95"/>
        <v>#VALUE!</v>
      </c>
    </row>
    <row r="1478" spans="10:14" ht="57" customHeight="1" x14ac:dyDescent="0.2">
      <c r="J1478" s="30">
        <f t="shared" si="92"/>
        <v>0</v>
      </c>
      <c r="K1478" s="30">
        <f t="shared" si="93"/>
        <v>0</v>
      </c>
      <c r="L1478" s="25">
        <f t="shared" si="94"/>
        <v>1</v>
      </c>
      <c r="M1478" s="25" t="str">
        <f>VLOOKUP(L1478,mês!A:B,2,0)</f>
        <v>Janeiro</v>
      </c>
      <c r="N1478" s="25" t="e">
        <f t="shared" si="95"/>
        <v>#VALUE!</v>
      </c>
    </row>
    <row r="1479" spans="10:14" ht="57" customHeight="1" x14ac:dyDescent="0.2">
      <c r="J1479" s="30">
        <f t="shared" si="92"/>
        <v>0</v>
      </c>
      <c r="K1479" s="30">
        <f t="shared" si="93"/>
        <v>0</v>
      </c>
      <c r="L1479" s="25">
        <f t="shared" si="94"/>
        <v>1</v>
      </c>
      <c r="M1479" s="25" t="str">
        <f>VLOOKUP(L1479,mês!A:B,2,0)</f>
        <v>Janeiro</v>
      </c>
      <c r="N1479" s="25" t="e">
        <f t="shared" si="95"/>
        <v>#VALUE!</v>
      </c>
    </row>
    <row r="1480" spans="10:14" ht="57" customHeight="1" x14ac:dyDescent="0.2">
      <c r="J1480" s="30">
        <f t="shared" si="92"/>
        <v>0</v>
      </c>
      <c r="K1480" s="30">
        <f t="shared" si="93"/>
        <v>0</v>
      </c>
      <c r="L1480" s="25">
        <f t="shared" si="94"/>
        <v>1</v>
      </c>
      <c r="M1480" s="25" t="str">
        <f>VLOOKUP(L1480,mês!A:B,2,0)</f>
        <v>Janeiro</v>
      </c>
      <c r="N1480" s="25" t="e">
        <f t="shared" si="95"/>
        <v>#VALUE!</v>
      </c>
    </row>
    <row r="1481" spans="10:14" ht="57" customHeight="1" x14ac:dyDescent="0.2">
      <c r="J1481" s="30">
        <f t="shared" si="92"/>
        <v>0</v>
      </c>
      <c r="K1481" s="30">
        <f t="shared" si="93"/>
        <v>0</v>
      </c>
      <c r="L1481" s="25">
        <f t="shared" si="94"/>
        <v>1</v>
      </c>
      <c r="M1481" s="25" t="str">
        <f>VLOOKUP(L1481,mês!A:B,2,0)</f>
        <v>Janeiro</v>
      </c>
      <c r="N1481" s="25" t="e">
        <f t="shared" si="95"/>
        <v>#VALUE!</v>
      </c>
    </row>
    <row r="1482" spans="10:14" ht="57" customHeight="1" x14ac:dyDescent="0.2">
      <c r="J1482" s="30">
        <f t="shared" si="92"/>
        <v>0</v>
      </c>
      <c r="K1482" s="30">
        <f t="shared" si="93"/>
        <v>0</v>
      </c>
      <c r="L1482" s="25">
        <f t="shared" si="94"/>
        <v>1</v>
      </c>
      <c r="M1482" s="25" t="str">
        <f>VLOOKUP(L1482,mês!A:B,2,0)</f>
        <v>Janeiro</v>
      </c>
      <c r="N1482" s="25" t="e">
        <f t="shared" si="95"/>
        <v>#VALUE!</v>
      </c>
    </row>
    <row r="1483" spans="10:14" ht="57" customHeight="1" x14ac:dyDescent="0.2">
      <c r="J1483" s="30">
        <f t="shared" si="92"/>
        <v>0</v>
      </c>
      <c r="K1483" s="30">
        <f t="shared" si="93"/>
        <v>0</v>
      </c>
      <c r="L1483" s="25">
        <f t="shared" si="94"/>
        <v>1</v>
      </c>
      <c r="M1483" s="25" t="str">
        <f>VLOOKUP(L1483,mês!A:B,2,0)</f>
        <v>Janeiro</v>
      </c>
      <c r="N1483" s="25" t="e">
        <f t="shared" si="95"/>
        <v>#VALUE!</v>
      </c>
    </row>
    <row r="1484" spans="10:14" ht="57" customHeight="1" x14ac:dyDescent="0.2">
      <c r="J1484" s="30">
        <f t="shared" si="92"/>
        <v>0</v>
      </c>
      <c r="K1484" s="30">
        <f t="shared" si="93"/>
        <v>0</v>
      </c>
      <c r="L1484" s="25">
        <f t="shared" si="94"/>
        <v>1</v>
      </c>
      <c r="M1484" s="25" t="str">
        <f>VLOOKUP(L1484,mês!A:B,2,0)</f>
        <v>Janeiro</v>
      </c>
      <c r="N1484" s="25" t="e">
        <f t="shared" si="95"/>
        <v>#VALUE!</v>
      </c>
    </row>
    <row r="1485" spans="10:14" ht="57" customHeight="1" x14ac:dyDescent="0.2">
      <c r="J1485" s="30">
        <f t="shared" si="92"/>
        <v>0</v>
      </c>
      <c r="K1485" s="30">
        <f t="shared" si="93"/>
        <v>0</v>
      </c>
      <c r="L1485" s="25">
        <f t="shared" si="94"/>
        <v>1</v>
      </c>
      <c r="M1485" s="25" t="str">
        <f>VLOOKUP(L1485,mês!A:B,2,0)</f>
        <v>Janeiro</v>
      </c>
      <c r="N1485" s="25" t="e">
        <f t="shared" si="95"/>
        <v>#VALUE!</v>
      </c>
    </row>
    <row r="1486" spans="10:14" ht="57" customHeight="1" x14ac:dyDescent="0.2">
      <c r="J1486" s="30">
        <f t="shared" si="92"/>
        <v>0</v>
      </c>
      <c r="K1486" s="30">
        <f t="shared" si="93"/>
        <v>0</v>
      </c>
      <c r="L1486" s="25">
        <f t="shared" si="94"/>
        <v>1</v>
      </c>
      <c r="M1486" s="25" t="str">
        <f>VLOOKUP(L1486,mês!A:B,2,0)</f>
        <v>Janeiro</v>
      </c>
      <c r="N1486" s="25" t="e">
        <f t="shared" si="95"/>
        <v>#VALUE!</v>
      </c>
    </row>
    <row r="1487" spans="10:14" ht="57" customHeight="1" x14ac:dyDescent="0.2">
      <c r="J1487" s="30">
        <f t="shared" si="92"/>
        <v>0</v>
      </c>
      <c r="K1487" s="30">
        <f t="shared" si="93"/>
        <v>0</v>
      </c>
      <c r="L1487" s="25">
        <f t="shared" si="94"/>
        <v>1</v>
      </c>
      <c r="M1487" s="25" t="str">
        <f>VLOOKUP(L1487,mês!A:B,2,0)</f>
        <v>Janeiro</v>
      </c>
      <c r="N1487" s="25" t="e">
        <f t="shared" si="95"/>
        <v>#VALUE!</v>
      </c>
    </row>
    <row r="1488" spans="10:14" ht="57" customHeight="1" x14ac:dyDescent="0.2">
      <c r="J1488" s="30">
        <f t="shared" si="92"/>
        <v>0</v>
      </c>
      <c r="K1488" s="30">
        <f t="shared" si="93"/>
        <v>0</v>
      </c>
      <c r="L1488" s="25">
        <f t="shared" si="94"/>
        <v>1</v>
      </c>
      <c r="M1488" s="25" t="str">
        <f>VLOOKUP(L1488,mês!A:B,2,0)</f>
        <v>Janeiro</v>
      </c>
      <c r="N1488" s="25" t="e">
        <f t="shared" si="95"/>
        <v>#VALUE!</v>
      </c>
    </row>
    <row r="1489" spans="10:14" ht="57" customHeight="1" x14ac:dyDescent="0.2">
      <c r="J1489" s="30">
        <f t="shared" si="92"/>
        <v>0</v>
      </c>
      <c r="K1489" s="30">
        <f t="shared" si="93"/>
        <v>0</v>
      </c>
      <c r="L1489" s="25">
        <f t="shared" si="94"/>
        <v>1</v>
      </c>
      <c r="M1489" s="25" t="str">
        <f>VLOOKUP(L1489,mês!A:B,2,0)</f>
        <v>Janeiro</v>
      </c>
      <c r="N1489" s="25" t="e">
        <f t="shared" si="95"/>
        <v>#VALUE!</v>
      </c>
    </row>
    <row r="1490" spans="10:14" ht="57" customHeight="1" x14ac:dyDescent="0.2">
      <c r="J1490" s="30">
        <f t="shared" si="92"/>
        <v>0</v>
      </c>
      <c r="K1490" s="30">
        <f t="shared" si="93"/>
        <v>0</v>
      </c>
      <c r="L1490" s="25">
        <f t="shared" si="94"/>
        <v>1</v>
      </c>
      <c r="M1490" s="25" t="str">
        <f>VLOOKUP(L1490,mês!A:B,2,0)</f>
        <v>Janeiro</v>
      </c>
      <c r="N1490" s="25" t="e">
        <f t="shared" si="95"/>
        <v>#VALUE!</v>
      </c>
    </row>
    <row r="1491" spans="10:14" ht="57" customHeight="1" x14ac:dyDescent="0.2">
      <c r="J1491" s="30">
        <f t="shared" si="92"/>
        <v>0</v>
      </c>
      <c r="K1491" s="30">
        <f t="shared" si="93"/>
        <v>0</v>
      </c>
      <c r="L1491" s="25">
        <f t="shared" si="94"/>
        <v>1</v>
      </c>
      <c r="M1491" s="25" t="str">
        <f>VLOOKUP(L1491,mês!A:B,2,0)</f>
        <v>Janeiro</v>
      </c>
      <c r="N1491" s="25" t="e">
        <f t="shared" si="95"/>
        <v>#VALUE!</v>
      </c>
    </row>
    <row r="1492" spans="10:14" ht="57" customHeight="1" x14ac:dyDescent="0.2">
      <c r="J1492" s="30">
        <f t="shared" si="92"/>
        <v>0</v>
      </c>
      <c r="K1492" s="30">
        <f t="shared" si="93"/>
        <v>0</v>
      </c>
      <c r="L1492" s="25">
        <f t="shared" si="94"/>
        <v>1</v>
      </c>
      <c r="M1492" s="25" t="str">
        <f>VLOOKUP(L1492,mês!A:B,2,0)</f>
        <v>Janeiro</v>
      </c>
      <c r="N1492" s="25" t="e">
        <f t="shared" si="95"/>
        <v>#VALUE!</v>
      </c>
    </row>
    <row r="1493" spans="10:14" ht="57" customHeight="1" x14ac:dyDescent="0.2">
      <c r="J1493" s="30">
        <f t="shared" si="92"/>
        <v>0</v>
      </c>
      <c r="K1493" s="30">
        <f t="shared" si="93"/>
        <v>0</v>
      </c>
      <c r="L1493" s="25">
        <f t="shared" si="94"/>
        <v>1</v>
      </c>
      <c r="M1493" s="25" t="str">
        <f>VLOOKUP(L1493,mês!A:B,2,0)</f>
        <v>Janeiro</v>
      </c>
      <c r="N1493" s="25" t="e">
        <f t="shared" si="95"/>
        <v>#VALUE!</v>
      </c>
    </row>
    <row r="1494" spans="10:14" ht="57" customHeight="1" x14ac:dyDescent="0.2">
      <c r="J1494" s="30">
        <f t="shared" si="92"/>
        <v>0</v>
      </c>
      <c r="K1494" s="30">
        <f t="shared" si="93"/>
        <v>0</v>
      </c>
      <c r="L1494" s="25">
        <f t="shared" si="94"/>
        <v>1</v>
      </c>
      <c r="M1494" s="25" t="str">
        <f>VLOOKUP(L1494,mês!A:B,2,0)</f>
        <v>Janeiro</v>
      </c>
      <c r="N1494" s="25" t="e">
        <f t="shared" si="95"/>
        <v>#VALUE!</v>
      </c>
    </row>
    <row r="1495" spans="10:14" ht="57" customHeight="1" x14ac:dyDescent="0.2">
      <c r="J1495" s="30">
        <f t="shared" si="92"/>
        <v>0</v>
      </c>
      <c r="K1495" s="30">
        <f t="shared" si="93"/>
        <v>0</v>
      </c>
      <c r="L1495" s="25">
        <f t="shared" si="94"/>
        <v>1</v>
      </c>
      <c r="M1495" s="25" t="str">
        <f>VLOOKUP(L1495,mês!A:B,2,0)</f>
        <v>Janeiro</v>
      </c>
      <c r="N1495" s="25" t="e">
        <f t="shared" si="95"/>
        <v>#VALUE!</v>
      </c>
    </row>
    <row r="1496" spans="10:14" ht="57" customHeight="1" x14ac:dyDescent="0.2">
      <c r="J1496" s="30">
        <f t="shared" si="92"/>
        <v>0</v>
      </c>
      <c r="K1496" s="30">
        <f t="shared" si="93"/>
        <v>0</v>
      </c>
      <c r="L1496" s="25">
        <f t="shared" si="94"/>
        <v>1</v>
      </c>
      <c r="M1496" s="25" t="str">
        <f>VLOOKUP(L1496,mês!A:B,2,0)</f>
        <v>Janeiro</v>
      </c>
      <c r="N1496" s="25" t="e">
        <f t="shared" si="95"/>
        <v>#VALUE!</v>
      </c>
    </row>
    <row r="1497" spans="10:14" ht="57" customHeight="1" x14ac:dyDescent="0.2">
      <c r="J1497" s="30">
        <f t="shared" si="92"/>
        <v>0</v>
      </c>
      <c r="K1497" s="30">
        <f t="shared" si="93"/>
        <v>0</v>
      </c>
      <c r="L1497" s="25">
        <f t="shared" si="94"/>
        <v>1</v>
      </c>
      <c r="M1497" s="25" t="str">
        <f>VLOOKUP(L1497,mês!A:B,2,0)</f>
        <v>Janeiro</v>
      </c>
      <c r="N1497" s="25" t="e">
        <f t="shared" si="95"/>
        <v>#VALUE!</v>
      </c>
    </row>
    <row r="1498" spans="10:14" ht="57" customHeight="1" x14ac:dyDescent="0.2">
      <c r="J1498" s="30">
        <f t="shared" si="92"/>
        <v>0</v>
      </c>
      <c r="K1498" s="30">
        <f t="shared" si="93"/>
        <v>0</v>
      </c>
      <c r="L1498" s="25">
        <f t="shared" si="94"/>
        <v>1</v>
      </c>
      <c r="M1498" s="25" t="str">
        <f>VLOOKUP(L1498,mês!A:B,2,0)</f>
        <v>Janeiro</v>
      </c>
      <c r="N1498" s="25" t="e">
        <f t="shared" si="95"/>
        <v>#VALUE!</v>
      </c>
    </row>
    <row r="1499" spans="10:14" ht="57" customHeight="1" x14ac:dyDescent="0.2">
      <c r="J1499" s="30">
        <f t="shared" si="92"/>
        <v>0</v>
      </c>
      <c r="K1499" s="30">
        <f t="shared" si="93"/>
        <v>0</v>
      </c>
      <c r="L1499" s="25">
        <f t="shared" si="94"/>
        <v>1</v>
      </c>
      <c r="M1499" s="25" t="str">
        <f>VLOOKUP(L1499,mês!A:B,2,0)</f>
        <v>Janeiro</v>
      </c>
      <c r="N1499" s="25" t="e">
        <f t="shared" si="95"/>
        <v>#VALUE!</v>
      </c>
    </row>
    <row r="1500" spans="10:14" ht="57" customHeight="1" x14ac:dyDescent="0.2">
      <c r="J1500" s="30">
        <f t="shared" si="92"/>
        <v>0</v>
      </c>
      <c r="K1500" s="30">
        <f t="shared" si="93"/>
        <v>0</v>
      </c>
      <c r="L1500" s="25">
        <f t="shared" si="94"/>
        <v>1</v>
      </c>
      <c r="M1500" s="25" t="str">
        <f>VLOOKUP(L1500,mês!A:B,2,0)</f>
        <v>Janeiro</v>
      </c>
      <c r="N1500" s="25" t="e">
        <f t="shared" si="95"/>
        <v>#VALUE!</v>
      </c>
    </row>
    <row r="1501" spans="10:14" ht="57" customHeight="1" x14ac:dyDescent="0.2">
      <c r="J1501" s="30">
        <f t="shared" si="92"/>
        <v>0</v>
      </c>
      <c r="K1501" s="30">
        <f t="shared" si="93"/>
        <v>0</v>
      </c>
      <c r="L1501" s="25">
        <f t="shared" si="94"/>
        <v>1</v>
      </c>
      <c r="M1501" s="25" t="str">
        <f>VLOOKUP(L1501,mês!A:B,2,0)</f>
        <v>Janeiro</v>
      </c>
      <c r="N1501" s="25" t="e">
        <f t="shared" si="95"/>
        <v>#VALUE!</v>
      </c>
    </row>
    <row r="1502" spans="10:14" ht="57" customHeight="1" x14ac:dyDescent="0.2">
      <c r="J1502" s="30">
        <f t="shared" si="92"/>
        <v>0</v>
      </c>
      <c r="K1502" s="30">
        <f t="shared" si="93"/>
        <v>0</v>
      </c>
      <c r="L1502" s="25">
        <f t="shared" si="94"/>
        <v>1</v>
      </c>
      <c r="M1502" s="25" t="str">
        <f>VLOOKUP(L1502,mês!A:B,2,0)</f>
        <v>Janeiro</v>
      </c>
      <c r="N1502" s="25" t="e">
        <f t="shared" si="95"/>
        <v>#VALUE!</v>
      </c>
    </row>
    <row r="1503" spans="10:14" ht="57" customHeight="1" x14ac:dyDescent="0.2">
      <c r="J1503" s="30">
        <f t="shared" si="92"/>
        <v>0</v>
      </c>
      <c r="K1503" s="30">
        <f t="shared" si="93"/>
        <v>0</v>
      </c>
      <c r="L1503" s="25">
        <f t="shared" si="94"/>
        <v>1</v>
      </c>
      <c r="M1503" s="25" t="str">
        <f>VLOOKUP(L1503,mês!A:B,2,0)</f>
        <v>Janeiro</v>
      </c>
      <c r="N1503" s="25" t="e">
        <f t="shared" si="95"/>
        <v>#VALUE!</v>
      </c>
    </row>
    <row r="1504" spans="10:14" ht="57" customHeight="1" x14ac:dyDescent="0.2">
      <c r="J1504" s="30">
        <f t="shared" si="92"/>
        <v>0</v>
      </c>
      <c r="K1504" s="30">
        <f t="shared" si="93"/>
        <v>0</v>
      </c>
      <c r="L1504" s="25">
        <f t="shared" si="94"/>
        <v>1</v>
      </c>
      <c r="M1504" s="25" t="str">
        <f>VLOOKUP(L1504,mês!A:B,2,0)</f>
        <v>Janeiro</v>
      </c>
      <c r="N1504" s="25" t="e">
        <f t="shared" si="95"/>
        <v>#VALUE!</v>
      </c>
    </row>
    <row r="1505" spans="10:14" ht="57" customHeight="1" x14ac:dyDescent="0.2">
      <c r="J1505" s="30">
        <f t="shared" si="92"/>
        <v>0</v>
      </c>
      <c r="K1505" s="30">
        <f t="shared" si="93"/>
        <v>0</v>
      </c>
      <c r="L1505" s="25">
        <f t="shared" si="94"/>
        <v>1</v>
      </c>
      <c r="M1505" s="25" t="str">
        <f>VLOOKUP(L1505,mês!A:B,2,0)</f>
        <v>Janeiro</v>
      </c>
      <c r="N1505" s="25" t="e">
        <f t="shared" si="95"/>
        <v>#VALUE!</v>
      </c>
    </row>
    <row r="1506" spans="10:14" ht="57" customHeight="1" x14ac:dyDescent="0.2">
      <c r="J1506" s="30">
        <f t="shared" si="92"/>
        <v>0</v>
      </c>
      <c r="K1506" s="30">
        <f t="shared" si="93"/>
        <v>0</v>
      </c>
      <c r="L1506" s="25">
        <f t="shared" si="94"/>
        <v>1</v>
      </c>
      <c r="M1506" s="25" t="str">
        <f>VLOOKUP(L1506,mês!A:B,2,0)</f>
        <v>Janeiro</v>
      </c>
      <c r="N1506" s="25" t="e">
        <f t="shared" si="95"/>
        <v>#VALUE!</v>
      </c>
    </row>
    <row r="1507" spans="10:14" ht="57" customHeight="1" x14ac:dyDescent="0.2">
      <c r="J1507" s="30">
        <f t="shared" si="92"/>
        <v>0</v>
      </c>
      <c r="K1507" s="30">
        <f t="shared" si="93"/>
        <v>0</v>
      </c>
      <c r="L1507" s="25">
        <f t="shared" si="94"/>
        <v>1</v>
      </c>
      <c r="M1507" s="25" t="str">
        <f>VLOOKUP(L1507,mês!A:B,2,0)</f>
        <v>Janeiro</v>
      </c>
      <c r="N1507" s="25" t="e">
        <f t="shared" si="95"/>
        <v>#VALUE!</v>
      </c>
    </row>
    <row r="1508" spans="10:14" ht="57" customHeight="1" x14ac:dyDescent="0.2">
      <c r="J1508" s="30">
        <f t="shared" si="92"/>
        <v>0</v>
      </c>
      <c r="K1508" s="30">
        <f t="shared" si="93"/>
        <v>0</v>
      </c>
      <c r="L1508" s="25">
        <f t="shared" si="94"/>
        <v>1</v>
      </c>
      <c r="M1508" s="25" t="str">
        <f>VLOOKUP(L1508,mês!A:B,2,0)</f>
        <v>Janeiro</v>
      </c>
      <c r="N1508" s="25" t="e">
        <f t="shared" si="95"/>
        <v>#VALUE!</v>
      </c>
    </row>
    <row r="1509" spans="10:14" ht="57" customHeight="1" x14ac:dyDescent="0.2">
      <c r="J1509" s="30">
        <f t="shared" ref="J1509:J1572" si="96">IF(G1509="Não",0,H1509)</f>
        <v>0</v>
      </c>
      <c r="K1509" s="30">
        <f t="shared" ref="K1509:K1572" si="97">IF(G1509="Não",H1509,0)</f>
        <v>0</v>
      </c>
      <c r="L1509" s="25">
        <f t="shared" ref="L1509:L1572" si="98">MONTH(B1509)</f>
        <v>1</v>
      </c>
      <c r="M1509" s="25" t="str">
        <f>VLOOKUP(L1509,mês!A:B,2,0)</f>
        <v>Janeiro</v>
      </c>
      <c r="N1509" s="25" t="e">
        <f t="shared" ref="N1509:N1572" si="99">LEFT(A1509,SEARCH("-",A1509)-1)</f>
        <v>#VALUE!</v>
      </c>
    </row>
    <row r="1510" spans="10:14" ht="57" customHeight="1" x14ac:dyDescent="0.2">
      <c r="J1510" s="30">
        <f t="shared" si="96"/>
        <v>0</v>
      </c>
      <c r="K1510" s="30">
        <f t="shared" si="97"/>
        <v>0</v>
      </c>
      <c r="L1510" s="25">
        <f t="shared" si="98"/>
        <v>1</v>
      </c>
      <c r="M1510" s="25" t="str">
        <f>VLOOKUP(L1510,mês!A:B,2,0)</f>
        <v>Janeiro</v>
      </c>
      <c r="N1510" s="25" t="e">
        <f t="shared" si="99"/>
        <v>#VALUE!</v>
      </c>
    </row>
    <row r="1511" spans="10:14" ht="57" customHeight="1" x14ac:dyDescent="0.2">
      <c r="J1511" s="30">
        <f t="shared" si="96"/>
        <v>0</v>
      </c>
      <c r="K1511" s="30">
        <f t="shared" si="97"/>
        <v>0</v>
      </c>
      <c r="L1511" s="25">
        <f t="shared" si="98"/>
        <v>1</v>
      </c>
      <c r="M1511" s="25" t="str">
        <f>VLOOKUP(L1511,mês!A:B,2,0)</f>
        <v>Janeiro</v>
      </c>
      <c r="N1511" s="25" t="e">
        <f t="shared" si="99"/>
        <v>#VALUE!</v>
      </c>
    </row>
    <row r="1512" spans="10:14" ht="57" customHeight="1" x14ac:dyDescent="0.2">
      <c r="J1512" s="30">
        <f t="shared" si="96"/>
        <v>0</v>
      </c>
      <c r="K1512" s="30">
        <f t="shared" si="97"/>
        <v>0</v>
      </c>
      <c r="L1512" s="25">
        <f t="shared" si="98"/>
        <v>1</v>
      </c>
      <c r="M1512" s="25" t="str">
        <f>VLOOKUP(L1512,mês!A:B,2,0)</f>
        <v>Janeiro</v>
      </c>
      <c r="N1512" s="25" t="e">
        <f t="shared" si="99"/>
        <v>#VALUE!</v>
      </c>
    </row>
    <row r="1513" spans="10:14" ht="57" customHeight="1" x14ac:dyDescent="0.2">
      <c r="J1513" s="30">
        <f t="shared" si="96"/>
        <v>0</v>
      </c>
      <c r="K1513" s="30">
        <f t="shared" si="97"/>
        <v>0</v>
      </c>
      <c r="L1513" s="25">
        <f t="shared" si="98"/>
        <v>1</v>
      </c>
      <c r="M1513" s="25" t="str">
        <f>VLOOKUP(L1513,mês!A:B,2,0)</f>
        <v>Janeiro</v>
      </c>
      <c r="N1513" s="25" t="e">
        <f t="shared" si="99"/>
        <v>#VALUE!</v>
      </c>
    </row>
    <row r="1514" spans="10:14" ht="57" customHeight="1" x14ac:dyDescent="0.2">
      <c r="J1514" s="30">
        <f t="shared" si="96"/>
        <v>0</v>
      </c>
      <c r="K1514" s="30">
        <f t="shared" si="97"/>
        <v>0</v>
      </c>
      <c r="L1514" s="25">
        <f t="shared" si="98"/>
        <v>1</v>
      </c>
      <c r="M1514" s="25" t="str">
        <f>VLOOKUP(L1514,mês!A:B,2,0)</f>
        <v>Janeiro</v>
      </c>
      <c r="N1514" s="25" t="e">
        <f t="shared" si="99"/>
        <v>#VALUE!</v>
      </c>
    </row>
    <row r="1515" spans="10:14" ht="57" customHeight="1" x14ac:dyDescent="0.2">
      <c r="J1515" s="30">
        <f t="shared" si="96"/>
        <v>0</v>
      </c>
      <c r="K1515" s="30">
        <f t="shared" si="97"/>
        <v>0</v>
      </c>
      <c r="L1515" s="25">
        <f t="shared" si="98"/>
        <v>1</v>
      </c>
      <c r="M1515" s="25" t="str">
        <f>VLOOKUP(L1515,mês!A:B,2,0)</f>
        <v>Janeiro</v>
      </c>
      <c r="N1515" s="25" t="e">
        <f t="shared" si="99"/>
        <v>#VALUE!</v>
      </c>
    </row>
    <row r="1516" spans="10:14" ht="57" customHeight="1" x14ac:dyDescent="0.2">
      <c r="J1516" s="30">
        <f t="shared" si="96"/>
        <v>0</v>
      </c>
      <c r="K1516" s="30">
        <f t="shared" si="97"/>
        <v>0</v>
      </c>
      <c r="L1516" s="25">
        <f t="shared" si="98"/>
        <v>1</v>
      </c>
      <c r="M1516" s="25" t="str">
        <f>VLOOKUP(L1516,mês!A:B,2,0)</f>
        <v>Janeiro</v>
      </c>
      <c r="N1516" s="25" t="e">
        <f t="shared" si="99"/>
        <v>#VALUE!</v>
      </c>
    </row>
    <row r="1517" spans="10:14" ht="57" customHeight="1" x14ac:dyDescent="0.2">
      <c r="J1517" s="30">
        <f t="shared" si="96"/>
        <v>0</v>
      </c>
      <c r="K1517" s="30">
        <f t="shared" si="97"/>
        <v>0</v>
      </c>
      <c r="L1517" s="25">
        <f t="shared" si="98"/>
        <v>1</v>
      </c>
      <c r="M1517" s="25" t="str">
        <f>VLOOKUP(L1517,mês!A:B,2,0)</f>
        <v>Janeiro</v>
      </c>
      <c r="N1517" s="25" t="e">
        <f t="shared" si="99"/>
        <v>#VALUE!</v>
      </c>
    </row>
    <row r="1518" spans="10:14" ht="57" customHeight="1" x14ac:dyDescent="0.2">
      <c r="J1518" s="30">
        <f t="shared" si="96"/>
        <v>0</v>
      </c>
      <c r="K1518" s="30">
        <f t="shared" si="97"/>
        <v>0</v>
      </c>
      <c r="L1518" s="25">
        <f t="shared" si="98"/>
        <v>1</v>
      </c>
      <c r="M1518" s="25" t="str">
        <f>VLOOKUP(L1518,mês!A:B,2,0)</f>
        <v>Janeiro</v>
      </c>
      <c r="N1518" s="25" t="e">
        <f t="shared" si="99"/>
        <v>#VALUE!</v>
      </c>
    </row>
    <row r="1519" spans="10:14" ht="57" customHeight="1" x14ac:dyDescent="0.2">
      <c r="J1519" s="30">
        <f t="shared" si="96"/>
        <v>0</v>
      </c>
      <c r="K1519" s="30">
        <f t="shared" si="97"/>
        <v>0</v>
      </c>
      <c r="L1519" s="25">
        <f t="shared" si="98"/>
        <v>1</v>
      </c>
      <c r="M1519" s="25" t="str">
        <f>VLOOKUP(L1519,mês!A:B,2,0)</f>
        <v>Janeiro</v>
      </c>
      <c r="N1519" s="25" t="e">
        <f t="shared" si="99"/>
        <v>#VALUE!</v>
      </c>
    </row>
    <row r="1520" spans="10:14" ht="57" customHeight="1" x14ac:dyDescent="0.2">
      <c r="J1520" s="30">
        <f t="shared" si="96"/>
        <v>0</v>
      </c>
      <c r="K1520" s="30">
        <f t="shared" si="97"/>
        <v>0</v>
      </c>
      <c r="L1520" s="25">
        <f t="shared" si="98"/>
        <v>1</v>
      </c>
      <c r="M1520" s="25" t="str">
        <f>VLOOKUP(L1520,mês!A:B,2,0)</f>
        <v>Janeiro</v>
      </c>
      <c r="N1520" s="25" t="e">
        <f t="shared" si="99"/>
        <v>#VALUE!</v>
      </c>
    </row>
    <row r="1521" spans="10:14" ht="57" customHeight="1" x14ac:dyDescent="0.2">
      <c r="J1521" s="30">
        <f t="shared" si="96"/>
        <v>0</v>
      </c>
      <c r="K1521" s="30">
        <f t="shared" si="97"/>
        <v>0</v>
      </c>
      <c r="L1521" s="25">
        <f t="shared" si="98"/>
        <v>1</v>
      </c>
      <c r="M1521" s="25" t="str">
        <f>VLOOKUP(L1521,mês!A:B,2,0)</f>
        <v>Janeiro</v>
      </c>
      <c r="N1521" s="25" t="e">
        <f t="shared" si="99"/>
        <v>#VALUE!</v>
      </c>
    </row>
    <row r="1522" spans="10:14" ht="57" customHeight="1" x14ac:dyDescent="0.2">
      <c r="J1522" s="30">
        <f t="shared" si="96"/>
        <v>0</v>
      </c>
      <c r="K1522" s="30">
        <f t="shared" si="97"/>
        <v>0</v>
      </c>
      <c r="L1522" s="25">
        <f t="shared" si="98"/>
        <v>1</v>
      </c>
      <c r="M1522" s="25" t="str">
        <f>VLOOKUP(L1522,mês!A:B,2,0)</f>
        <v>Janeiro</v>
      </c>
      <c r="N1522" s="25" t="e">
        <f t="shared" si="99"/>
        <v>#VALUE!</v>
      </c>
    </row>
    <row r="1523" spans="10:14" ht="57" customHeight="1" x14ac:dyDescent="0.2">
      <c r="J1523" s="30">
        <f t="shared" si="96"/>
        <v>0</v>
      </c>
      <c r="K1523" s="30">
        <f t="shared" si="97"/>
        <v>0</v>
      </c>
      <c r="L1523" s="25">
        <f t="shared" si="98"/>
        <v>1</v>
      </c>
      <c r="M1523" s="25" t="str">
        <f>VLOOKUP(L1523,mês!A:B,2,0)</f>
        <v>Janeiro</v>
      </c>
      <c r="N1523" s="25" t="e">
        <f t="shared" si="99"/>
        <v>#VALUE!</v>
      </c>
    </row>
    <row r="1524" spans="10:14" ht="57" customHeight="1" x14ac:dyDescent="0.2">
      <c r="J1524" s="30">
        <f t="shared" si="96"/>
        <v>0</v>
      </c>
      <c r="K1524" s="30">
        <f t="shared" si="97"/>
        <v>0</v>
      </c>
      <c r="L1524" s="25">
        <f t="shared" si="98"/>
        <v>1</v>
      </c>
      <c r="M1524" s="25" t="str">
        <f>VLOOKUP(L1524,mês!A:B,2,0)</f>
        <v>Janeiro</v>
      </c>
      <c r="N1524" s="25" t="e">
        <f t="shared" si="99"/>
        <v>#VALUE!</v>
      </c>
    </row>
    <row r="1525" spans="10:14" ht="57" customHeight="1" x14ac:dyDescent="0.2">
      <c r="J1525" s="30">
        <f t="shared" si="96"/>
        <v>0</v>
      </c>
      <c r="K1525" s="30">
        <f t="shared" si="97"/>
        <v>0</v>
      </c>
      <c r="L1525" s="25">
        <f t="shared" si="98"/>
        <v>1</v>
      </c>
      <c r="M1525" s="25" t="str">
        <f>VLOOKUP(L1525,mês!A:B,2,0)</f>
        <v>Janeiro</v>
      </c>
      <c r="N1525" s="25" t="e">
        <f t="shared" si="99"/>
        <v>#VALUE!</v>
      </c>
    </row>
    <row r="1526" spans="10:14" ht="57" customHeight="1" x14ac:dyDescent="0.2">
      <c r="J1526" s="30">
        <f t="shared" si="96"/>
        <v>0</v>
      </c>
      <c r="K1526" s="30">
        <f t="shared" si="97"/>
        <v>0</v>
      </c>
      <c r="L1526" s="25">
        <f t="shared" si="98"/>
        <v>1</v>
      </c>
      <c r="M1526" s="25" t="str">
        <f>VLOOKUP(L1526,mês!A:B,2,0)</f>
        <v>Janeiro</v>
      </c>
      <c r="N1526" s="25" t="e">
        <f t="shared" si="99"/>
        <v>#VALUE!</v>
      </c>
    </row>
    <row r="1527" spans="10:14" ht="57" customHeight="1" x14ac:dyDescent="0.2">
      <c r="J1527" s="30">
        <f t="shared" si="96"/>
        <v>0</v>
      </c>
      <c r="K1527" s="30">
        <f t="shared" si="97"/>
        <v>0</v>
      </c>
      <c r="L1527" s="25">
        <f t="shared" si="98"/>
        <v>1</v>
      </c>
      <c r="M1527" s="25" t="str">
        <f>VLOOKUP(L1527,mês!A:B,2,0)</f>
        <v>Janeiro</v>
      </c>
      <c r="N1527" s="25" t="e">
        <f t="shared" si="99"/>
        <v>#VALUE!</v>
      </c>
    </row>
    <row r="1528" spans="10:14" ht="57" customHeight="1" x14ac:dyDescent="0.2">
      <c r="J1528" s="30">
        <f t="shared" si="96"/>
        <v>0</v>
      </c>
      <c r="K1528" s="30">
        <f t="shared" si="97"/>
        <v>0</v>
      </c>
      <c r="L1528" s="25">
        <f t="shared" si="98"/>
        <v>1</v>
      </c>
      <c r="M1528" s="25" t="str">
        <f>VLOOKUP(L1528,mês!A:B,2,0)</f>
        <v>Janeiro</v>
      </c>
      <c r="N1528" s="25" t="e">
        <f t="shared" si="99"/>
        <v>#VALUE!</v>
      </c>
    </row>
    <row r="1529" spans="10:14" ht="57" customHeight="1" x14ac:dyDescent="0.2">
      <c r="J1529" s="30">
        <f t="shared" si="96"/>
        <v>0</v>
      </c>
      <c r="K1529" s="30">
        <f t="shared" si="97"/>
        <v>0</v>
      </c>
      <c r="L1529" s="25">
        <f t="shared" si="98"/>
        <v>1</v>
      </c>
      <c r="M1529" s="25" t="str">
        <f>VLOOKUP(L1529,mês!A:B,2,0)</f>
        <v>Janeiro</v>
      </c>
      <c r="N1529" s="25" t="e">
        <f t="shared" si="99"/>
        <v>#VALUE!</v>
      </c>
    </row>
    <row r="1530" spans="10:14" ht="57" customHeight="1" x14ac:dyDescent="0.2">
      <c r="J1530" s="30">
        <f t="shared" si="96"/>
        <v>0</v>
      </c>
      <c r="K1530" s="30">
        <f t="shared" si="97"/>
        <v>0</v>
      </c>
      <c r="L1530" s="25">
        <f t="shared" si="98"/>
        <v>1</v>
      </c>
      <c r="M1530" s="25" t="str">
        <f>VLOOKUP(L1530,mês!A:B,2,0)</f>
        <v>Janeiro</v>
      </c>
      <c r="N1530" s="25" t="e">
        <f t="shared" si="99"/>
        <v>#VALUE!</v>
      </c>
    </row>
    <row r="1531" spans="10:14" ht="57" customHeight="1" x14ac:dyDescent="0.2">
      <c r="J1531" s="30">
        <f t="shared" si="96"/>
        <v>0</v>
      </c>
      <c r="K1531" s="30">
        <f t="shared" si="97"/>
        <v>0</v>
      </c>
      <c r="L1531" s="25">
        <f t="shared" si="98"/>
        <v>1</v>
      </c>
      <c r="M1531" s="25" t="str">
        <f>VLOOKUP(L1531,mês!A:B,2,0)</f>
        <v>Janeiro</v>
      </c>
      <c r="N1531" s="25" t="e">
        <f t="shared" si="99"/>
        <v>#VALUE!</v>
      </c>
    </row>
    <row r="1532" spans="10:14" ht="57" customHeight="1" x14ac:dyDescent="0.2">
      <c r="J1532" s="30">
        <f t="shared" si="96"/>
        <v>0</v>
      </c>
      <c r="K1532" s="30">
        <f t="shared" si="97"/>
        <v>0</v>
      </c>
      <c r="L1532" s="25">
        <f t="shared" si="98"/>
        <v>1</v>
      </c>
      <c r="M1532" s="25" t="str">
        <f>VLOOKUP(L1532,mês!A:B,2,0)</f>
        <v>Janeiro</v>
      </c>
      <c r="N1532" s="25" t="e">
        <f t="shared" si="99"/>
        <v>#VALUE!</v>
      </c>
    </row>
    <row r="1533" spans="10:14" ht="57" customHeight="1" x14ac:dyDescent="0.2">
      <c r="J1533" s="30">
        <f t="shared" si="96"/>
        <v>0</v>
      </c>
      <c r="K1533" s="30">
        <f t="shared" si="97"/>
        <v>0</v>
      </c>
      <c r="L1533" s="25">
        <f t="shared" si="98"/>
        <v>1</v>
      </c>
      <c r="M1533" s="25" t="str">
        <f>VLOOKUP(L1533,mês!A:B,2,0)</f>
        <v>Janeiro</v>
      </c>
      <c r="N1533" s="25" t="e">
        <f t="shared" si="99"/>
        <v>#VALUE!</v>
      </c>
    </row>
    <row r="1534" spans="10:14" ht="57" customHeight="1" x14ac:dyDescent="0.2">
      <c r="J1534" s="30">
        <f t="shared" si="96"/>
        <v>0</v>
      </c>
      <c r="K1534" s="30">
        <f t="shared" si="97"/>
        <v>0</v>
      </c>
      <c r="L1534" s="25">
        <f t="shared" si="98"/>
        <v>1</v>
      </c>
      <c r="M1534" s="25" t="str">
        <f>VLOOKUP(L1534,mês!A:B,2,0)</f>
        <v>Janeiro</v>
      </c>
      <c r="N1534" s="25" t="e">
        <f t="shared" si="99"/>
        <v>#VALUE!</v>
      </c>
    </row>
    <row r="1535" spans="10:14" ht="57" customHeight="1" x14ac:dyDescent="0.2">
      <c r="J1535" s="30">
        <f t="shared" si="96"/>
        <v>0</v>
      </c>
      <c r="K1535" s="30">
        <f t="shared" si="97"/>
        <v>0</v>
      </c>
      <c r="L1535" s="25">
        <f t="shared" si="98"/>
        <v>1</v>
      </c>
      <c r="M1535" s="25" t="str">
        <f>VLOOKUP(L1535,mês!A:B,2,0)</f>
        <v>Janeiro</v>
      </c>
      <c r="N1535" s="25" t="e">
        <f t="shared" si="99"/>
        <v>#VALUE!</v>
      </c>
    </row>
    <row r="1536" spans="10:14" ht="57" customHeight="1" x14ac:dyDescent="0.2">
      <c r="J1536" s="30">
        <f t="shared" si="96"/>
        <v>0</v>
      </c>
      <c r="K1536" s="30">
        <f t="shared" si="97"/>
        <v>0</v>
      </c>
      <c r="L1536" s="25">
        <f t="shared" si="98"/>
        <v>1</v>
      </c>
      <c r="M1536" s="25" t="str">
        <f>VLOOKUP(L1536,mês!A:B,2,0)</f>
        <v>Janeiro</v>
      </c>
      <c r="N1536" s="25" t="e">
        <f t="shared" si="99"/>
        <v>#VALUE!</v>
      </c>
    </row>
    <row r="1537" spans="10:14" ht="57" customHeight="1" x14ac:dyDescent="0.2">
      <c r="J1537" s="30">
        <f t="shared" si="96"/>
        <v>0</v>
      </c>
      <c r="K1537" s="30">
        <f t="shared" si="97"/>
        <v>0</v>
      </c>
      <c r="L1537" s="25">
        <f t="shared" si="98"/>
        <v>1</v>
      </c>
      <c r="M1537" s="25" t="str">
        <f>VLOOKUP(L1537,mês!A:B,2,0)</f>
        <v>Janeiro</v>
      </c>
      <c r="N1537" s="25" t="e">
        <f t="shared" si="99"/>
        <v>#VALUE!</v>
      </c>
    </row>
    <row r="1538" spans="10:14" ht="57" customHeight="1" x14ac:dyDescent="0.2">
      <c r="J1538" s="30">
        <f t="shared" si="96"/>
        <v>0</v>
      </c>
      <c r="K1538" s="30">
        <f t="shared" si="97"/>
        <v>0</v>
      </c>
      <c r="L1538" s="25">
        <f t="shared" si="98"/>
        <v>1</v>
      </c>
      <c r="M1538" s="25" t="str">
        <f>VLOOKUP(L1538,mês!A:B,2,0)</f>
        <v>Janeiro</v>
      </c>
      <c r="N1538" s="25" t="e">
        <f t="shared" si="99"/>
        <v>#VALUE!</v>
      </c>
    </row>
    <row r="1539" spans="10:14" ht="57" customHeight="1" x14ac:dyDescent="0.2">
      <c r="J1539" s="30">
        <f t="shared" si="96"/>
        <v>0</v>
      </c>
      <c r="K1539" s="30">
        <f t="shared" si="97"/>
        <v>0</v>
      </c>
      <c r="L1539" s="25">
        <f t="shared" si="98"/>
        <v>1</v>
      </c>
      <c r="M1539" s="25" t="str">
        <f>VLOOKUP(L1539,mês!A:B,2,0)</f>
        <v>Janeiro</v>
      </c>
      <c r="N1539" s="25" t="e">
        <f t="shared" si="99"/>
        <v>#VALUE!</v>
      </c>
    </row>
    <row r="1540" spans="10:14" ht="57" customHeight="1" x14ac:dyDescent="0.2">
      <c r="J1540" s="30">
        <f t="shared" si="96"/>
        <v>0</v>
      </c>
      <c r="K1540" s="30">
        <f t="shared" si="97"/>
        <v>0</v>
      </c>
      <c r="L1540" s="25">
        <f t="shared" si="98"/>
        <v>1</v>
      </c>
      <c r="M1540" s="25" t="str">
        <f>VLOOKUP(L1540,mês!A:B,2,0)</f>
        <v>Janeiro</v>
      </c>
      <c r="N1540" s="25" t="e">
        <f t="shared" si="99"/>
        <v>#VALUE!</v>
      </c>
    </row>
    <row r="1541" spans="10:14" ht="57" customHeight="1" x14ac:dyDescent="0.2">
      <c r="J1541" s="30">
        <f t="shared" si="96"/>
        <v>0</v>
      </c>
      <c r="K1541" s="30">
        <f t="shared" si="97"/>
        <v>0</v>
      </c>
      <c r="L1541" s="25">
        <f t="shared" si="98"/>
        <v>1</v>
      </c>
      <c r="M1541" s="25" t="str">
        <f>VLOOKUP(L1541,mês!A:B,2,0)</f>
        <v>Janeiro</v>
      </c>
      <c r="N1541" s="25" t="e">
        <f t="shared" si="99"/>
        <v>#VALUE!</v>
      </c>
    </row>
    <row r="1542" spans="10:14" ht="57" customHeight="1" x14ac:dyDescent="0.2">
      <c r="J1542" s="30">
        <f t="shared" si="96"/>
        <v>0</v>
      </c>
      <c r="K1542" s="30">
        <f t="shared" si="97"/>
        <v>0</v>
      </c>
      <c r="L1542" s="25">
        <f t="shared" si="98"/>
        <v>1</v>
      </c>
      <c r="M1542" s="25" t="str">
        <f>VLOOKUP(L1542,mês!A:B,2,0)</f>
        <v>Janeiro</v>
      </c>
      <c r="N1542" s="25" t="e">
        <f t="shared" si="99"/>
        <v>#VALUE!</v>
      </c>
    </row>
    <row r="1543" spans="10:14" ht="57" customHeight="1" x14ac:dyDescent="0.2">
      <c r="J1543" s="30">
        <f t="shared" si="96"/>
        <v>0</v>
      </c>
      <c r="K1543" s="30">
        <f t="shared" si="97"/>
        <v>0</v>
      </c>
      <c r="L1543" s="25">
        <f t="shared" si="98"/>
        <v>1</v>
      </c>
      <c r="M1543" s="25" t="str">
        <f>VLOOKUP(L1543,mês!A:B,2,0)</f>
        <v>Janeiro</v>
      </c>
      <c r="N1543" s="25" t="e">
        <f t="shared" si="99"/>
        <v>#VALUE!</v>
      </c>
    </row>
    <row r="1544" spans="10:14" ht="57" customHeight="1" x14ac:dyDescent="0.2">
      <c r="J1544" s="30">
        <f t="shared" si="96"/>
        <v>0</v>
      </c>
      <c r="K1544" s="30">
        <f t="shared" si="97"/>
        <v>0</v>
      </c>
      <c r="L1544" s="25">
        <f t="shared" si="98"/>
        <v>1</v>
      </c>
      <c r="M1544" s="25" t="str">
        <f>VLOOKUP(L1544,mês!A:B,2,0)</f>
        <v>Janeiro</v>
      </c>
      <c r="N1544" s="25" t="e">
        <f t="shared" si="99"/>
        <v>#VALUE!</v>
      </c>
    </row>
    <row r="1545" spans="10:14" ht="57" customHeight="1" x14ac:dyDescent="0.2">
      <c r="J1545" s="30">
        <f t="shared" si="96"/>
        <v>0</v>
      </c>
      <c r="K1545" s="30">
        <f t="shared" si="97"/>
        <v>0</v>
      </c>
      <c r="L1545" s="25">
        <f t="shared" si="98"/>
        <v>1</v>
      </c>
      <c r="M1545" s="25" t="str">
        <f>VLOOKUP(L1545,mês!A:B,2,0)</f>
        <v>Janeiro</v>
      </c>
      <c r="N1545" s="25" t="e">
        <f t="shared" si="99"/>
        <v>#VALUE!</v>
      </c>
    </row>
    <row r="1546" spans="10:14" ht="57" customHeight="1" x14ac:dyDescent="0.2">
      <c r="J1546" s="30">
        <f t="shared" si="96"/>
        <v>0</v>
      </c>
      <c r="K1546" s="30">
        <f t="shared" si="97"/>
        <v>0</v>
      </c>
      <c r="L1546" s="25">
        <f t="shared" si="98"/>
        <v>1</v>
      </c>
      <c r="M1546" s="25" t="str">
        <f>VLOOKUP(L1546,mês!A:B,2,0)</f>
        <v>Janeiro</v>
      </c>
      <c r="N1546" s="25" t="e">
        <f t="shared" si="99"/>
        <v>#VALUE!</v>
      </c>
    </row>
    <row r="1547" spans="10:14" ht="57" customHeight="1" x14ac:dyDescent="0.2">
      <c r="J1547" s="30">
        <f t="shared" si="96"/>
        <v>0</v>
      </c>
      <c r="K1547" s="30">
        <f t="shared" si="97"/>
        <v>0</v>
      </c>
      <c r="L1547" s="25">
        <f t="shared" si="98"/>
        <v>1</v>
      </c>
      <c r="M1547" s="25" t="str">
        <f>VLOOKUP(L1547,mês!A:B,2,0)</f>
        <v>Janeiro</v>
      </c>
      <c r="N1547" s="25" t="e">
        <f t="shared" si="99"/>
        <v>#VALUE!</v>
      </c>
    </row>
    <row r="1548" spans="10:14" ht="57" customHeight="1" x14ac:dyDescent="0.2">
      <c r="J1548" s="30">
        <f t="shared" si="96"/>
        <v>0</v>
      </c>
      <c r="K1548" s="30">
        <f t="shared" si="97"/>
        <v>0</v>
      </c>
      <c r="L1548" s="25">
        <f t="shared" si="98"/>
        <v>1</v>
      </c>
      <c r="M1548" s="25" t="str">
        <f>VLOOKUP(L1548,mês!A:B,2,0)</f>
        <v>Janeiro</v>
      </c>
      <c r="N1548" s="25" t="e">
        <f t="shared" si="99"/>
        <v>#VALUE!</v>
      </c>
    </row>
    <row r="1549" spans="10:14" ht="57" customHeight="1" x14ac:dyDescent="0.2">
      <c r="J1549" s="30">
        <f t="shared" si="96"/>
        <v>0</v>
      </c>
      <c r="K1549" s="30">
        <f t="shared" si="97"/>
        <v>0</v>
      </c>
      <c r="L1549" s="25">
        <f t="shared" si="98"/>
        <v>1</v>
      </c>
      <c r="M1549" s="25" t="str">
        <f>VLOOKUP(L1549,mês!A:B,2,0)</f>
        <v>Janeiro</v>
      </c>
      <c r="N1549" s="25" t="e">
        <f t="shared" si="99"/>
        <v>#VALUE!</v>
      </c>
    </row>
    <row r="1550" spans="10:14" ht="57" customHeight="1" x14ac:dyDescent="0.2">
      <c r="J1550" s="30">
        <f t="shared" si="96"/>
        <v>0</v>
      </c>
      <c r="K1550" s="30">
        <f t="shared" si="97"/>
        <v>0</v>
      </c>
      <c r="L1550" s="25">
        <f t="shared" si="98"/>
        <v>1</v>
      </c>
      <c r="M1550" s="25" t="str">
        <f>VLOOKUP(L1550,mês!A:B,2,0)</f>
        <v>Janeiro</v>
      </c>
      <c r="N1550" s="25" t="e">
        <f t="shared" si="99"/>
        <v>#VALUE!</v>
      </c>
    </row>
    <row r="1551" spans="10:14" ht="57" customHeight="1" x14ac:dyDescent="0.2">
      <c r="J1551" s="30">
        <f t="shared" si="96"/>
        <v>0</v>
      </c>
      <c r="K1551" s="30">
        <f t="shared" si="97"/>
        <v>0</v>
      </c>
      <c r="L1551" s="25">
        <f t="shared" si="98"/>
        <v>1</v>
      </c>
      <c r="M1551" s="25" t="str">
        <f>VLOOKUP(L1551,mês!A:B,2,0)</f>
        <v>Janeiro</v>
      </c>
      <c r="N1551" s="25" t="e">
        <f t="shared" si="99"/>
        <v>#VALUE!</v>
      </c>
    </row>
    <row r="1552" spans="10:14" ht="57" customHeight="1" x14ac:dyDescent="0.2">
      <c r="J1552" s="30">
        <f t="shared" si="96"/>
        <v>0</v>
      </c>
      <c r="K1552" s="30">
        <f t="shared" si="97"/>
        <v>0</v>
      </c>
      <c r="L1552" s="25">
        <f t="shared" si="98"/>
        <v>1</v>
      </c>
      <c r="M1552" s="25" t="str">
        <f>VLOOKUP(L1552,mês!A:B,2,0)</f>
        <v>Janeiro</v>
      </c>
      <c r="N1552" s="25" t="e">
        <f t="shared" si="99"/>
        <v>#VALUE!</v>
      </c>
    </row>
    <row r="1553" spans="10:14" ht="57" customHeight="1" x14ac:dyDescent="0.2">
      <c r="J1553" s="30">
        <f t="shared" si="96"/>
        <v>0</v>
      </c>
      <c r="K1553" s="30">
        <f t="shared" si="97"/>
        <v>0</v>
      </c>
      <c r="L1553" s="25">
        <f t="shared" si="98"/>
        <v>1</v>
      </c>
      <c r="M1553" s="25" t="str">
        <f>VLOOKUP(L1553,mês!A:B,2,0)</f>
        <v>Janeiro</v>
      </c>
      <c r="N1553" s="25" t="e">
        <f t="shared" si="99"/>
        <v>#VALUE!</v>
      </c>
    </row>
    <row r="1554" spans="10:14" ht="57" customHeight="1" x14ac:dyDescent="0.2">
      <c r="J1554" s="30">
        <f t="shared" si="96"/>
        <v>0</v>
      </c>
      <c r="K1554" s="30">
        <f t="shared" si="97"/>
        <v>0</v>
      </c>
      <c r="L1554" s="25">
        <f t="shared" si="98"/>
        <v>1</v>
      </c>
      <c r="M1554" s="25" t="str">
        <f>VLOOKUP(L1554,mês!A:B,2,0)</f>
        <v>Janeiro</v>
      </c>
      <c r="N1554" s="25" t="e">
        <f t="shared" si="99"/>
        <v>#VALUE!</v>
      </c>
    </row>
    <row r="1555" spans="10:14" ht="57" customHeight="1" x14ac:dyDescent="0.2">
      <c r="J1555" s="30">
        <f t="shared" si="96"/>
        <v>0</v>
      </c>
      <c r="K1555" s="30">
        <f t="shared" si="97"/>
        <v>0</v>
      </c>
      <c r="L1555" s="25">
        <f t="shared" si="98"/>
        <v>1</v>
      </c>
      <c r="M1555" s="25" t="str">
        <f>VLOOKUP(L1555,mês!A:B,2,0)</f>
        <v>Janeiro</v>
      </c>
      <c r="N1555" s="25" t="e">
        <f t="shared" si="99"/>
        <v>#VALUE!</v>
      </c>
    </row>
    <row r="1556" spans="10:14" ht="57" customHeight="1" x14ac:dyDescent="0.2">
      <c r="J1556" s="30">
        <f t="shared" si="96"/>
        <v>0</v>
      </c>
      <c r="K1556" s="30">
        <f t="shared" si="97"/>
        <v>0</v>
      </c>
      <c r="L1556" s="25">
        <f t="shared" si="98"/>
        <v>1</v>
      </c>
      <c r="M1556" s="25" t="str">
        <f>VLOOKUP(L1556,mês!A:B,2,0)</f>
        <v>Janeiro</v>
      </c>
      <c r="N1556" s="25" t="e">
        <f t="shared" si="99"/>
        <v>#VALUE!</v>
      </c>
    </row>
    <row r="1557" spans="10:14" ht="57" customHeight="1" x14ac:dyDescent="0.2">
      <c r="J1557" s="30">
        <f t="shared" si="96"/>
        <v>0</v>
      </c>
      <c r="K1557" s="30">
        <f t="shared" si="97"/>
        <v>0</v>
      </c>
      <c r="L1557" s="25">
        <f t="shared" si="98"/>
        <v>1</v>
      </c>
      <c r="M1557" s="25" t="str">
        <f>VLOOKUP(L1557,mês!A:B,2,0)</f>
        <v>Janeiro</v>
      </c>
      <c r="N1557" s="25" t="e">
        <f t="shared" si="99"/>
        <v>#VALUE!</v>
      </c>
    </row>
    <row r="1558" spans="10:14" ht="57" customHeight="1" x14ac:dyDescent="0.2">
      <c r="J1558" s="30">
        <f t="shared" si="96"/>
        <v>0</v>
      </c>
      <c r="K1558" s="30">
        <f t="shared" si="97"/>
        <v>0</v>
      </c>
      <c r="L1558" s="25">
        <f t="shared" si="98"/>
        <v>1</v>
      </c>
      <c r="M1558" s="25" t="str">
        <f>VLOOKUP(L1558,mês!A:B,2,0)</f>
        <v>Janeiro</v>
      </c>
      <c r="N1558" s="25" t="e">
        <f t="shared" si="99"/>
        <v>#VALUE!</v>
      </c>
    </row>
    <row r="1559" spans="10:14" ht="57" customHeight="1" x14ac:dyDescent="0.2">
      <c r="J1559" s="30">
        <f t="shared" si="96"/>
        <v>0</v>
      </c>
      <c r="K1559" s="30">
        <f t="shared" si="97"/>
        <v>0</v>
      </c>
      <c r="L1559" s="25">
        <f t="shared" si="98"/>
        <v>1</v>
      </c>
      <c r="M1559" s="25" t="str">
        <f>VLOOKUP(L1559,mês!A:B,2,0)</f>
        <v>Janeiro</v>
      </c>
      <c r="N1559" s="25" t="e">
        <f t="shared" si="99"/>
        <v>#VALUE!</v>
      </c>
    </row>
    <row r="1560" spans="10:14" ht="57" customHeight="1" x14ac:dyDescent="0.2">
      <c r="J1560" s="30">
        <f t="shared" si="96"/>
        <v>0</v>
      </c>
      <c r="K1560" s="30">
        <f t="shared" si="97"/>
        <v>0</v>
      </c>
      <c r="L1560" s="25">
        <f t="shared" si="98"/>
        <v>1</v>
      </c>
      <c r="M1560" s="25" t="str">
        <f>VLOOKUP(L1560,mês!A:B,2,0)</f>
        <v>Janeiro</v>
      </c>
      <c r="N1560" s="25" t="e">
        <f t="shared" si="99"/>
        <v>#VALUE!</v>
      </c>
    </row>
    <row r="1561" spans="10:14" ht="57" customHeight="1" x14ac:dyDescent="0.2">
      <c r="J1561" s="30">
        <f t="shared" si="96"/>
        <v>0</v>
      </c>
      <c r="K1561" s="30">
        <f t="shared" si="97"/>
        <v>0</v>
      </c>
      <c r="L1561" s="25">
        <f t="shared" si="98"/>
        <v>1</v>
      </c>
      <c r="M1561" s="25" t="str">
        <f>VLOOKUP(L1561,mês!A:B,2,0)</f>
        <v>Janeiro</v>
      </c>
      <c r="N1561" s="25" t="e">
        <f t="shared" si="99"/>
        <v>#VALUE!</v>
      </c>
    </row>
    <row r="1562" spans="10:14" ht="57" customHeight="1" x14ac:dyDescent="0.2">
      <c r="J1562" s="30">
        <f t="shared" si="96"/>
        <v>0</v>
      </c>
      <c r="K1562" s="30">
        <f t="shared" si="97"/>
        <v>0</v>
      </c>
      <c r="L1562" s="25">
        <f t="shared" si="98"/>
        <v>1</v>
      </c>
      <c r="M1562" s="25" t="str">
        <f>VLOOKUP(L1562,mês!A:B,2,0)</f>
        <v>Janeiro</v>
      </c>
      <c r="N1562" s="25" t="e">
        <f t="shared" si="99"/>
        <v>#VALUE!</v>
      </c>
    </row>
    <row r="1563" spans="10:14" ht="57" customHeight="1" x14ac:dyDescent="0.2">
      <c r="J1563" s="30">
        <f t="shared" si="96"/>
        <v>0</v>
      </c>
      <c r="K1563" s="30">
        <f t="shared" si="97"/>
        <v>0</v>
      </c>
      <c r="L1563" s="25">
        <f t="shared" si="98"/>
        <v>1</v>
      </c>
      <c r="M1563" s="25" t="str">
        <f>VLOOKUP(L1563,mês!A:B,2,0)</f>
        <v>Janeiro</v>
      </c>
      <c r="N1563" s="25" t="e">
        <f t="shared" si="99"/>
        <v>#VALUE!</v>
      </c>
    </row>
    <row r="1564" spans="10:14" ht="57" customHeight="1" x14ac:dyDescent="0.2">
      <c r="J1564" s="30">
        <f t="shared" si="96"/>
        <v>0</v>
      </c>
      <c r="K1564" s="30">
        <f t="shared" si="97"/>
        <v>0</v>
      </c>
      <c r="L1564" s="25">
        <f t="shared" si="98"/>
        <v>1</v>
      </c>
      <c r="M1564" s="25" t="str">
        <f>VLOOKUP(L1564,mês!A:B,2,0)</f>
        <v>Janeiro</v>
      </c>
      <c r="N1564" s="25" t="e">
        <f t="shared" si="99"/>
        <v>#VALUE!</v>
      </c>
    </row>
    <row r="1565" spans="10:14" ht="57" customHeight="1" x14ac:dyDescent="0.2">
      <c r="J1565" s="30">
        <f t="shared" si="96"/>
        <v>0</v>
      </c>
      <c r="K1565" s="30">
        <f t="shared" si="97"/>
        <v>0</v>
      </c>
      <c r="L1565" s="25">
        <f t="shared" si="98"/>
        <v>1</v>
      </c>
      <c r="M1565" s="25" t="str">
        <f>VLOOKUP(L1565,mês!A:B,2,0)</f>
        <v>Janeiro</v>
      </c>
      <c r="N1565" s="25" t="e">
        <f t="shared" si="99"/>
        <v>#VALUE!</v>
      </c>
    </row>
    <row r="1566" spans="10:14" ht="57" customHeight="1" x14ac:dyDescent="0.2">
      <c r="J1566" s="30">
        <f t="shared" si="96"/>
        <v>0</v>
      </c>
      <c r="K1566" s="30">
        <f t="shared" si="97"/>
        <v>0</v>
      </c>
      <c r="L1566" s="25">
        <f t="shared" si="98"/>
        <v>1</v>
      </c>
      <c r="M1566" s="25" t="str">
        <f>VLOOKUP(L1566,mês!A:B,2,0)</f>
        <v>Janeiro</v>
      </c>
      <c r="N1566" s="25" t="e">
        <f t="shared" si="99"/>
        <v>#VALUE!</v>
      </c>
    </row>
    <row r="1567" spans="10:14" ht="57" customHeight="1" x14ac:dyDescent="0.2">
      <c r="J1567" s="30">
        <f t="shared" si="96"/>
        <v>0</v>
      </c>
      <c r="K1567" s="30">
        <f t="shared" si="97"/>
        <v>0</v>
      </c>
      <c r="L1567" s="25">
        <f t="shared" si="98"/>
        <v>1</v>
      </c>
      <c r="M1567" s="25" t="str">
        <f>VLOOKUP(L1567,mês!A:B,2,0)</f>
        <v>Janeiro</v>
      </c>
      <c r="N1567" s="25" t="e">
        <f t="shared" si="99"/>
        <v>#VALUE!</v>
      </c>
    </row>
    <row r="1568" spans="10:14" ht="57" customHeight="1" x14ac:dyDescent="0.2">
      <c r="J1568" s="30">
        <f t="shared" si="96"/>
        <v>0</v>
      </c>
      <c r="K1568" s="30">
        <f t="shared" si="97"/>
        <v>0</v>
      </c>
      <c r="L1568" s="25">
        <f t="shared" si="98"/>
        <v>1</v>
      </c>
      <c r="M1568" s="25" t="str">
        <f>VLOOKUP(L1568,mês!A:B,2,0)</f>
        <v>Janeiro</v>
      </c>
      <c r="N1568" s="25" t="e">
        <f t="shared" si="99"/>
        <v>#VALUE!</v>
      </c>
    </row>
    <row r="1569" spans="10:14" ht="57" customHeight="1" x14ac:dyDescent="0.2">
      <c r="J1569" s="30">
        <f t="shared" si="96"/>
        <v>0</v>
      </c>
      <c r="K1569" s="30">
        <f t="shared" si="97"/>
        <v>0</v>
      </c>
      <c r="L1569" s="25">
        <f t="shared" si="98"/>
        <v>1</v>
      </c>
      <c r="M1569" s="25" t="str">
        <f>VLOOKUP(L1569,mês!A:B,2,0)</f>
        <v>Janeiro</v>
      </c>
      <c r="N1569" s="25" t="e">
        <f t="shared" si="99"/>
        <v>#VALUE!</v>
      </c>
    </row>
    <row r="1570" spans="10:14" ht="57" customHeight="1" x14ac:dyDescent="0.2">
      <c r="J1570" s="30">
        <f t="shared" si="96"/>
        <v>0</v>
      </c>
      <c r="K1570" s="30">
        <f t="shared" si="97"/>
        <v>0</v>
      </c>
      <c r="L1570" s="25">
        <f t="shared" si="98"/>
        <v>1</v>
      </c>
      <c r="M1570" s="25" t="str">
        <f>VLOOKUP(L1570,mês!A:B,2,0)</f>
        <v>Janeiro</v>
      </c>
      <c r="N1570" s="25" t="e">
        <f t="shared" si="99"/>
        <v>#VALUE!</v>
      </c>
    </row>
    <row r="1571" spans="10:14" ht="57" customHeight="1" x14ac:dyDescent="0.2">
      <c r="J1571" s="30">
        <f t="shared" si="96"/>
        <v>0</v>
      </c>
      <c r="K1571" s="30">
        <f t="shared" si="97"/>
        <v>0</v>
      </c>
      <c r="L1571" s="25">
        <f t="shared" si="98"/>
        <v>1</v>
      </c>
      <c r="M1571" s="25" t="str">
        <f>VLOOKUP(L1571,mês!A:B,2,0)</f>
        <v>Janeiro</v>
      </c>
      <c r="N1571" s="25" t="e">
        <f t="shared" si="99"/>
        <v>#VALUE!</v>
      </c>
    </row>
    <row r="1572" spans="10:14" ht="57" customHeight="1" x14ac:dyDescent="0.2">
      <c r="J1572" s="30">
        <f t="shared" si="96"/>
        <v>0</v>
      </c>
      <c r="K1572" s="30">
        <f t="shared" si="97"/>
        <v>0</v>
      </c>
      <c r="L1572" s="25">
        <f t="shared" si="98"/>
        <v>1</v>
      </c>
      <c r="M1572" s="25" t="str">
        <f>VLOOKUP(L1572,mês!A:B,2,0)</f>
        <v>Janeiro</v>
      </c>
      <c r="N1572" s="25" t="e">
        <f t="shared" si="99"/>
        <v>#VALUE!</v>
      </c>
    </row>
    <row r="1573" spans="10:14" ht="57" customHeight="1" x14ac:dyDescent="0.2">
      <c r="J1573" s="30">
        <f t="shared" ref="J1573:J1636" si="100">IF(G1573="Não",0,H1573)</f>
        <v>0</v>
      </c>
      <c r="K1573" s="30">
        <f t="shared" ref="K1573:K1636" si="101">IF(G1573="Não",H1573,0)</f>
        <v>0</v>
      </c>
      <c r="L1573" s="25">
        <f t="shared" ref="L1573:L1636" si="102">MONTH(B1573)</f>
        <v>1</v>
      </c>
      <c r="M1573" s="25" t="str">
        <f>VLOOKUP(L1573,mês!A:B,2,0)</f>
        <v>Janeiro</v>
      </c>
      <c r="N1573" s="25" t="e">
        <f t="shared" ref="N1573:N1636" si="103">LEFT(A1573,SEARCH("-",A1573)-1)</f>
        <v>#VALUE!</v>
      </c>
    </row>
    <row r="1574" spans="10:14" ht="57" customHeight="1" x14ac:dyDescent="0.2">
      <c r="J1574" s="30">
        <f t="shared" si="100"/>
        <v>0</v>
      </c>
      <c r="K1574" s="30">
        <f t="shared" si="101"/>
        <v>0</v>
      </c>
      <c r="L1574" s="25">
        <f t="shared" si="102"/>
        <v>1</v>
      </c>
      <c r="M1574" s="25" t="str">
        <f>VLOOKUP(L1574,mês!A:B,2,0)</f>
        <v>Janeiro</v>
      </c>
      <c r="N1574" s="25" t="e">
        <f t="shared" si="103"/>
        <v>#VALUE!</v>
      </c>
    </row>
    <row r="1575" spans="10:14" ht="57" customHeight="1" x14ac:dyDescent="0.2">
      <c r="J1575" s="30">
        <f t="shared" si="100"/>
        <v>0</v>
      </c>
      <c r="K1575" s="30">
        <f t="shared" si="101"/>
        <v>0</v>
      </c>
      <c r="L1575" s="25">
        <f t="shared" si="102"/>
        <v>1</v>
      </c>
      <c r="M1575" s="25" t="str">
        <f>VLOOKUP(L1575,mês!A:B,2,0)</f>
        <v>Janeiro</v>
      </c>
      <c r="N1575" s="25" t="e">
        <f t="shared" si="103"/>
        <v>#VALUE!</v>
      </c>
    </row>
    <row r="1576" spans="10:14" ht="57" customHeight="1" x14ac:dyDescent="0.2">
      <c r="J1576" s="30">
        <f t="shared" si="100"/>
        <v>0</v>
      </c>
      <c r="K1576" s="30">
        <f t="shared" si="101"/>
        <v>0</v>
      </c>
      <c r="L1576" s="25">
        <f t="shared" si="102"/>
        <v>1</v>
      </c>
      <c r="M1576" s="25" t="str">
        <f>VLOOKUP(L1576,mês!A:B,2,0)</f>
        <v>Janeiro</v>
      </c>
      <c r="N1576" s="25" t="e">
        <f t="shared" si="103"/>
        <v>#VALUE!</v>
      </c>
    </row>
    <row r="1577" spans="10:14" ht="57" customHeight="1" x14ac:dyDescent="0.2">
      <c r="J1577" s="30">
        <f t="shared" si="100"/>
        <v>0</v>
      </c>
      <c r="K1577" s="30">
        <f t="shared" si="101"/>
        <v>0</v>
      </c>
      <c r="L1577" s="25">
        <f t="shared" si="102"/>
        <v>1</v>
      </c>
      <c r="M1577" s="25" t="str">
        <f>VLOOKUP(L1577,mês!A:B,2,0)</f>
        <v>Janeiro</v>
      </c>
      <c r="N1577" s="25" t="e">
        <f t="shared" si="103"/>
        <v>#VALUE!</v>
      </c>
    </row>
    <row r="1578" spans="10:14" ht="57" customHeight="1" x14ac:dyDescent="0.2">
      <c r="J1578" s="30">
        <f t="shared" si="100"/>
        <v>0</v>
      </c>
      <c r="K1578" s="30">
        <f t="shared" si="101"/>
        <v>0</v>
      </c>
      <c r="L1578" s="25">
        <f t="shared" si="102"/>
        <v>1</v>
      </c>
      <c r="M1578" s="25" t="str">
        <f>VLOOKUP(L1578,mês!A:B,2,0)</f>
        <v>Janeiro</v>
      </c>
      <c r="N1578" s="25" t="e">
        <f t="shared" si="103"/>
        <v>#VALUE!</v>
      </c>
    </row>
    <row r="1579" spans="10:14" ht="57" customHeight="1" x14ac:dyDescent="0.2">
      <c r="J1579" s="30">
        <f t="shared" si="100"/>
        <v>0</v>
      </c>
      <c r="K1579" s="30">
        <f t="shared" si="101"/>
        <v>0</v>
      </c>
      <c r="L1579" s="25">
        <f t="shared" si="102"/>
        <v>1</v>
      </c>
      <c r="M1579" s="25" t="str">
        <f>VLOOKUP(L1579,mês!A:B,2,0)</f>
        <v>Janeiro</v>
      </c>
      <c r="N1579" s="25" t="e">
        <f t="shared" si="103"/>
        <v>#VALUE!</v>
      </c>
    </row>
    <row r="1580" spans="10:14" ht="57" customHeight="1" x14ac:dyDescent="0.2">
      <c r="J1580" s="30">
        <f t="shared" si="100"/>
        <v>0</v>
      </c>
      <c r="K1580" s="30">
        <f t="shared" si="101"/>
        <v>0</v>
      </c>
      <c r="L1580" s="25">
        <f t="shared" si="102"/>
        <v>1</v>
      </c>
      <c r="M1580" s="25" t="str">
        <f>VLOOKUP(L1580,mês!A:B,2,0)</f>
        <v>Janeiro</v>
      </c>
      <c r="N1580" s="25" t="e">
        <f t="shared" si="103"/>
        <v>#VALUE!</v>
      </c>
    </row>
    <row r="1581" spans="10:14" ht="57" customHeight="1" x14ac:dyDescent="0.2">
      <c r="J1581" s="30">
        <f t="shared" si="100"/>
        <v>0</v>
      </c>
      <c r="K1581" s="30">
        <f t="shared" si="101"/>
        <v>0</v>
      </c>
      <c r="L1581" s="25">
        <f t="shared" si="102"/>
        <v>1</v>
      </c>
      <c r="M1581" s="25" t="str">
        <f>VLOOKUP(L1581,mês!A:B,2,0)</f>
        <v>Janeiro</v>
      </c>
      <c r="N1581" s="25" t="e">
        <f t="shared" si="103"/>
        <v>#VALUE!</v>
      </c>
    </row>
    <row r="1582" spans="10:14" ht="57" customHeight="1" x14ac:dyDescent="0.2">
      <c r="J1582" s="30">
        <f t="shared" si="100"/>
        <v>0</v>
      </c>
      <c r="K1582" s="30">
        <f t="shared" si="101"/>
        <v>0</v>
      </c>
      <c r="L1582" s="25">
        <f t="shared" si="102"/>
        <v>1</v>
      </c>
      <c r="M1582" s="25" t="str">
        <f>VLOOKUP(L1582,mês!A:B,2,0)</f>
        <v>Janeiro</v>
      </c>
      <c r="N1582" s="25" t="e">
        <f t="shared" si="103"/>
        <v>#VALUE!</v>
      </c>
    </row>
    <row r="1583" spans="10:14" ht="57" customHeight="1" x14ac:dyDescent="0.2">
      <c r="J1583" s="30">
        <f t="shared" si="100"/>
        <v>0</v>
      </c>
      <c r="K1583" s="30">
        <f t="shared" si="101"/>
        <v>0</v>
      </c>
      <c r="L1583" s="25">
        <f t="shared" si="102"/>
        <v>1</v>
      </c>
      <c r="M1583" s="25" t="str">
        <f>VLOOKUP(L1583,mês!A:B,2,0)</f>
        <v>Janeiro</v>
      </c>
      <c r="N1583" s="25" t="e">
        <f t="shared" si="103"/>
        <v>#VALUE!</v>
      </c>
    </row>
    <row r="1584" spans="10:14" ht="57" customHeight="1" x14ac:dyDescent="0.2">
      <c r="J1584" s="30">
        <f t="shared" si="100"/>
        <v>0</v>
      </c>
      <c r="K1584" s="30">
        <f t="shared" si="101"/>
        <v>0</v>
      </c>
      <c r="L1584" s="25">
        <f t="shared" si="102"/>
        <v>1</v>
      </c>
      <c r="M1584" s="25" t="str">
        <f>VLOOKUP(L1584,mês!A:B,2,0)</f>
        <v>Janeiro</v>
      </c>
      <c r="N1584" s="25" t="e">
        <f t="shared" si="103"/>
        <v>#VALUE!</v>
      </c>
    </row>
    <row r="1585" spans="10:14" ht="57" customHeight="1" x14ac:dyDescent="0.2">
      <c r="J1585" s="30">
        <f t="shared" si="100"/>
        <v>0</v>
      </c>
      <c r="K1585" s="30">
        <f t="shared" si="101"/>
        <v>0</v>
      </c>
      <c r="L1585" s="25">
        <f t="shared" si="102"/>
        <v>1</v>
      </c>
      <c r="M1585" s="25" t="str">
        <f>VLOOKUP(L1585,mês!A:B,2,0)</f>
        <v>Janeiro</v>
      </c>
      <c r="N1585" s="25" t="e">
        <f t="shared" si="103"/>
        <v>#VALUE!</v>
      </c>
    </row>
    <row r="1586" spans="10:14" ht="57" customHeight="1" x14ac:dyDescent="0.2">
      <c r="J1586" s="30">
        <f t="shared" si="100"/>
        <v>0</v>
      </c>
      <c r="K1586" s="30">
        <f t="shared" si="101"/>
        <v>0</v>
      </c>
      <c r="L1586" s="25">
        <f t="shared" si="102"/>
        <v>1</v>
      </c>
      <c r="M1586" s="25" t="str">
        <f>VLOOKUP(L1586,mês!A:B,2,0)</f>
        <v>Janeiro</v>
      </c>
      <c r="N1586" s="25" t="e">
        <f t="shared" si="103"/>
        <v>#VALUE!</v>
      </c>
    </row>
    <row r="1587" spans="10:14" ht="57" customHeight="1" x14ac:dyDescent="0.2">
      <c r="J1587" s="30">
        <f t="shared" si="100"/>
        <v>0</v>
      </c>
      <c r="K1587" s="30">
        <f t="shared" si="101"/>
        <v>0</v>
      </c>
      <c r="L1587" s="25">
        <f t="shared" si="102"/>
        <v>1</v>
      </c>
      <c r="M1587" s="25" t="str">
        <f>VLOOKUP(L1587,mês!A:B,2,0)</f>
        <v>Janeiro</v>
      </c>
      <c r="N1587" s="25" t="e">
        <f t="shared" si="103"/>
        <v>#VALUE!</v>
      </c>
    </row>
    <row r="1588" spans="10:14" ht="57" customHeight="1" x14ac:dyDescent="0.2">
      <c r="J1588" s="30">
        <f t="shared" si="100"/>
        <v>0</v>
      </c>
      <c r="K1588" s="30">
        <f t="shared" si="101"/>
        <v>0</v>
      </c>
      <c r="L1588" s="25">
        <f t="shared" si="102"/>
        <v>1</v>
      </c>
      <c r="M1588" s="25" t="str">
        <f>VLOOKUP(L1588,mês!A:B,2,0)</f>
        <v>Janeiro</v>
      </c>
      <c r="N1588" s="25" t="e">
        <f t="shared" si="103"/>
        <v>#VALUE!</v>
      </c>
    </row>
    <row r="1589" spans="10:14" ht="57" customHeight="1" x14ac:dyDescent="0.2">
      <c r="J1589" s="30">
        <f t="shared" si="100"/>
        <v>0</v>
      </c>
      <c r="K1589" s="30">
        <f t="shared" si="101"/>
        <v>0</v>
      </c>
      <c r="L1589" s="25">
        <f t="shared" si="102"/>
        <v>1</v>
      </c>
      <c r="M1589" s="25" t="str">
        <f>VLOOKUP(L1589,mês!A:B,2,0)</f>
        <v>Janeiro</v>
      </c>
      <c r="N1589" s="25" t="e">
        <f t="shared" si="103"/>
        <v>#VALUE!</v>
      </c>
    </row>
    <row r="1590" spans="10:14" ht="57" customHeight="1" x14ac:dyDescent="0.2">
      <c r="J1590" s="30">
        <f t="shared" si="100"/>
        <v>0</v>
      </c>
      <c r="K1590" s="30">
        <f t="shared" si="101"/>
        <v>0</v>
      </c>
      <c r="L1590" s="25">
        <f t="shared" si="102"/>
        <v>1</v>
      </c>
      <c r="M1590" s="25" t="str">
        <f>VLOOKUP(L1590,mês!A:B,2,0)</f>
        <v>Janeiro</v>
      </c>
      <c r="N1590" s="25" t="e">
        <f t="shared" si="103"/>
        <v>#VALUE!</v>
      </c>
    </row>
    <row r="1591" spans="10:14" ht="57" customHeight="1" x14ac:dyDescent="0.2">
      <c r="J1591" s="30">
        <f t="shared" si="100"/>
        <v>0</v>
      </c>
      <c r="K1591" s="30">
        <f t="shared" si="101"/>
        <v>0</v>
      </c>
      <c r="L1591" s="25">
        <f t="shared" si="102"/>
        <v>1</v>
      </c>
      <c r="M1591" s="25" t="str">
        <f>VLOOKUP(L1591,mês!A:B,2,0)</f>
        <v>Janeiro</v>
      </c>
      <c r="N1591" s="25" t="e">
        <f t="shared" si="103"/>
        <v>#VALUE!</v>
      </c>
    </row>
    <row r="1592" spans="10:14" ht="57" customHeight="1" x14ac:dyDescent="0.2">
      <c r="J1592" s="30">
        <f t="shared" si="100"/>
        <v>0</v>
      </c>
      <c r="K1592" s="30">
        <f t="shared" si="101"/>
        <v>0</v>
      </c>
      <c r="L1592" s="25">
        <f t="shared" si="102"/>
        <v>1</v>
      </c>
      <c r="M1592" s="25" t="str">
        <f>VLOOKUP(L1592,mês!A:B,2,0)</f>
        <v>Janeiro</v>
      </c>
      <c r="N1592" s="25" t="e">
        <f t="shared" si="103"/>
        <v>#VALUE!</v>
      </c>
    </row>
    <row r="1593" spans="10:14" ht="57" customHeight="1" x14ac:dyDescent="0.2">
      <c r="J1593" s="30">
        <f t="shared" si="100"/>
        <v>0</v>
      </c>
      <c r="K1593" s="30">
        <f t="shared" si="101"/>
        <v>0</v>
      </c>
      <c r="L1593" s="25">
        <f t="shared" si="102"/>
        <v>1</v>
      </c>
      <c r="M1593" s="25" t="str">
        <f>VLOOKUP(L1593,mês!A:B,2,0)</f>
        <v>Janeiro</v>
      </c>
      <c r="N1593" s="25" t="e">
        <f t="shared" si="103"/>
        <v>#VALUE!</v>
      </c>
    </row>
    <row r="1594" spans="10:14" ht="57" customHeight="1" x14ac:dyDescent="0.2">
      <c r="J1594" s="30">
        <f t="shared" si="100"/>
        <v>0</v>
      </c>
      <c r="K1594" s="30">
        <f t="shared" si="101"/>
        <v>0</v>
      </c>
      <c r="L1594" s="25">
        <f t="shared" si="102"/>
        <v>1</v>
      </c>
      <c r="M1594" s="25" t="str">
        <f>VLOOKUP(L1594,mês!A:B,2,0)</f>
        <v>Janeiro</v>
      </c>
      <c r="N1594" s="25" t="e">
        <f t="shared" si="103"/>
        <v>#VALUE!</v>
      </c>
    </row>
    <row r="1595" spans="10:14" ht="57" customHeight="1" x14ac:dyDescent="0.2">
      <c r="J1595" s="30">
        <f t="shared" si="100"/>
        <v>0</v>
      </c>
      <c r="K1595" s="30">
        <f t="shared" si="101"/>
        <v>0</v>
      </c>
      <c r="L1595" s="25">
        <f t="shared" si="102"/>
        <v>1</v>
      </c>
      <c r="M1595" s="25" t="str">
        <f>VLOOKUP(L1595,mês!A:B,2,0)</f>
        <v>Janeiro</v>
      </c>
      <c r="N1595" s="25" t="e">
        <f t="shared" si="103"/>
        <v>#VALUE!</v>
      </c>
    </row>
    <row r="1596" spans="10:14" ht="57" customHeight="1" x14ac:dyDescent="0.2">
      <c r="J1596" s="30">
        <f t="shared" si="100"/>
        <v>0</v>
      </c>
      <c r="K1596" s="30">
        <f t="shared" si="101"/>
        <v>0</v>
      </c>
      <c r="L1596" s="25">
        <f t="shared" si="102"/>
        <v>1</v>
      </c>
      <c r="M1596" s="25" t="str">
        <f>VLOOKUP(L1596,mês!A:B,2,0)</f>
        <v>Janeiro</v>
      </c>
      <c r="N1596" s="25" t="e">
        <f t="shared" si="103"/>
        <v>#VALUE!</v>
      </c>
    </row>
    <row r="1597" spans="10:14" ht="57" customHeight="1" x14ac:dyDescent="0.2">
      <c r="J1597" s="30">
        <f t="shared" si="100"/>
        <v>0</v>
      </c>
      <c r="K1597" s="30">
        <f t="shared" si="101"/>
        <v>0</v>
      </c>
      <c r="L1597" s="25">
        <f t="shared" si="102"/>
        <v>1</v>
      </c>
      <c r="M1597" s="25" t="str">
        <f>VLOOKUP(L1597,mês!A:B,2,0)</f>
        <v>Janeiro</v>
      </c>
      <c r="N1597" s="25" t="e">
        <f t="shared" si="103"/>
        <v>#VALUE!</v>
      </c>
    </row>
    <row r="1598" spans="10:14" ht="57" customHeight="1" x14ac:dyDescent="0.2">
      <c r="J1598" s="30">
        <f t="shared" si="100"/>
        <v>0</v>
      </c>
      <c r="K1598" s="30">
        <f t="shared" si="101"/>
        <v>0</v>
      </c>
      <c r="L1598" s="25">
        <f t="shared" si="102"/>
        <v>1</v>
      </c>
      <c r="M1598" s="25" t="str">
        <f>VLOOKUP(L1598,mês!A:B,2,0)</f>
        <v>Janeiro</v>
      </c>
      <c r="N1598" s="25" t="e">
        <f t="shared" si="103"/>
        <v>#VALUE!</v>
      </c>
    </row>
    <row r="1599" spans="10:14" ht="57" customHeight="1" x14ac:dyDescent="0.2">
      <c r="J1599" s="30">
        <f t="shared" si="100"/>
        <v>0</v>
      </c>
      <c r="K1599" s="30">
        <f t="shared" si="101"/>
        <v>0</v>
      </c>
      <c r="L1599" s="25">
        <f t="shared" si="102"/>
        <v>1</v>
      </c>
      <c r="M1599" s="25" t="str">
        <f>VLOOKUP(L1599,mês!A:B,2,0)</f>
        <v>Janeiro</v>
      </c>
      <c r="N1599" s="25" t="e">
        <f t="shared" si="103"/>
        <v>#VALUE!</v>
      </c>
    </row>
    <row r="1600" spans="10:14" ht="57" customHeight="1" x14ac:dyDescent="0.2">
      <c r="J1600" s="30">
        <f t="shared" si="100"/>
        <v>0</v>
      </c>
      <c r="K1600" s="30">
        <f t="shared" si="101"/>
        <v>0</v>
      </c>
      <c r="L1600" s="25">
        <f t="shared" si="102"/>
        <v>1</v>
      </c>
      <c r="M1600" s="25" t="str">
        <f>VLOOKUP(L1600,mês!A:B,2,0)</f>
        <v>Janeiro</v>
      </c>
      <c r="N1600" s="25" t="e">
        <f t="shared" si="103"/>
        <v>#VALUE!</v>
      </c>
    </row>
    <row r="1601" spans="10:14" ht="57" customHeight="1" x14ac:dyDescent="0.2">
      <c r="J1601" s="30">
        <f t="shared" si="100"/>
        <v>0</v>
      </c>
      <c r="K1601" s="30">
        <f t="shared" si="101"/>
        <v>0</v>
      </c>
      <c r="L1601" s="25">
        <f t="shared" si="102"/>
        <v>1</v>
      </c>
      <c r="M1601" s="25" t="str">
        <f>VLOOKUP(L1601,mês!A:B,2,0)</f>
        <v>Janeiro</v>
      </c>
      <c r="N1601" s="25" t="e">
        <f t="shared" si="103"/>
        <v>#VALUE!</v>
      </c>
    </row>
    <row r="1602" spans="10:14" ht="57" customHeight="1" x14ac:dyDescent="0.2">
      <c r="J1602" s="30">
        <f t="shared" si="100"/>
        <v>0</v>
      </c>
      <c r="K1602" s="30">
        <f t="shared" si="101"/>
        <v>0</v>
      </c>
      <c r="L1602" s="25">
        <f t="shared" si="102"/>
        <v>1</v>
      </c>
      <c r="M1602" s="25" t="str">
        <f>VLOOKUP(L1602,mês!A:B,2,0)</f>
        <v>Janeiro</v>
      </c>
      <c r="N1602" s="25" t="e">
        <f t="shared" si="103"/>
        <v>#VALUE!</v>
      </c>
    </row>
    <row r="1603" spans="10:14" ht="57" customHeight="1" x14ac:dyDescent="0.2">
      <c r="J1603" s="30">
        <f t="shared" si="100"/>
        <v>0</v>
      </c>
      <c r="K1603" s="30">
        <f t="shared" si="101"/>
        <v>0</v>
      </c>
      <c r="L1603" s="25">
        <f t="shared" si="102"/>
        <v>1</v>
      </c>
      <c r="M1603" s="25" t="str">
        <f>VLOOKUP(L1603,mês!A:B,2,0)</f>
        <v>Janeiro</v>
      </c>
      <c r="N1603" s="25" t="e">
        <f t="shared" si="103"/>
        <v>#VALUE!</v>
      </c>
    </row>
    <row r="1604" spans="10:14" ht="57" customHeight="1" x14ac:dyDescent="0.2">
      <c r="J1604" s="30">
        <f t="shared" si="100"/>
        <v>0</v>
      </c>
      <c r="K1604" s="30">
        <f t="shared" si="101"/>
        <v>0</v>
      </c>
      <c r="L1604" s="25">
        <f t="shared" si="102"/>
        <v>1</v>
      </c>
      <c r="M1604" s="25" t="str">
        <f>VLOOKUP(L1604,mês!A:B,2,0)</f>
        <v>Janeiro</v>
      </c>
      <c r="N1604" s="25" t="e">
        <f t="shared" si="103"/>
        <v>#VALUE!</v>
      </c>
    </row>
    <row r="1605" spans="10:14" ht="57" customHeight="1" x14ac:dyDescent="0.2">
      <c r="J1605" s="30">
        <f t="shared" si="100"/>
        <v>0</v>
      </c>
      <c r="K1605" s="30">
        <f t="shared" si="101"/>
        <v>0</v>
      </c>
      <c r="L1605" s="25">
        <f t="shared" si="102"/>
        <v>1</v>
      </c>
      <c r="M1605" s="25" t="str">
        <f>VLOOKUP(L1605,mês!A:B,2,0)</f>
        <v>Janeiro</v>
      </c>
      <c r="N1605" s="25" t="e">
        <f t="shared" si="103"/>
        <v>#VALUE!</v>
      </c>
    </row>
    <row r="1606" spans="10:14" ht="57" customHeight="1" x14ac:dyDescent="0.2">
      <c r="J1606" s="30">
        <f t="shared" si="100"/>
        <v>0</v>
      </c>
      <c r="K1606" s="30">
        <f t="shared" si="101"/>
        <v>0</v>
      </c>
      <c r="L1606" s="25">
        <f t="shared" si="102"/>
        <v>1</v>
      </c>
      <c r="M1606" s="25" t="str">
        <f>VLOOKUP(L1606,mês!A:B,2,0)</f>
        <v>Janeiro</v>
      </c>
      <c r="N1606" s="25" t="e">
        <f t="shared" si="103"/>
        <v>#VALUE!</v>
      </c>
    </row>
    <row r="1607" spans="10:14" ht="57" customHeight="1" x14ac:dyDescent="0.2">
      <c r="J1607" s="30">
        <f t="shared" si="100"/>
        <v>0</v>
      </c>
      <c r="K1607" s="30">
        <f t="shared" si="101"/>
        <v>0</v>
      </c>
      <c r="L1607" s="25">
        <f t="shared" si="102"/>
        <v>1</v>
      </c>
      <c r="M1607" s="25" t="str">
        <f>VLOOKUP(L1607,mês!A:B,2,0)</f>
        <v>Janeiro</v>
      </c>
      <c r="N1607" s="25" t="e">
        <f t="shared" si="103"/>
        <v>#VALUE!</v>
      </c>
    </row>
    <row r="1608" spans="10:14" ht="57" customHeight="1" x14ac:dyDescent="0.2">
      <c r="J1608" s="30">
        <f t="shared" si="100"/>
        <v>0</v>
      </c>
      <c r="K1608" s="30">
        <f t="shared" si="101"/>
        <v>0</v>
      </c>
      <c r="L1608" s="25">
        <f t="shared" si="102"/>
        <v>1</v>
      </c>
      <c r="M1608" s="25" t="str">
        <f>VLOOKUP(L1608,mês!A:B,2,0)</f>
        <v>Janeiro</v>
      </c>
      <c r="N1608" s="25" t="e">
        <f t="shared" si="103"/>
        <v>#VALUE!</v>
      </c>
    </row>
    <row r="1609" spans="10:14" ht="57" customHeight="1" x14ac:dyDescent="0.2">
      <c r="J1609" s="30">
        <f t="shared" si="100"/>
        <v>0</v>
      </c>
      <c r="K1609" s="30">
        <f t="shared" si="101"/>
        <v>0</v>
      </c>
      <c r="L1609" s="25">
        <f t="shared" si="102"/>
        <v>1</v>
      </c>
      <c r="M1609" s="25" t="str">
        <f>VLOOKUP(L1609,mês!A:B,2,0)</f>
        <v>Janeiro</v>
      </c>
      <c r="N1609" s="25" t="e">
        <f t="shared" si="103"/>
        <v>#VALUE!</v>
      </c>
    </row>
    <row r="1610" spans="10:14" ht="57" customHeight="1" x14ac:dyDescent="0.2">
      <c r="J1610" s="30">
        <f t="shared" si="100"/>
        <v>0</v>
      </c>
      <c r="K1610" s="30">
        <f t="shared" si="101"/>
        <v>0</v>
      </c>
      <c r="L1610" s="25">
        <f t="shared" si="102"/>
        <v>1</v>
      </c>
      <c r="M1610" s="25" t="str">
        <f>VLOOKUP(L1610,mês!A:B,2,0)</f>
        <v>Janeiro</v>
      </c>
      <c r="N1610" s="25" t="e">
        <f t="shared" si="103"/>
        <v>#VALUE!</v>
      </c>
    </row>
    <row r="1611" spans="10:14" ht="57" customHeight="1" x14ac:dyDescent="0.2">
      <c r="J1611" s="30">
        <f t="shared" si="100"/>
        <v>0</v>
      </c>
      <c r="K1611" s="30">
        <f t="shared" si="101"/>
        <v>0</v>
      </c>
      <c r="L1611" s="25">
        <f t="shared" si="102"/>
        <v>1</v>
      </c>
      <c r="M1611" s="25" t="str">
        <f>VLOOKUP(L1611,mês!A:B,2,0)</f>
        <v>Janeiro</v>
      </c>
      <c r="N1611" s="25" t="e">
        <f t="shared" si="103"/>
        <v>#VALUE!</v>
      </c>
    </row>
    <row r="1612" spans="10:14" ht="57" customHeight="1" x14ac:dyDescent="0.2">
      <c r="J1612" s="30">
        <f t="shared" si="100"/>
        <v>0</v>
      </c>
      <c r="K1612" s="30">
        <f t="shared" si="101"/>
        <v>0</v>
      </c>
      <c r="L1612" s="25">
        <f t="shared" si="102"/>
        <v>1</v>
      </c>
      <c r="M1612" s="25" t="str">
        <f>VLOOKUP(L1612,mês!A:B,2,0)</f>
        <v>Janeiro</v>
      </c>
      <c r="N1612" s="25" t="e">
        <f t="shared" si="103"/>
        <v>#VALUE!</v>
      </c>
    </row>
    <row r="1613" spans="10:14" ht="57" customHeight="1" x14ac:dyDescent="0.2">
      <c r="J1613" s="30">
        <f t="shared" si="100"/>
        <v>0</v>
      </c>
      <c r="K1613" s="30">
        <f t="shared" si="101"/>
        <v>0</v>
      </c>
      <c r="L1613" s="25">
        <f t="shared" si="102"/>
        <v>1</v>
      </c>
      <c r="M1613" s="25" t="str">
        <f>VLOOKUP(L1613,mês!A:B,2,0)</f>
        <v>Janeiro</v>
      </c>
      <c r="N1613" s="25" t="e">
        <f t="shared" si="103"/>
        <v>#VALUE!</v>
      </c>
    </row>
    <row r="1614" spans="10:14" ht="57" customHeight="1" x14ac:dyDescent="0.2">
      <c r="J1614" s="30">
        <f t="shared" si="100"/>
        <v>0</v>
      </c>
      <c r="K1614" s="30">
        <f t="shared" si="101"/>
        <v>0</v>
      </c>
      <c r="L1614" s="25">
        <f t="shared" si="102"/>
        <v>1</v>
      </c>
      <c r="M1614" s="25" t="str">
        <f>VLOOKUP(L1614,mês!A:B,2,0)</f>
        <v>Janeiro</v>
      </c>
      <c r="N1614" s="25" t="e">
        <f t="shared" si="103"/>
        <v>#VALUE!</v>
      </c>
    </row>
    <row r="1615" spans="10:14" ht="57" customHeight="1" x14ac:dyDescent="0.2">
      <c r="J1615" s="30">
        <f t="shared" si="100"/>
        <v>0</v>
      </c>
      <c r="K1615" s="30">
        <f t="shared" si="101"/>
        <v>0</v>
      </c>
      <c r="L1615" s="25">
        <f t="shared" si="102"/>
        <v>1</v>
      </c>
      <c r="M1615" s="25" t="str">
        <f>VLOOKUP(L1615,mês!A:B,2,0)</f>
        <v>Janeiro</v>
      </c>
      <c r="N1615" s="25" t="e">
        <f t="shared" si="103"/>
        <v>#VALUE!</v>
      </c>
    </row>
    <row r="1616" spans="10:14" ht="57" customHeight="1" x14ac:dyDescent="0.2">
      <c r="J1616" s="30">
        <f t="shared" si="100"/>
        <v>0</v>
      </c>
      <c r="K1616" s="30">
        <f t="shared" si="101"/>
        <v>0</v>
      </c>
      <c r="L1616" s="25">
        <f t="shared" si="102"/>
        <v>1</v>
      </c>
      <c r="M1616" s="25" t="str">
        <f>VLOOKUP(L1616,mês!A:B,2,0)</f>
        <v>Janeiro</v>
      </c>
      <c r="N1616" s="25" t="e">
        <f t="shared" si="103"/>
        <v>#VALUE!</v>
      </c>
    </row>
    <row r="1617" spans="10:14" ht="57" customHeight="1" x14ac:dyDescent="0.2">
      <c r="J1617" s="30">
        <f t="shared" si="100"/>
        <v>0</v>
      </c>
      <c r="K1617" s="30">
        <f t="shared" si="101"/>
        <v>0</v>
      </c>
      <c r="L1617" s="25">
        <f t="shared" si="102"/>
        <v>1</v>
      </c>
      <c r="M1617" s="25" t="str">
        <f>VLOOKUP(L1617,mês!A:B,2,0)</f>
        <v>Janeiro</v>
      </c>
      <c r="N1617" s="25" t="e">
        <f t="shared" si="103"/>
        <v>#VALUE!</v>
      </c>
    </row>
    <row r="1618" spans="10:14" ht="57" customHeight="1" x14ac:dyDescent="0.2">
      <c r="J1618" s="30">
        <f t="shared" si="100"/>
        <v>0</v>
      </c>
      <c r="K1618" s="30">
        <f t="shared" si="101"/>
        <v>0</v>
      </c>
      <c r="L1618" s="25">
        <f t="shared" si="102"/>
        <v>1</v>
      </c>
      <c r="M1618" s="25" t="str">
        <f>VLOOKUP(L1618,mês!A:B,2,0)</f>
        <v>Janeiro</v>
      </c>
      <c r="N1618" s="25" t="e">
        <f t="shared" si="103"/>
        <v>#VALUE!</v>
      </c>
    </row>
    <row r="1619" spans="10:14" ht="57" customHeight="1" x14ac:dyDescent="0.2">
      <c r="J1619" s="30">
        <f t="shared" si="100"/>
        <v>0</v>
      </c>
      <c r="K1619" s="30">
        <f t="shared" si="101"/>
        <v>0</v>
      </c>
      <c r="L1619" s="25">
        <f t="shared" si="102"/>
        <v>1</v>
      </c>
      <c r="M1619" s="25" t="str">
        <f>VLOOKUP(L1619,mês!A:B,2,0)</f>
        <v>Janeiro</v>
      </c>
      <c r="N1619" s="25" t="e">
        <f t="shared" si="103"/>
        <v>#VALUE!</v>
      </c>
    </row>
    <row r="1620" spans="10:14" ht="57" customHeight="1" x14ac:dyDescent="0.2">
      <c r="J1620" s="30">
        <f t="shared" si="100"/>
        <v>0</v>
      </c>
      <c r="K1620" s="30">
        <f t="shared" si="101"/>
        <v>0</v>
      </c>
      <c r="L1620" s="25">
        <f t="shared" si="102"/>
        <v>1</v>
      </c>
      <c r="M1620" s="25" t="str">
        <f>VLOOKUP(L1620,mês!A:B,2,0)</f>
        <v>Janeiro</v>
      </c>
      <c r="N1620" s="25" t="e">
        <f t="shared" si="103"/>
        <v>#VALUE!</v>
      </c>
    </row>
    <row r="1621" spans="10:14" ht="57" customHeight="1" x14ac:dyDescent="0.2">
      <c r="J1621" s="30">
        <f t="shared" si="100"/>
        <v>0</v>
      </c>
      <c r="K1621" s="30">
        <f t="shared" si="101"/>
        <v>0</v>
      </c>
      <c r="L1621" s="25">
        <f t="shared" si="102"/>
        <v>1</v>
      </c>
      <c r="M1621" s="25" t="str">
        <f>VLOOKUP(L1621,mês!A:B,2,0)</f>
        <v>Janeiro</v>
      </c>
      <c r="N1621" s="25" t="e">
        <f t="shared" si="103"/>
        <v>#VALUE!</v>
      </c>
    </row>
    <row r="1622" spans="10:14" ht="57" customHeight="1" x14ac:dyDescent="0.2">
      <c r="J1622" s="30">
        <f t="shared" si="100"/>
        <v>0</v>
      </c>
      <c r="K1622" s="30">
        <f t="shared" si="101"/>
        <v>0</v>
      </c>
      <c r="L1622" s="25">
        <f t="shared" si="102"/>
        <v>1</v>
      </c>
      <c r="M1622" s="25" t="str">
        <f>VLOOKUP(L1622,mês!A:B,2,0)</f>
        <v>Janeiro</v>
      </c>
      <c r="N1622" s="25" t="e">
        <f t="shared" si="103"/>
        <v>#VALUE!</v>
      </c>
    </row>
    <row r="1623" spans="10:14" ht="57" customHeight="1" x14ac:dyDescent="0.2">
      <c r="J1623" s="30">
        <f t="shared" si="100"/>
        <v>0</v>
      </c>
      <c r="K1623" s="30">
        <f t="shared" si="101"/>
        <v>0</v>
      </c>
      <c r="L1623" s="25">
        <f t="shared" si="102"/>
        <v>1</v>
      </c>
      <c r="M1623" s="25" t="str">
        <f>VLOOKUP(L1623,mês!A:B,2,0)</f>
        <v>Janeiro</v>
      </c>
      <c r="N1623" s="25" t="e">
        <f t="shared" si="103"/>
        <v>#VALUE!</v>
      </c>
    </row>
    <row r="1624" spans="10:14" ht="57" customHeight="1" x14ac:dyDescent="0.2">
      <c r="J1624" s="30">
        <f t="shared" si="100"/>
        <v>0</v>
      </c>
      <c r="K1624" s="30">
        <f t="shared" si="101"/>
        <v>0</v>
      </c>
      <c r="L1624" s="25">
        <f t="shared" si="102"/>
        <v>1</v>
      </c>
      <c r="M1624" s="25" t="str">
        <f>VLOOKUP(L1624,mês!A:B,2,0)</f>
        <v>Janeiro</v>
      </c>
      <c r="N1624" s="25" t="e">
        <f t="shared" si="103"/>
        <v>#VALUE!</v>
      </c>
    </row>
    <row r="1625" spans="10:14" ht="57" customHeight="1" x14ac:dyDescent="0.2">
      <c r="J1625" s="30">
        <f t="shared" si="100"/>
        <v>0</v>
      </c>
      <c r="K1625" s="30">
        <f t="shared" si="101"/>
        <v>0</v>
      </c>
      <c r="L1625" s="25">
        <f t="shared" si="102"/>
        <v>1</v>
      </c>
      <c r="M1625" s="25" t="str">
        <f>VLOOKUP(L1625,mês!A:B,2,0)</f>
        <v>Janeiro</v>
      </c>
      <c r="N1625" s="25" t="e">
        <f t="shared" si="103"/>
        <v>#VALUE!</v>
      </c>
    </row>
    <row r="1626" spans="10:14" ht="57" customHeight="1" x14ac:dyDescent="0.2">
      <c r="J1626" s="30">
        <f t="shared" si="100"/>
        <v>0</v>
      </c>
      <c r="K1626" s="30">
        <f t="shared" si="101"/>
        <v>0</v>
      </c>
      <c r="L1626" s="25">
        <f t="shared" si="102"/>
        <v>1</v>
      </c>
      <c r="M1626" s="25" t="str">
        <f>VLOOKUP(L1626,mês!A:B,2,0)</f>
        <v>Janeiro</v>
      </c>
      <c r="N1626" s="25" t="e">
        <f t="shared" si="103"/>
        <v>#VALUE!</v>
      </c>
    </row>
    <row r="1627" spans="10:14" ht="57" customHeight="1" x14ac:dyDescent="0.2">
      <c r="J1627" s="30">
        <f t="shared" si="100"/>
        <v>0</v>
      </c>
      <c r="K1627" s="30">
        <f t="shared" si="101"/>
        <v>0</v>
      </c>
      <c r="L1627" s="25">
        <f t="shared" si="102"/>
        <v>1</v>
      </c>
      <c r="M1627" s="25" t="str">
        <f>VLOOKUP(L1627,mês!A:B,2,0)</f>
        <v>Janeiro</v>
      </c>
      <c r="N1627" s="25" t="e">
        <f t="shared" si="103"/>
        <v>#VALUE!</v>
      </c>
    </row>
    <row r="1628" spans="10:14" ht="57" customHeight="1" x14ac:dyDescent="0.2">
      <c r="J1628" s="30">
        <f t="shared" si="100"/>
        <v>0</v>
      </c>
      <c r="K1628" s="30">
        <f t="shared" si="101"/>
        <v>0</v>
      </c>
      <c r="L1628" s="25">
        <f t="shared" si="102"/>
        <v>1</v>
      </c>
      <c r="M1628" s="25" t="str">
        <f>VLOOKUP(L1628,mês!A:B,2,0)</f>
        <v>Janeiro</v>
      </c>
      <c r="N1628" s="25" t="e">
        <f t="shared" si="103"/>
        <v>#VALUE!</v>
      </c>
    </row>
    <row r="1629" spans="10:14" ht="57" customHeight="1" x14ac:dyDescent="0.2">
      <c r="J1629" s="30">
        <f t="shared" si="100"/>
        <v>0</v>
      </c>
      <c r="K1629" s="30">
        <f t="shared" si="101"/>
        <v>0</v>
      </c>
      <c r="L1629" s="25">
        <f t="shared" si="102"/>
        <v>1</v>
      </c>
      <c r="M1629" s="25" t="str">
        <f>VLOOKUP(L1629,mês!A:B,2,0)</f>
        <v>Janeiro</v>
      </c>
      <c r="N1629" s="25" t="e">
        <f t="shared" si="103"/>
        <v>#VALUE!</v>
      </c>
    </row>
    <row r="1630" spans="10:14" ht="57" customHeight="1" x14ac:dyDescent="0.2">
      <c r="J1630" s="30">
        <f t="shared" si="100"/>
        <v>0</v>
      </c>
      <c r="K1630" s="30">
        <f t="shared" si="101"/>
        <v>0</v>
      </c>
      <c r="L1630" s="25">
        <f t="shared" si="102"/>
        <v>1</v>
      </c>
      <c r="M1630" s="25" t="str">
        <f>VLOOKUP(L1630,mês!A:B,2,0)</f>
        <v>Janeiro</v>
      </c>
      <c r="N1630" s="25" t="e">
        <f t="shared" si="103"/>
        <v>#VALUE!</v>
      </c>
    </row>
    <row r="1631" spans="10:14" ht="57" customHeight="1" x14ac:dyDescent="0.2">
      <c r="J1631" s="30">
        <f t="shared" si="100"/>
        <v>0</v>
      </c>
      <c r="K1631" s="30">
        <f t="shared" si="101"/>
        <v>0</v>
      </c>
      <c r="L1631" s="25">
        <f t="shared" si="102"/>
        <v>1</v>
      </c>
      <c r="M1631" s="25" t="str">
        <f>VLOOKUP(L1631,mês!A:B,2,0)</f>
        <v>Janeiro</v>
      </c>
      <c r="N1631" s="25" t="e">
        <f t="shared" si="103"/>
        <v>#VALUE!</v>
      </c>
    </row>
    <row r="1632" spans="10:14" ht="57" customHeight="1" x14ac:dyDescent="0.2">
      <c r="J1632" s="30">
        <f t="shared" si="100"/>
        <v>0</v>
      </c>
      <c r="K1632" s="30">
        <f t="shared" si="101"/>
        <v>0</v>
      </c>
      <c r="L1632" s="25">
        <f t="shared" si="102"/>
        <v>1</v>
      </c>
      <c r="M1632" s="25" t="str">
        <f>VLOOKUP(L1632,mês!A:B,2,0)</f>
        <v>Janeiro</v>
      </c>
      <c r="N1632" s="25" t="e">
        <f t="shared" si="103"/>
        <v>#VALUE!</v>
      </c>
    </row>
    <row r="1633" spans="10:14" ht="57" customHeight="1" x14ac:dyDescent="0.2">
      <c r="J1633" s="30">
        <f t="shared" si="100"/>
        <v>0</v>
      </c>
      <c r="K1633" s="30">
        <f t="shared" si="101"/>
        <v>0</v>
      </c>
      <c r="L1633" s="25">
        <f t="shared" si="102"/>
        <v>1</v>
      </c>
      <c r="M1633" s="25" t="str">
        <f>VLOOKUP(L1633,mês!A:B,2,0)</f>
        <v>Janeiro</v>
      </c>
      <c r="N1633" s="25" t="e">
        <f t="shared" si="103"/>
        <v>#VALUE!</v>
      </c>
    </row>
    <row r="1634" spans="10:14" ht="57" customHeight="1" x14ac:dyDescent="0.2">
      <c r="J1634" s="30">
        <f t="shared" si="100"/>
        <v>0</v>
      </c>
      <c r="K1634" s="30">
        <f t="shared" si="101"/>
        <v>0</v>
      </c>
      <c r="L1634" s="25">
        <f t="shared" si="102"/>
        <v>1</v>
      </c>
      <c r="M1634" s="25" t="str">
        <f>VLOOKUP(L1634,mês!A:B,2,0)</f>
        <v>Janeiro</v>
      </c>
      <c r="N1634" s="25" t="e">
        <f t="shared" si="103"/>
        <v>#VALUE!</v>
      </c>
    </row>
    <row r="1635" spans="10:14" ht="57" customHeight="1" x14ac:dyDescent="0.2">
      <c r="J1635" s="30">
        <f t="shared" si="100"/>
        <v>0</v>
      </c>
      <c r="K1635" s="30">
        <f t="shared" si="101"/>
        <v>0</v>
      </c>
      <c r="L1635" s="25">
        <f t="shared" si="102"/>
        <v>1</v>
      </c>
      <c r="M1635" s="25" t="str">
        <f>VLOOKUP(L1635,mês!A:B,2,0)</f>
        <v>Janeiro</v>
      </c>
      <c r="N1635" s="25" t="e">
        <f t="shared" si="103"/>
        <v>#VALUE!</v>
      </c>
    </row>
    <row r="1636" spans="10:14" ht="57" customHeight="1" x14ac:dyDescent="0.2">
      <c r="J1636" s="30">
        <f t="shared" si="100"/>
        <v>0</v>
      </c>
      <c r="K1636" s="30">
        <f t="shared" si="101"/>
        <v>0</v>
      </c>
      <c r="L1636" s="25">
        <f t="shared" si="102"/>
        <v>1</v>
      </c>
      <c r="M1636" s="25" t="str">
        <f>VLOOKUP(L1636,mês!A:B,2,0)</f>
        <v>Janeiro</v>
      </c>
      <c r="N1636" s="25" t="e">
        <f t="shared" si="103"/>
        <v>#VALUE!</v>
      </c>
    </row>
    <row r="1637" spans="10:14" ht="57" customHeight="1" x14ac:dyDescent="0.2">
      <c r="J1637" s="30">
        <f t="shared" ref="J1637:J1700" si="104">IF(G1637="Não",0,H1637)</f>
        <v>0</v>
      </c>
      <c r="K1637" s="30">
        <f t="shared" ref="K1637:K1700" si="105">IF(G1637="Não",H1637,0)</f>
        <v>0</v>
      </c>
      <c r="L1637" s="25">
        <f t="shared" ref="L1637:L1700" si="106">MONTH(B1637)</f>
        <v>1</v>
      </c>
      <c r="M1637" s="25" t="str">
        <f>VLOOKUP(L1637,mês!A:B,2,0)</f>
        <v>Janeiro</v>
      </c>
      <c r="N1637" s="25" t="e">
        <f t="shared" ref="N1637:N1700" si="107">LEFT(A1637,SEARCH("-",A1637)-1)</f>
        <v>#VALUE!</v>
      </c>
    </row>
    <row r="1638" spans="10:14" ht="57" customHeight="1" x14ac:dyDescent="0.2">
      <c r="J1638" s="30">
        <f t="shared" si="104"/>
        <v>0</v>
      </c>
      <c r="K1638" s="30">
        <f t="shared" si="105"/>
        <v>0</v>
      </c>
      <c r="L1638" s="25">
        <f t="shared" si="106"/>
        <v>1</v>
      </c>
      <c r="M1638" s="25" t="str">
        <f>VLOOKUP(L1638,mês!A:B,2,0)</f>
        <v>Janeiro</v>
      </c>
      <c r="N1638" s="25" t="e">
        <f t="shared" si="107"/>
        <v>#VALUE!</v>
      </c>
    </row>
    <row r="1639" spans="10:14" ht="57" customHeight="1" x14ac:dyDescent="0.2">
      <c r="J1639" s="30">
        <f t="shared" si="104"/>
        <v>0</v>
      </c>
      <c r="K1639" s="30">
        <f t="shared" si="105"/>
        <v>0</v>
      </c>
      <c r="L1639" s="25">
        <f t="shared" si="106"/>
        <v>1</v>
      </c>
      <c r="M1639" s="25" t="str">
        <f>VLOOKUP(L1639,mês!A:B,2,0)</f>
        <v>Janeiro</v>
      </c>
      <c r="N1639" s="25" t="e">
        <f t="shared" si="107"/>
        <v>#VALUE!</v>
      </c>
    </row>
    <row r="1640" spans="10:14" ht="57" customHeight="1" x14ac:dyDescent="0.2">
      <c r="J1640" s="30">
        <f t="shared" si="104"/>
        <v>0</v>
      </c>
      <c r="K1640" s="30">
        <f t="shared" si="105"/>
        <v>0</v>
      </c>
      <c r="L1640" s="25">
        <f t="shared" si="106"/>
        <v>1</v>
      </c>
      <c r="M1640" s="25" t="str">
        <f>VLOOKUP(L1640,mês!A:B,2,0)</f>
        <v>Janeiro</v>
      </c>
      <c r="N1640" s="25" t="e">
        <f t="shared" si="107"/>
        <v>#VALUE!</v>
      </c>
    </row>
    <row r="1641" spans="10:14" ht="57" customHeight="1" x14ac:dyDescent="0.2">
      <c r="J1641" s="30">
        <f t="shared" si="104"/>
        <v>0</v>
      </c>
      <c r="K1641" s="30">
        <f t="shared" si="105"/>
        <v>0</v>
      </c>
      <c r="L1641" s="25">
        <f t="shared" si="106"/>
        <v>1</v>
      </c>
      <c r="M1641" s="25" t="str">
        <f>VLOOKUP(L1641,mês!A:B,2,0)</f>
        <v>Janeiro</v>
      </c>
      <c r="N1641" s="25" t="e">
        <f t="shared" si="107"/>
        <v>#VALUE!</v>
      </c>
    </row>
    <row r="1642" spans="10:14" ht="57" customHeight="1" x14ac:dyDescent="0.2">
      <c r="J1642" s="30">
        <f t="shared" si="104"/>
        <v>0</v>
      </c>
      <c r="K1642" s="30">
        <f t="shared" si="105"/>
        <v>0</v>
      </c>
      <c r="L1642" s="25">
        <f t="shared" si="106"/>
        <v>1</v>
      </c>
      <c r="M1642" s="25" t="str">
        <f>VLOOKUP(L1642,mês!A:B,2,0)</f>
        <v>Janeiro</v>
      </c>
      <c r="N1642" s="25" t="e">
        <f t="shared" si="107"/>
        <v>#VALUE!</v>
      </c>
    </row>
    <row r="1643" spans="10:14" ht="57" customHeight="1" x14ac:dyDescent="0.2">
      <c r="J1643" s="30">
        <f t="shared" si="104"/>
        <v>0</v>
      </c>
      <c r="K1643" s="30">
        <f t="shared" si="105"/>
        <v>0</v>
      </c>
      <c r="L1643" s="25">
        <f t="shared" si="106"/>
        <v>1</v>
      </c>
      <c r="M1643" s="25" t="str">
        <f>VLOOKUP(L1643,mês!A:B,2,0)</f>
        <v>Janeiro</v>
      </c>
      <c r="N1643" s="25" t="e">
        <f t="shared" si="107"/>
        <v>#VALUE!</v>
      </c>
    </row>
    <row r="1644" spans="10:14" ht="57" customHeight="1" x14ac:dyDescent="0.2">
      <c r="J1644" s="30">
        <f t="shared" si="104"/>
        <v>0</v>
      </c>
      <c r="K1644" s="30">
        <f t="shared" si="105"/>
        <v>0</v>
      </c>
      <c r="L1644" s="25">
        <f t="shared" si="106"/>
        <v>1</v>
      </c>
      <c r="M1644" s="25" t="str">
        <f>VLOOKUP(L1644,mês!A:B,2,0)</f>
        <v>Janeiro</v>
      </c>
      <c r="N1644" s="25" t="e">
        <f t="shared" si="107"/>
        <v>#VALUE!</v>
      </c>
    </row>
    <row r="1645" spans="10:14" ht="57" customHeight="1" x14ac:dyDescent="0.2">
      <c r="J1645" s="30">
        <f t="shared" si="104"/>
        <v>0</v>
      </c>
      <c r="K1645" s="30">
        <f t="shared" si="105"/>
        <v>0</v>
      </c>
      <c r="L1645" s="25">
        <f t="shared" si="106"/>
        <v>1</v>
      </c>
      <c r="M1645" s="25" t="str">
        <f>VLOOKUP(L1645,mês!A:B,2,0)</f>
        <v>Janeiro</v>
      </c>
      <c r="N1645" s="25" t="e">
        <f t="shared" si="107"/>
        <v>#VALUE!</v>
      </c>
    </row>
    <row r="1646" spans="10:14" ht="57" customHeight="1" x14ac:dyDescent="0.2">
      <c r="J1646" s="30">
        <f t="shared" si="104"/>
        <v>0</v>
      </c>
      <c r="K1646" s="30">
        <f t="shared" si="105"/>
        <v>0</v>
      </c>
      <c r="L1646" s="25">
        <f t="shared" si="106"/>
        <v>1</v>
      </c>
      <c r="M1646" s="25" t="str">
        <f>VLOOKUP(L1646,mês!A:B,2,0)</f>
        <v>Janeiro</v>
      </c>
      <c r="N1646" s="25" t="e">
        <f t="shared" si="107"/>
        <v>#VALUE!</v>
      </c>
    </row>
    <row r="1647" spans="10:14" ht="57" customHeight="1" x14ac:dyDescent="0.2">
      <c r="J1647" s="30">
        <f t="shared" si="104"/>
        <v>0</v>
      </c>
      <c r="K1647" s="30">
        <f t="shared" si="105"/>
        <v>0</v>
      </c>
      <c r="L1647" s="25">
        <f t="shared" si="106"/>
        <v>1</v>
      </c>
      <c r="M1647" s="25" t="str">
        <f>VLOOKUP(L1647,mês!A:B,2,0)</f>
        <v>Janeiro</v>
      </c>
      <c r="N1647" s="25" t="e">
        <f t="shared" si="107"/>
        <v>#VALUE!</v>
      </c>
    </row>
    <row r="1648" spans="10:14" ht="57" customHeight="1" x14ac:dyDescent="0.2">
      <c r="J1648" s="30">
        <f t="shared" si="104"/>
        <v>0</v>
      </c>
      <c r="K1648" s="30">
        <f t="shared" si="105"/>
        <v>0</v>
      </c>
      <c r="L1648" s="25">
        <f t="shared" si="106"/>
        <v>1</v>
      </c>
      <c r="M1648" s="25" t="str">
        <f>VLOOKUP(L1648,mês!A:B,2,0)</f>
        <v>Janeiro</v>
      </c>
      <c r="N1648" s="25" t="e">
        <f t="shared" si="107"/>
        <v>#VALUE!</v>
      </c>
    </row>
    <row r="1649" spans="10:14" ht="57" customHeight="1" x14ac:dyDescent="0.2">
      <c r="J1649" s="30">
        <f t="shared" si="104"/>
        <v>0</v>
      </c>
      <c r="K1649" s="30">
        <f t="shared" si="105"/>
        <v>0</v>
      </c>
      <c r="L1649" s="25">
        <f t="shared" si="106"/>
        <v>1</v>
      </c>
      <c r="M1649" s="25" t="str">
        <f>VLOOKUP(L1649,mês!A:B,2,0)</f>
        <v>Janeiro</v>
      </c>
      <c r="N1649" s="25" t="e">
        <f t="shared" si="107"/>
        <v>#VALUE!</v>
      </c>
    </row>
    <row r="1650" spans="10:14" ht="57" customHeight="1" x14ac:dyDescent="0.2">
      <c r="J1650" s="30">
        <f t="shared" si="104"/>
        <v>0</v>
      </c>
      <c r="K1650" s="30">
        <f t="shared" si="105"/>
        <v>0</v>
      </c>
      <c r="L1650" s="25">
        <f t="shared" si="106"/>
        <v>1</v>
      </c>
      <c r="M1650" s="25" t="str">
        <f>VLOOKUP(L1650,mês!A:B,2,0)</f>
        <v>Janeiro</v>
      </c>
      <c r="N1650" s="25" t="e">
        <f t="shared" si="107"/>
        <v>#VALUE!</v>
      </c>
    </row>
    <row r="1651" spans="10:14" ht="57" customHeight="1" x14ac:dyDescent="0.2">
      <c r="J1651" s="30">
        <f t="shared" si="104"/>
        <v>0</v>
      </c>
      <c r="K1651" s="30">
        <f t="shared" si="105"/>
        <v>0</v>
      </c>
      <c r="L1651" s="25">
        <f t="shared" si="106"/>
        <v>1</v>
      </c>
      <c r="M1651" s="25" t="str">
        <f>VLOOKUP(L1651,mês!A:B,2,0)</f>
        <v>Janeiro</v>
      </c>
      <c r="N1651" s="25" t="e">
        <f t="shared" si="107"/>
        <v>#VALUE!</v>
      </c>
    </row>
    <row r="1652" spans="10:14" ht="57" customHeight="1" x14ac:dyDescent="0.2">
      <c r="J1652" s="30">
        <f t="shared" si="104"/>
        <v>0</v>
      </c>
      <c r="K1652" s="30">
        <f t="shared" si="105"/>
        <v>0</v>
      </c>
      <c r="L1652" s="25">
        <f t="shared" si="106"/>
        <v>1</v>
      </c>
      <c r="M1652" s="25" t="str">
        <f>VLOOKUP(L1652,mês!A:B,2,0)</f>
        <v>Janeiro</v>
      </c>
      <c r="N1652" s="25" t="e">
        <f t="shared" si="107"/>
        <v>#VALUE!</v>
      </c>
    </row>
    <row r="1653" spans="10:14" ht="57" customHeight="1" x14ac:dyDescent="0.2">
      <c r="J1653" s="30">
        <f t="shared" si="104"/>
        <v>0</v>
      </c>
      <c r="K1653" s="30">
        <f t="shared" si="105"/>
        <v>0</v>
      </c>
      <c r="L1653" s="25">
        <f t="shared" si="106"/>
        <v>1</v>
      </c>
      <c r="M1653" s="25" t="str">
        <f>VLOOKUP(L1653,mês!A:B,2,0)</f>
        <v>Janeiro</v>
      </c>
      <c r="N1653" s="25" t="e">
        <f t="shared" si="107"/>
        <v>#VALUE!</v>
      </c>
    </row>
    <row r="1654" spans="10:14" ht="57" customHeight="1" x14ac:dyDescent="0.2">
      <c r="J1654" s="30">
        <f t="shared" si="104"/>
        <v>0</v>
      </c>
      <c r="K1654" s="30">
        <f t="shared" si="105"/>
        <v>0</v>
      </c>
      <c r="L1654" s="25">
        <f t="shared" si="106"/>
        <v>1</v>
      </c>
      <c r="M1654" s="25" t="str">
        <f>VLOOKUP(L1654,mês!A:B,2,0)</f>
        <v>Janeiro</v>
      </c>
      <c r="N1654" s="25" t="e">
        <f t="shared" si="107"/>
        <v>#VALUE!</v>
      </c>
    </row>
    <row r="1655" spans="10:14" ht="57" customHeight="1" x14ac:dyDescent="0.2">
      <c r="J1655" s="30">
        <f t="shared" si="104"/>
        <v>0</v>
      </c>
      <c r="K1655" s="30">
        <f t="shared" si="105"/>
        <v>0</v>
      </c>
      <c r="L1655" s="25">
        <f t="shared" si="106"/>
        <v>1</v>
      </c>
      <c r="M1655" s="25" t="str">
        <f>VLOOKUP(L1655,mês!A:B,2,0)</f>
        <v>Janeiro</v>
      </c>
      <c r="N1655" s="25" t="e">
        <f t="shared" si="107"/>
        <v>#VALUE!</v>
      </c>
    </row>
    <row r="1656" spans="10:14" ht="57" customHeight="1" x14ac:dyDescent="0.2">
      <c r="J1656" s="30">
        <f t="shared" si="104"/>
        <v>0</v>
      </c>
      <c r="K1656" s="30">
        <f t="shared" si="105"/>
        <v>0</v>
      </c>
      <c r="L1656" s="25">
        <f t="shared" si="106"/>
        <v>1</v>
      </c>
      <c r="M1656" s="25" t="str">
        <f>VLOOKUP(L1656,mês!A:B,2,0)</f>
        <v>Janeiro</v>
      </c>
      <c r="N1656" s="25" t="e">
        <f t="shared" si="107"/>
        <v>#VALUE!</v>
      </c>
    </row>
    <row r="1657" spans="10:14" ht="57" customHeight="1" x14ac:dyDescent="0.2">
      <c r="J1657" s="30">
        <f t="shared" si="104"/>
        <v>0</v>
      </c>
      <c r="K1657" s="30">
        <f t="shared" si="105"/>
        <v>0</v>
      </c>
      <c r="L1657" s="25">
        <f t="shared" si="106"/>
        <v>1</v>
      </c>
      <c r="M1657" s="25" t="str">
        <f>VLOOKUP(L1657,mês!A:B,2,0)</f>
        <v>Janeiro</v>
      </c>
      <c r="N1657" s="25" t="e">
        <f t="shared" si="107"/>
        <v>#VALUE!</v>
      </c>
    </row>
    <row r="1658" spans="10:14" ht="57" customHeight="1" x14ac:dyDescent="0.2">
      <c r="J1658" s="30">
        <f t="shared" si="104"/>
        <v>0</v>
      </c>
      <c r="K1658" s="30">
        <f t="shared" si="105"/>
        <v>0</v>
      </c>
      <c r="L1658" s="25">
        <f t="shared" si="106"/>
        <v>1</v>
      </c>
      <c r="M1658" s="25" t="str">
        <f>VLOOKUP(L1658,mês!A:B,2,0)</f>
        <v>Janeiro</v>
      </c>
      <c r="N1658" s="25" t="e">
        <f t="shared" si="107"/>
        <v>#VALUE!</v>
      </c>
    </row>
    <row r="1659" spans="10:14" ht="57" customHeight="1" x14ac:dyDescent="0.2">
      <c r="J1659" s="30">
        <f t="shared" si="104"/>
        <v>0</v>
      </c>
      <c r="K1659" s="30">
        <f t="shared" si="105"/>
        <v>0</v>
      </c>
      <c r="L1659" s="25">
        <f t="shared" si="106"/>
        <v>1</v>
      </c>
      <c r="M1659" s="25" t="str">
        <f>VLOOKUP(L1659,mês!A:B,2,0)</f>
        <v>Janeiro</v>
      </c>
      <c r="N1659" s="25" t="e">
        <f t="shared" si="107"/>
        <v>#VALUE!</v>
      </c>
    </row>
    <row r="1660" spans="10:14" ht="57" customHeight="1" x14ac:dyDescent="0.2">
      <c r="J1660" s="30">
        <f t="shared" si="104"/>
        <v>0</v>
      </c>
      <c r="K1660" s="30">
        <f t="shared" si="105"/>
        <v>0</v>
      </c>
      <c r="L1660" s="25">
        <f t="shared" si="106"/>
        <v>1</v>
      </c>
      <c r="M1660" s="25" t="str">
        <f>VLOOKUP(L1660,mês!A:B,2,0)</f>
        <v>Janeiro</v>
      </c>
      <c r="N1660" s="25" t="e">
        <f t="shared" si="107"/>
        <v>#VALUE!</v>
      </c>
    </row>
    <row r="1661" spans="10:14" ht="57" customHeight="1" x14ac:dyDescent="0.2">
      <c r="J1661" s="30">
        <f t="shared" si="104"/>
        <v>0</v>
      </c>
      <c r="K1661" s="30">
        <f t="shared" si="105"/>
        <v>0</v>
      </c>
      <c r="L1661" s="25">
        <f t="shared" si="106"/>
        <v>1</v>
      </c>
      <c r="M1661" s="25" t="str">
        <f>VLOOKUP(L1661,mês!A:B,2,0)</f>
        <v>Janeiro</v>
      </c>
      <c r="N1661" s="25" t="e">
        <f t="shared" si="107"/>
        <v>#VALUE!</v>
      </c>
    </row>
    <row r="1662" spans="10:14" ht="57" customHeight="1" x14ac:dyDescent="0.2">
      <c r="J1662" s="30">
        <f t="shared" si="104"/>
        <v>0</v>
      </c>
      <c r="K1662" s="30">
        <f t="shared" si="105"/>
        <v>0</v>
      </c>
      <c r="L1662" s="25">
        <f t="shared" si="106"/>
        <v>1</v>
      </c>
      <c r="M1662" s="25" t="str">
        <f>VLOOKUP(L1662,mês!A:B,2,0)</f>
        <v>Janeiro</v>
      </c>
      <c r="N1662" s="25" t="e">
        <f t="shared" si="107"/>
        <v>#VALUE!</v>
      </c>
    </row>
    <row r="1663" spans="10:14" ht="57" customHeight="1" x14ac:dyDescent="0.2">
      <c r="J1663" s="30">
        <f t="shared" si="104"/>
        <v>0</v>
      </c>
      <c r="K1663" s="30">
        <f t="shared" si="105"/>
        <v>0</v>
      </c>
      <c r="L1663" s="25">
        <f t="shared" si="106"/>
        <v>1</v>
      </c>
      <c r="M1663" s="25" t="str">
        <f>VLOOKUP(L1663,mês!A:B,2,0)</f>
        <v>Janeiro</v>
      </c>
      <c r="N1663" s="25" t="e">
        <f t="shared" si="107"/>
        <v>#VALUE!</v>
      </c>
    </row>
    <row r="1664" spans="10:14" ht="57" customHeight="1" x14ac:dyDescent="0.2">
      <c r="J1664" s="30">
        <f t="shared" si="104"/>
        <v>0</v>
      </c>
      <c r="K1664" s="30">
        <f t="shared" si="105"/>
        <v>0</v>
      </c>
      <c r="L1664" s="25">
        <f t="shared" si="106"/>
        <v>1</v>
      </c>
      <c r="M1664" s="25" t="str">
        <f>VLOOKUP(L1664,mês!A:B,2,0)</f>
        <v>Janeiro</v>
      </c>
      <c r="N1664" s="25" t="e">
        <f t="shared" si="107"/>
        <v>#VALUE!</v>
      </c>
    </row>
    <row r="1665" spans="10:14" ht="57" customHeight="1" x14ac:dyDescent="0.2">
      <c r="J1665" s="30">
        <f t="shared" si="104"/>
        <v>0</v>
      </c>
      <c r="K1665" s="30">
        <f t="shared" si="105"/>
        <v>0</v>
      </c>
      <c r="L1665" s="25">
        <f t="shared" si="106"/>
        <v>1</v>
      </c>
      <c r="M1665" s="25" t="str">
        <f>VLOOKUP(L1665,mês!A:B,2,0)</f>
        <v>Janeiro</v>
      </c>
      <c r="N1665" s="25" t="e">
        <f t="shared" si="107"/>
        <v>#VALUE!</v>
      </c>
    </row>
    <row r="1666" spans="10:14" ht="57" customHeight="1" x14ac:dyDescent="0.2">
      <c r="J1666" s="30">
        <f t="shared" si="104"/>
        <v>0</v>
      </c>
      <c r="K1666" s="30">
        <f t="shared" si="105"/>
        <v>0</v>
      </c>
      <c r="L1666" s="25">
        <f t="shared" si="106"/>
        <v>1</v>
      </c>
      <c r="M1666" s="25" t="str">
        <f>VLOOKUP(L1666,mês!A:B,2,0)</f>
        <v>Janeiro</v>
      </c>
      <c r="N1666" s="25" t="e">
        <f t="shared" si="107"/>
        <v>#VALUE!</v>
      </c>
    </row>
    <row r="1667" spans="10:14" ht="57" customHeight="1" x14ac:dyDescent="0.2">
      <c r="J1667" s="30">
        <f t="shared" si="104"/>
        <v>0</v>
      </c>
      <c r="K1667" s="30">
        <f t="shared" si="105"/>
        <v>0</v>
      </c>
      <c r="L1667" s="25">
        <f t="shared" si="106"/>
        <v>1</v>
      </c>
      <c r="M1667" s="25" t="str">
        <f>VLOOKUP(L1667,mês!A:B,2,0)</f>
        <v>Janeiro</v>
      </c>
      <c r="N1667" s="25" t="e">
        <f t="shared" si="107"/>
        <v>#VALUE!</v>
      </c>
    </row>
    <row r="1668" spans="10:14" ht="57" customHeight="1" x14ac:dyDescent="0.2">
      <c r="J1668" s="30">
        <f t="shared" si="104"/>
        <v>0</v>
      </c>
      <c r="K1668" s="30">
        <f t="shared" si="105"/>
        <v>0</v>
      </c>
      <c r="L1668" s="25">
        <f t="shared" si="106"/>
        <v>1</v>
      </c>
      <c r="M1668" s="25" t="str">
        <f>VLOOKUP(L1668,mês!A:B,2,0)</f>
        <v>Janeiro</v>
      </c>
      <c r="N1668" s="25" t="e">
        <f t="shared" si="107"/>
        <v>#VALUE!</v>
      </c>
    </row>
    <row r="1669" spans="10:14" ht="57" customHeight="1" x14ac:dyDescent="0.2">
      <c r="J1669" s="30">
        <f t="shared" si="104"/>
        <v>0</v>
      </c>
      <c r="K1669" s="30">
        <f t="shared" si="105"/>
        <v>0</v>
      </c>
      <c r="L1669" s="25">
        <f t="shared" si="106"/>
        <v>1</v>
      </c>
      <c r="M1669" s="25" t="str">
        <f>VLOOKUP(L1669,mês!A:B,2,0)</f>
        <v>Janeiro</v>
      </c>
      <c r="N1669" s="25" t="e">
        <f t="shared" si="107"/>
        <v>#VALUE!</v>
      </c>
    </row>
    <row r="1670" spans="10:14" ht="57" customHeight="1" x14ac:dyDescent="0.2">
      <c r="J1670" s="30">
        <f t="shared" si="104"/>
        <v>0</v>
      </c>
      <c r="K1670" s="30">
        <f t="shared" si="105"/>
        <v>0</v>
      </c>
      <c r="L1670" s="25">
        <f t="shared" si="106"/>
        <v>1</v>
      </c>
      <c r="M1670" s="25" t="str">
        <f>VLOOKUP(L1670,mês!A:B,2,0)</f>
        <v>Janeiro</v>
      </c>
      <c r="N1670" s="25" t="e">
        <f t="shared" si="107"/>
        <v>#VALUE!</v>
      </c>
    </row>
    <row r="1671" spans="10:14" ht="57" customHeight="1" x14ac:dyDescent="0.2">
      <c r="J1671" s="30">
        <f t="shared" si="104"/>
        <v>0</v>
      </c>
      <c r="K1671" s="30">
        <f t="shared" si="105"/>
        <v>0</v>
      </c>
      <c r="L1671" s="25">
        <f t="shared" si="106"/>
        <v>1</v>
      </c>
      <c r="M1671" s="25" t="str">
        <f>VLOOKUP(L1671,mês!A:B,2,0)</f>
        <v>Janeiro</v>
      </c>
      <c r="N1671" s="25" t="e">
        <f t="shared" si="107"/>
        <v>#VALUE!</v>
      </c>
    </row>
    <row r="1672" spans="10:14" ht="57" customHeight="1" x14ac:dyDescent="0.2">
      <c r="J1672" s="30">
        <f t="shared" si="104"/>
        <v>0</v>
      </c>
      <c r="K1672" s="30">
        <f t="shared" si="105"/>
        <v>0</v>
      </c>
      <c r="L1672" s="25">
        <f t="shared" si="106"/>
        <v>1</v>
      </c>
      <c r="M1672" s="25" t="str">
        <f>VLOOKUP(L1672,mês!A:B,2,0)</f>
        <v>Janeiro</v>
      </c>
      <c r="N1672" s="25" t="e">
        <f t="shared" si="107"/>
        <v>#VALUE!</v>
      </c>
    </row>
    <row r="1673" spans="10:14" ht="57" customHeight="1" x14ac:dyDescent="0.2">
      <c r="J1673" s="30">
        <f t="shared" si="104"/>
        <v>0</v>
      </c>
      <c r="K1673" s="30">
        <f t="shared" si="105"/>
        <v>0</v>
      </c>
      <c r="L1673" s="25">
        <f t="shared" si="106"/>
        <v>1</v>
      </c>
      <c r="M1673" s="25" t="str">
        <f>VLOOKUP(L1673,mês!A:B,2,0)</f>
        <v>Janeiro</v>
      </c>
      <c r="N1673" s="25" t="e">
        <f t="shared" si="107"/>
        <v>#VALUE!</v>
      </c>
    </row>
    <row r="1674" spans="10:14" ht="57" customHeight="1" x14ac:dyDescent="0.2">
      <c r="J1674" s="30">
        <f t="shared" si="104"/>
        <v>0</v>
      </c>
      <c r="K1674" s="30">
        <f t="shared" si="105"/>
        <v>0</v>
      </c>
      <c r="L1674" s="25">
        <f t="shared" si="106"/>
        <v>1</v>
      </c>
      <c r="M1674" s="25" t="str">
        <f>VLOOKUP(L1674,mês!A:B,2,0)</f>
        <v>Janeiro</v>
      </c>
      <c r="N1674" s="25" t="e">
        <f t="shared" si="107"/>
        <v>#VALUE!</v>
      </c>
    </row>
    <row r="1675" spans="10:14" ht="57" customHeight="1" x14ac:dyDescent="0.2">
      <c r="J1675" s="30">
        <f t="shared" si="104"/>
        <v>0</v>
      </c>
      <c r="K1675" s="30">
        <f t="shared" si="105"/>
        <v>0</v>
      </c>
      <c r="L1675" s="25">
        <f t="shared" si="106"/>
        <v>1</v>
      </c>
      <c r="M1675" s="25" t="str">
        <f>VLOOKUP(L1675,mês!A:B,2,0)</f>
        <v>Janeiro</v>
      </c>
      <c r="N1675" s="25" t="e">
        <f t="shared" si="107"/>
        <v>#VALUE!</v>
      </c>
    </row>
    <row r="1676" spans="10:14" ht="57" customHeight="1" x14ac:dyDescent="0.2">
      <c r="J1676" s="30">
        <f t="shared" si="104"/>
        <v>0</v>
      </c>
      <c r="K1676" s="30">
        <f t="shared" si="105"/>
        <v>0</v>
      </c>
      <c r="L1676" s="25">
        <f t="shared" si="106"/>
        <v>1</v>
      </c>
      <c r="M1676" s="25" t="str">
        <f>VLOOKUP(L1676,mês!A:B,2,0)</f>
        <v>Janeiro</v>
      </c>
      <c r="N1676" s="25" t="e">
        <f t="shared" si="107"/>
        <v>#VALUE!</v>
      </c>
    </row>
    <row r="1677" spans="10:14" ht="57" customHeight="1" x14ac:dyDescent="0.2">
      <c r="J1677" s="30">
        <f t="shared" si="104"/>
        <v>0</v>
      </c>
      <c r="K1677" s="30">
        <f t="shared" si="105"/>
        <v>0</v>
      </c>
      <c r="L1677" s="25">
        <f t="shared" si="106"/>
        <v>1</v>
      </c>
      <c r="M1677" s="25" t="str">
        <f>VLOOKUP(L1677,mês!A:B,2,0)</f>
        <v>Janeiro</v>
      </c>
      <c r="N1677" s="25" t="e">
        <f t="shared" si="107"/>
        <v>#VALUE!</v>
      </c>
    </row>
    <row r="1678" spans="10:14" ht="57" customHeight="1" x14ac:dyDescent="0.2">
      <c r="J1678" s="30">
        <f t="shared" si="104"/>
        <v>0</v>
      </c>
      <c r="K1678" s="30">
        <f t="shared" si="105"/>
        <v>0</v>
      </c>
      <c r="L1678" s="25">
        <f t="shared" si="106"/>
        <v>1</v>
      </c>
      <c r="M1678" s="25" t="str">
        <f>VLOOKUP(L1678,mês!A:B,2,0)</f>
        <v>Janeiro</v>
      </c>
      <c r="N1678" s="25" t="e">
        <f t="shared" si="107"/>
        <v>#VALUE!</v>
      </c>
    </row>
    <row r="1679" spans="10:14" ht="57" customHeight="1" x14ac:dyDescent="0.2">
      <c r="J1679" s="30">
        <f t="shared" si="104"/>
        <v>0</v>
      </c>
      <c r="K1679" s="30">
        <f t="shared" si="105"/>
        <v>0</v>
      </c>
      <c r="L1679" s="25">
        <f t="shared" si="106"/>
        <v>1</v>
      </c>
      <c r="M1679" s="25" t="str">
        <f>VLOOKUP(L1679,mês!A:B,2,0)</f>
        <v>Janeiro</v>
      </c>
      <c r="N1679" s="25" t="e">
        <f t="shared" si="107"/>
        <v>#VALUE!</v>
      </c>
    </row>
    <row r="1680" spans="10:14" ht="57" customHeight="1" x14ac:dyDescent="0.2">
      <c r="J1680" s="30">
        <f t="shared" si="104"/>
        <v>0</v>
      </c>
      <c r="K1680" s="30">
        <f t="shared" si="105"/>
        <v>0</v>
      </c>
      <c r="L1680" s="25">
        <f t="shared" si="106"/>
        <v>1</v>
      </c>
      <c r="M1680" s="25" t="str">
        <f>VLOOKUP(L1680,mês!A:B,2,0)</f>
        <v>Janeiro</v>
      </c>
      <c r="N1680" s="25" t="e">
        <f t="shared" si="107"/>
        <v>#VALUE!</v>
      </c>
    </row>
    <row r="1681" spans="10:14" ht="57" customHeight="1" x14ac:dyDescent="0.2">
      <c r="J1681" s="30">
        <f t="shared" si="104"/>
        <v>0</v>
      </c>
      <c r="K1681" s="30">
        <f t="shared" si="105"/>
        <v>0</v>
      </c>
      <c r="L1681" s="25">
        <f t="shared" si="106"/>
        <v>1</v>
      </c>
      <c r="M1681" s="25" t="str">
        <f>VLOOKUP(L1681,mês!A:B,2,0)</f>
        <v>Janeiro</v>
      </c>
      <c r="N1681" s="25" t="e">
        <f t="shared" si="107"/>
        <v>#VALUE!</v>
      </c>
    </row>
    <row r="1682" spans="10:14" ht="57" customHeight="1" x14ac:dyDescent="0.2">
      <c r="J1682" s="30">
        <f t="shared" si="104"/>
        <v>0</v>
      </c>
      <c r="K1682" s="30">
        <f t="shared" si="105"/>
        <v>0</v>
      </c>
      <c r="L1682" s="25">
        <f t="shared" si="106"/>
        <v>1</v>
      </c>
      <c r="M1682" s="25" t="str">
        <f>VLOOKUP(L1682,mês!A:B,2,0)</f>
        <v>Janeiro</v>
      </c>
      <c r="N1682" s="25" t="e">
        <f t="shared" si="107"/>
        <v>#VALUE!</v>
      </c>
    </row>
    <row r="1683" spans="10:14" ht="57" customHeight="1" x14ac:dyDescent="0.2">
      <c r="J1683" s="30">
        <f t="shared" si="104"/>
        <v>0</v>
      </c>
      <c r="K1683" s="30">
        <f t="shared" si="105"/>
        <v>0</v>
      </c>
      <c r="L1683" s="25">
        <f t="shared" si="106"/>
        <v>1</v>
      </c>
      <c r="M1683" s="25" t="str">
        <f>VLOOKUP(L1683,mês!A:B,2,0)</f>
        <v>Janeiro</v>
      </c>
      <c r="N1683" s="25" t="e">
        <f t="shared" si="107"/>
        <v>#VALUE!</v>
      </c>
    </row>
    <row r="1684" spans="10:14" ht="57" customHeight="1" x14ac:dyDescent="0.2">
      <c r="J1684" s="30">
        <f t="shared" si="104"/>
        <v>0</v>
      </c>
      <c r="K1684" s="30">
        <f t="shared" si="105"/>
        <v>0</v>
      </c>
      <c r="L1684" s="25">
        <f t="shared" si="106"/>
        <v>1</v>
      </c>
      <c r="M1684" s="25" t="str">
        <f>VLOOKUP(L1684,mês!A:B,2,0)</f>
        <v>Janeiro</v>
      </c>
      <c r="N1684" s="25" t="e">
        <f t="shared" si="107"/>
        <v>#VALUE!</v>
      </c>
    </row>
    <row r="1685" spans="10:14" ht="57" customHeight="1" x14ac:dyDescent="0.2">
      <c r="J1685" s="30">
        <f t="shared" si="104"/>
        <v>0</v>
      </c>
      <c r="K1685" s="30">
        <f t="shared" si="105"/>
        <v>0</v>
      </c>
      <c r="L1685" s="25">
        <f t="shared" si="106"/>
        <v>1</v>
      </c>
      <c r="M1685" s="25" t="str">
        <f>VLOOKUP(L1685,mês!A:B,2,0)</f>
        <v>Janeiro</v>
      </c>
      <c r="N1685" s="25" t="e">
        <f t="shared" si="107"/>
        <v>#VALUE!</v>
      </c>
    </row>
    <row r="1686" spans="10:14" ht="57" customHeight="1" x14ac:dyDescent="0.2">
      <c r="J1686" s="30">
        <f t="shared" si="104"/>
        <v>0</v>
      </c>
      <c r="K1686" s="30">
        <f t="shared" si="105"/>
        <v>0</v>
      </c>
      <c r="L1686" s="25">
        <f t="shared" si="106"/>
        <v>1</v>
      </c>
      <c r="M1686" s="25" t="str">
        <f>VLOOKUP(L1686,mês!A:B,2,0)</f>
        <v>Janeiro</v>
      </c>
      <c r="N1686" s="25" t="e">
        <f t="shared" si="107"/>
        <v>#VALUE!</v>
      </c>
    </row>
    <row r="1687" spans="10:14" ht="57" customHeight="1" x14ac:dyDescent="0.2">
      <c r="J1687" s="30">
        <f t="shared" si="104"/>
        <v>0</v>
      </c>
      <c r="K1687" s="30">
        <f t="shared" si="105"/>
        <v>0</v>
      </c>
      <c r="L1687" s="25">
        <f t="shared" si="106"/>
        <v>1</v>
      </c>
      <c r="M1687" s="25" t="str">
        <f>VLOOKUP(L1687,mês!A:B,2,0)</f>
        <v>Janeiro</v>
      </c>
      <c r="N1687" s="25" t="e">
        <f t="shared" si="107"/>
        <v>#VALUE!</v>
      </c>
    </row>
    <row r="1688" spans="10:14" ht="57" customHeight="1" x14ac:dyDescent="0.2">
      <c r="J1688" s="30">
        <f t="shared" si="104"/>
        <v>0</v>
      </c>
      <c r="K1688" s="30">
        <f t="shared" si="105"/>
        <v>0</v>
      </c>
      <c r="L1688" s="25">
        <f t="shared" si="106"/>
        <v>1</v>
      </c>
      <c r="M1688" s="25" t="str">
        <f>VLOOKUP(L1688,mês!A:B,2,0)</f>
        <v>Janeiro</v>
      </c>
      <c r="N1688" s="25" t="e">
        <f t="shared" si="107"/>
        <v>#VALUE!</v>
      </c>
    </row>
    <row r="1689" spans="10:14" ht="57" customHeight="1" x14ac:dyDescent="0.2">
      <c r="J1689" s="30">
        <f t="shared" si="104"/>
        <v>0</v>
      </c>
      <c r="K1689" s="30">
        <f t="shared" si="105"/>
        <v>0</v>
      </c>
      <c r="L1689" s="25">
        <f t="shared" si="106"/>
        <v>1</v>
      </c>
      <c r="M1689" s="25" t="str">
        <f>VLOOKUP(L1689,mês!A:B,2,0)</f>
        <v>Janeiro</v>
      </c>
      <c r="N1689" s="25" t="e">
        <f t="shared" si="107"/>
        <v>#VALUE!</v>
      </c>
    </row>
    <row r="1690" spans="10:14" ht="57" customHeight="1" x14ac:dyDescent="0.2">
      <c r="J1690" s="30">
        <f t="shared" si="104"/>
        <v>0</v>
      </c>
      <c r="K1690" s="30">
        <f t="shared" si="105"/>
        <v>0</v>
      </c>
      <c r="L1690" s="25">
        <f t="shared" si="106"/>
        <v>1</v>
      </c>
      <c r="M1690" s="25" t="str">
        <f>VLOOKUP(L1690,mês!A:B,2,0)</f>
        <v>Janeiro</v>
      </c>
      <c r="N1690" s="25" t="e">
        <f t="shared" si="107"/>
        <v>#VALUE!</v>
      </c>
    </row>
    <row r="1691" spans="10:14" ht="57" customHeight="1" x14ac:dyDescent="0.2">
      <c r="J1691" s="30">
        <f t="shared" si="104"/>
        <v>0</v>
      </c>
      <c r="K1691" s="30">
        <f t="shared" si="105"/>
        <v>0</v>
      </c>
      <c r="L1691" s="25">
        <f t="shared" si="106"/>
        <v>1</v>
      </c>
      <c r="M1691" s="25" t="str">
        <f>VLOOKUP(L1691,mês!A:B,2,0)</f>
        <v>Janeiro</v>
      </c>
      <c r="N1691" s="25" t="e">
        <f t="shared" si="107"/>
        <v>#VALUE!</v>
      </c>
    </row>
    <row r="1692" spans="10:14" ht="57" customHeight="1" x14ac:dyDescent="0.2">
      <c r="J1692" s="30">
        <f t="shared" si="104"/>
        <v>0</v>
      </c>
      <c r="K1692" s="30">
        <f t="shared" si="105"/>
        <v>0</v>
      </c>
      <c r="L1692" s="25">
        <f t="shared" si="106"/>
        <v>1</v>
      </c>
      <c r="M1692" s="25" t="str">
        <f>VLOOKUP(L1692,mês!A:B,2,0)</f>
        <v>Janeiro</v>
      </c>
      <c r="N1692" s="25" t="e">
        <f t="shared" si="107"/>
        <v>#VALUE!</v>
      </c>
    </row>
    <row r="1693" spans="10:14" ht="57" customHeight="1" x14ac:dyDescent="0.2">
      <c r="J1693" s="30">
        <f t="shared" si="104"/>
        <v>0</v>
      </c>
      <c r="K1693" s="30">
        <f t="shared" si="105"/>
        <v>0</v>
      </c>
      <c r="L1693" s="25">
        <f t="shared" si="106"/>
        <v>1</v>
      </c>
      <c r="M1693" s="25" t="str">
        <f>VLOOKUP(L1693,mês!A:B,2,0)</f>
        <v>Janeiro</v>
      </c>
      <c r="N1693" s="25" t="e">
        <f t="shared" si="107"/>
        <v>#VALUE!</v>
      </c>
    </row>
    <row r="1694" spans="10:14" ht="57" customHeight="1" x14ac:dyDescent="0.2">
      <c r="J1694" s="30">
        <f t="shared" si="104"/>
        <v>0</v>
      </c>
      <c r="K1694" s="30">
        <f t="shared" si="105"/>
        <v>0</v>
      </c>
      <c r="L1694" s="25">
        <f t="shared" si="106"/>
        <v>1</v>
      </c>
      <c r="M1694" s="25" t="str">
        <f>VLOOKUP(L1694,mês!A:B,2,0)</f>
        <v>Janeiro</v>
      </c>
      <c r="N1694" s="25" t="e">
        <f t="shared" si="107"/>
        <v>#VALUE!</v>
      </c>
    </row>
    <row r="1695" spans="10:14" ht="57" customHeight="1" x14ac:dyDescent="0.2">
      <c r="J1695" s="30">
        <f t="shared" si="104"/>
        <v>0</v>
      </c>
      <c r="K1695" s="30">
        <f t="shared" si="105"/>
        <v>0</v>
      </c>
      <c r="L1695" s="25">
        <f t="shared" si="106"/>
        <v>1</v>
      </c>
      <c r="M1695" s="25" t="str">
        <f>VLOOKUP(L1695,mês!A:B,2,0)</f>
        <v>Janeiro</v>
      </c>
      <c r="N1695" s="25" t="e">
        <f t="shared" si="107"/>
        <v>#VALUE!</v>
      </c>
    </row>
    <row r="1696" spans="10:14" ht="57" customHeight="1" x14ac:dyDescent="0.2">
      <c r="J1696" s="30">
        <f t="shared" si="104"/>
        <v>0</v>
      </c>
      <c r="K1696" s="30">
        <f t="shared" si="105"/>
        <v>0</v>
      </c>
      <c r="L1696" s="25">
        <f t="shared" si="106"/>
        <v>1</v>
      </c>
      <c r="M1696" s="25" t="str">
        <f>VLOOKUP(L1696,mês!A:B,2,0)</f>
        <v>Janeiro</v>
      </c>
      <c r="N1696" s="25" t="e">
        <f t="shared" si="107"/>
        <v>#VALUE!</v>
      </c>
    </row>
    <row r="1697" spans="10:14" ht="57" customHeight="1" x14ac:dyDescent="0.2">
      <c r="J1697" s="30">
        <f t="shared" si="104"/>
        <v>0</v>
      </c>
      <c r="K1697" s="30">
        <f t="shared" si="105"/>
        <v>0</v>
      </c>
      <c r="L1697" s="25">
        <f t="shared" si="106"/>
        <v>1</v>
      </c>
      <c r="M1697" s="25" t="str">
        <f>VLOOKUP(L1697,mês!A:B,2,0)</f>
        <v>Janeiro</v>
      </c>
      <c r="N1697" s="25" t="e">
        <f t="shared" si="107"/>
        <v>#VALUE!</v>
      </c>
    </row>
    <row r="1698" spans="10:14" ht="57" customHeight="1" x14ac:dyDescent="0.2">
      <c r="J1698" s="30">
        <f t="shared" si="104"/>
        <v>0</v>
      </c>
      <c r="K1698" s="30">
        <f t="shared" si="105"/>
        <v>0</v>
      </c>
      <c r="L1698" s="25">
        <f t="shared" si="106"/>
        <v>1</v>
      </c>
      <c r="M1698" s="25" t="str">
        <f>VLOOKUP(L1698,mês!A:B,2,0)</f>
        <v>Janeiro</v>
      </c>
      <c r="N1698" s="25" t="e">
        <f t="shared" si="107"/>
        <v>#VALUE!</v>
      </c>
    </row>
    <row r="1699" spans="10:14" ht="57" customHeight="1" x14ac:dyDescent="0.2">
      <c r="J1699" s="30">
        <f t="shared" si="104"/>
        <v>0</v>
      </c>
      <c r="K1699" s="30">
        <f t="shared" si="105"/>
        <v>0</v>
      </c>
      <c r="L1699" s="25">
        <f t="shared" si="106"/>
        <v>1</v>
      </c>
      <c r="M1699" s="25" t="str">
        <f>VLOOKUP(L1699,mês!A:B,2,0)</f>
        <v>Janeiro</v>
      </c>
      <c r="N1699" s="25" t="e">
        <f t="shared" si="107"/>
        <v>#VALUE!</v>
      </c>
    </row>
    <row r="1700" spans="10:14" ht="57" customHeight="1" x14ac:dyDescent="0.2">
      <c r="J1700" s="30">
        <f t="shared" si="104"/>
        <v>0</v>
      </c>
      <c r="K1700" s="30">
        <f t="shared" si="105"/>
        <v>0</v>
      </c>
      <c r="L1700" s="25">
        <f t="shared" si="106"/>
        <v>1</v>
      </c>
      <c r="M1700" s="25" t="str">
        <f>VLOOKUP(L1700,mês!A:B,2,0)</f>
        <v>Janeiro</v>
      </c>
      <c r="N1700" s="25" t="e">
        <f t="shared" si="107"/>
        <v>#VALUE!</v>
      </c>
    </row>
    <row r="1701" spans="10:14" ht="57" customHeight="1" x14ac:dyDescent="0.2">
      <c r="J1701" s="30">
        <f t="shared" ref="J1701:J1764" si="108">IF(G1701="Não",0,H1701)</f>
        <v>0</v>
      </c>
      <c r="K1701" s="30">
        <f t="shared" ref="K1701:K1764" si="109">IF(G1701="Não",H1701,0)</f>
        <v>0</v>
      </c>
      <c r="L1701" s="25">
        <f t="shared" ref="L1701:L1764" si="110">MONTH(B1701)</f>
        <v>1</v>
      </c>
      <c r="M1701" s="25" t="str">
        <f>VLOOKUP(L1701,mês!A:B,2,0)</f>
        <v>Janeiro</v>
      </c>
      <c r="N1701" s="25" t="e">
        <f t="shared" ref="N1701:N1764" si="111">LEFT(A1701,SEARCH("-",A1701)-1)</f>
        <v>#VALUE!</v>
      </c>
    </row>
    <row r="1702" spans="10:14" ht="57" customHeight="1" x14ac:dyDescent="0.2">
      <c r="J1702" s="30">
        <f t="shared" si="108"/>
        <v>0</v>
      </c>
      <c r="K1702" s="30">
        <f t="shared" si="109"/>
        <v>0</v>
      </c>
      <c r="L1702" s="25">
        <f t="shared" si="110"/>
        <v>1</v>
      </c>
      <c r="M1702" s="25" t="str">
        <f>VLOOKUP(L1702,mês!A:B,2,0)</f>
        <v>Janeiro</v>
      </c>
      <c r="N1702" s="25" t="e">
        <f t="shared" si="111"/>
        <v>#VALUE!</v>
      </c>
    </row>
    <row r="1703" spans="10:14" ht="57" customHeight="1" x14ac:dyDescent="0.2">
      <c r="J1703" s="30">
        <f t="shared" si="108"/>
        <v>0</v>
      </c>
      <c r="K1703" s="30">
        <f t="shared" si="109"/>
        <v>0</v>
      </c>
      <c r="L1703" s="25">
        <f t="shared" si="110"/>
        <v>1</v>
      </c>
      <c r="M1703" s="25" t="str">
        <f>VLOOKUP(L1703,mês!A:B,2,0)</f>
        <v>Janeiro</v>
      </c>
      <c r="N1703" s="25" t="e">
        <f t="shared" si="111"/>
        <v>#VALUE!</v>
      </c>
    </row>
    <row r="1704" spans="10:14" ht="57" customHeight="1" x14ac:dyDescent="0.2">
      <c r="J1704" s="30">
        <f t="shared" si="108"/>
        <v>0</v>
      </c>
      <c r="K1704" s="30">
        <f t="shared" si="109"/>
        <v>0</v>
      </c>
      <c r="L1704" s="25">
        <f t="shared" si="110"/>
        <v>1</v>
      </c>
      <c r="M1704" s="25" t="str">
        <f>VLOOKUP(L1704,mês!A:B,2,0)</f>
        <v>Janeiro</v>
      </c>
      <c r="N1704" s="25" t="e">
        <f t="shared" si="111"/>
        <v>#VALUE!</v>
      </c>
    </row>
    <row r="1705" spans="10:14" ht="57" customHeight="1" x14ac:dyDescent="0.2">
      <c r="J1705" s="30">
        <f t="shared" si="108"/>
        <v>0</v>
      </c>
      <c r="K1705" s="30">
        <f t="shared" si="109"/>
        <v>0</v>
      </c>
      <c r="L1705" s="25">
        <f t="shared" si="110"/>
        <v>1</v>
      </c>
      <c r="M1705" s="25" t="str">
        <f>VLOOKUP(L1705,mês!A:B,2,0)</f>
        <v>Janeiro</v>
      </c>
      <c r="N1705" s="25" t="e">
        <f t="shared" si="111"/>
        <v>#VALUE!</v>
      </c>
    </row>
    <row r="1706" spans="10:14" ht="57" customHeight="1" x14ac:dyDescent="0.2">
      <c r="J1706" s="30">
        <f t="shared" si="108"/>
        <v>0</v>
      </c>
      <c r="K1706" s="30">
        <f t="shared" si="109"/>
        <v>0</v>
      </c>
      <c r="L1706" s="25">
        <f t="shared" si="110"/>
        <v>1</v>
      </c>
      <c r="M1706" s="25" t="str">
        <f>VLOOKUP(L1706,mês!A:B,2,0)</f>
        <v>Janeiro</v>
      </c>
      <c r="N1706" s="25" t="e">
        <f t="shared" si="111"/>
        <v>#VALUE!</v>
      </c>
    </row>
    <row r="1707" spans="10:14" ht="57" customHeight="1" x14ac:dyDescent="0.2">
      <c r="J1707" s="30">
        <f t="shared" si="108"/>
        <v>0</v>
      </c>
      <c r="K1707" s="30">
        <f t="shared" si="109"/>
        <v>0</v>
      </c>
      <c r="L1707" s="25">
        <f t="shared" si="110"/>
        <v>1</v>
      </c>
      <c r="M1707" s="25" t="str">
        <f>VLOOKUP(L1707,mês!A:B,2,0)</f>
        <v>Janeiro</v>
      </c>
      <c r="N1707" s="25" t="e">
        <f t="shared" si="111"/>
        <v>#VALUE!</v>
      </c>
    </row>
    <row r="1708" spans="10:14" ht="57" customHeight="1" x14ac:dyDescent="0.2">
      <c r="J1708" s="30">
        <f t="shared" si="108"/>
        <v>0</v>
      </c>
      <c r="K1708" s="30">
        <f t="shared" si="109"/>
        <v>0</v>
      </c>
      <c r="L1708" s="25">
        <f t="shared" si="110"/>
        <v>1</v>
      </c>
      <c r="M1708" s="25" t="str">
        <f>VLOOKUP(L1708,mês!A:B,2,0)</f>
        <v>Janeiro</v>
      </c>
      <c r="N1708" s="25" t="e">
        <f t="shared" si="111"/>
        <v>#VALUE!</v>
      </c>
    </row>
    <row r="1709" spans="10:14" ht="57" customHeight="1" x14ac:dyDescent="0.2">
      <c r="J1709" s="30">
        <f t="shared" si="108"/>
        <v>0</v>
      </c>
      <c r="K1709" s="30">
        <f t="shared" si="109"/>
        <v>0</v>
      </c>
      <c r="L1709" s="25">
        <f t="shared" si="110"/>
        <v>1</v>
      </c>
      <c r="M1709" s="25" t="str">
        <f>VLOOKUP(L1709,mês!A:B,2,0)</f>
        <v>Janeiro</v>
      </c>
      <c r="N1709" s="25" t="e">
        <f t="shared" si="111"/>
        <v>#VALUE!</v>
      </c>
    </row>
    <row r="1710" spans="10:14" ht="57" customHeight="1" x14ac:dyDescent="0.2">
      <c r="J1710" s="30">
        <f t="shared" si="108"/>
        <v>0</v>
      </c>
      <c r="K1710" s="30">
        <f t="shared" si="109"/>
        <v>0</v>
      </c>
      <c r="L1710" s="25">
        <f t="shared" si="110"/>
        <v>1</v>
      </c>
      <c r="M1710" s="25" t="str">
        <f>VLOOKUP(L1710,mês!A:B,2,0)</f>
        <v>Janeiro</v>
      </c>
      <c r="N1710" s="25" t="e">
        <f t="shared" si="111"/>
        <v>#VALUE!</v>
      </c>
    </row>
    <row r="1711" spans="10:14" ht="57" customHeight="1" x14ac:dyDescent="0.2">
      <c r="J1711" s="30">
        <f t="shared" si="108"/>
        <v>0</v>
      </c>
      <c r="K1711" s="30">
        <f t="shared" si="109"/>
        <v>0</v>
      </c>
      <c r="L1711" s="25">
        <f t="shared" si="110"/>
        <v>1</v>
      </c>
      <c r="M1711" s="25" t="str">
        <f>VLOOKUP(L1711,mês!A:B,2,0)</f>
        <v>Janeiro</v>
      </c>
      <c r="N1711" s="25" t="e">
        <f t="shared" si="111"/>
        <v>#VALUE!</v>
      </c>
    </row>
    <row r="1712" spans="10:14" ht="57" customHeight="1" x14ac:dyDescent="0.2">
      <c r="J1712" s="30">
        <f t="shared" si="108"/>
        <v>0</v>
      </c>
      <c r="K1712" s="30">
        <f t="shared" si="109"/>
        <v>0</v>
      </c>
      <c r="L1712" s="25">
        <f t="shared" si="110"/>
        <v>1</v>
      </c>
      <c r="M1712" s="25" t="str">
        <f>VLOOKUP(L1712,mês!A:B,2,0)</f>
        <v>Janeiro</v>
      </c>
      <c r="N1712" s="25" t="e">
        <f t="shared" si="111"/>
        <v>#VALUE!</v>
      </c>
    </row>
    <row r="1713" spans="10:14" ht="57" customHeight="1" x14ac:dyDescent="0.2">
      <c r="J1713" s="30">
        <f t="shared" si="108"/>
        <v>0</v>
      </c>
      <c r="K1713" s="30">
        <f t="shared" si="109"/>
        <v>0</v>
      </c>
      <c r="L1713" s="25">
        <f t="shared" si="110"/>
        <v>1</v>
      </c>
      <c r="M1713" s="25" t="str">
        <f>VLOOKUP(L1713,mês!A:B,2,0)</f>
        <v>Janeiro</v>
      </c>
      <c r="N1713" s="25" t="e">
        <f t="shared" si="111"/>
        <v>#VALUE!</v>
      </c>
    </row>
    <row r="1714" spans="10:14" ht="57" customHeight="1" x14ac:dyDescent="0.2">
      <c r="J1714" s="30">
        <f t="shared" si="108"/>
        <v>0</v>
      </c>
      <c r="K1714" s="30">
        <f t="shared" si="109"/>
        <v>0</v>
      </c>
      <c r="L1714" s="25">
        <f t="shared" si="110"/>
        <v>1</v>
      </c>
      <c r="M1714" s="25" t="str">
        <f>VLOOKUP(L1714,mês!A:B,2,0)</f>
        <v>Janeiro</v>
      </c>
      <c r="N1714" s="25" t="e">
        <f t="shared" si="111"/>
        <v>#VALUE!</v>
      </c>
    </row>
    <row r="1715" spans="10:14" ht="57" customHeight="1" x14ac:dyDescent="0.2">
      <c r="J1715" s="30">
        <f t="shared" si="108"/>
        <v>0</v>
      </c>
      <c r="K1715" s="30">
        <f t="shared" si="109"/>
        <v>0</v>
      </c>
      <c r="L1715" s="25">
        <f t="shared" si="110"/>
        <v>1</v>
      </c>
      <c r="M1715" s="25" t="str">
        <f>VLOOKUP(L1715,mês!A:B,2,0)</f>
        <v>Janeiro</v>
      </c>
      <c r="N1715" s="25" t="e">
        <f t="shared" si="111"/>
        <v>#VALUE!</v>
      </c>
    </row>
    <row r="1716" spans="10:14" ht="57" customHeight="1" x14ac:dyDescent="0.2">
      <c r="J1716" s="30">
        <f t="shared" si="108"/>
        <v>0</v>
      </c>
      <c r="K1716" s="30">
        <f t="shared" si="109"/>
        <v>0</v>
      </c>
      <c r="L1716" s="25">
        <f t="shared" si="110"/>
        <v>1</v>
      </c>
      <c r="M1716" s="25" t="str">
        <f>VLOOKUP(L1716,mês!A:B,2,0)</f>
        <v>Janeiro</v>
      </c>
      <c r="N1716" s="25" t="e">
        <f t="shared" si="111"/>
        <v>#VALUE!</v>
      </c>
    </row>
    <row r="1717" spans="10:14" ht="57" customHeight="1" x14ac:dyDescent="0.2">
      <c r="J1717" s="30">
        <f t="shared" si="108"/>
        <v>0</v>
      </c>
      <c r="K1717" s="30">
        <f t="shared" si="109"/>
        <v>0</v>
      </c>
      <c r="L1717" s="25">
        <f t="shared" si="110"/>
        <v>1</v>
      </c>
      <c r="M1717" s="25" t="str">
        <f>VLOOKUP(L1717,mês!A:B,2,0)</f>
        <v>Janeiro</v>
      </c>
      <c r="N1717" s="25" t="e">
        <f t="shared" si="111"/>
        <v>#VALUE!</v>
      </c>
    </row>
    <row r="1718" spans="10:14" ht="57" customHeight="1" x14ac:dyDescent="0.2">
      <c r="J1718" s="30">
        <f t="shared" si="108"/>
        <v>0</v>
      </c>
      <c r="K1718" s="30">
        <f t="shared" si="109"/>
        <v>0</v>
      </c>
      <c r="L1718" s="25">
        <f t="shared" si="110"/>
        <v>1</v>
      </c>
      <c r="M1718" s="25" t="str">
        <f>VLOOKUP(L1718,mês!A:B,2,0)</f>
        <v>Janeiro</v>
      </c>
      <c r="N1718" s="25" t="e">
        <f t="shared" si="111"/>
        <v>#VALUE!</v>
      </c>
    </row>
    <row r="1719" spans="10:14" ht="57" customHeight="1" x14ac:dyDescent="0.2">
      <c r="J1719" s="30">
        <f t="shared" si="108"/>
        <v>0</v>
      </c>
      <c r="K1719" s="30">
        <f t="shared" si="109"/>
        <v>0</v>
      </c>
      <c r="L1719" s="25">
        <f t="shared" si="110"/>
        <v>1</v>
      </c>
      <c r="M1719" s="25" t="str">
        <f>VLOOKUP(L1719,mês!A:B,2,0)</f>
        <v>Janeiro</v>
      </c>
      <c r="N1719" s="25" t="e">
        <f t="shared" si="111"/>
        <v>#VALUE!</v>
      </c>
    </row>
    <row r="1720" spans="10:14" ht="57" customHeight="1" x14ac:dyDescent="0.2">
      <c r="J1720" s="30">
        <f t="shared" si="108"/>
        <v>0</v>
      </c>
      <c r="K1720" s="30">
        <f t="shared" si="109"/>
        <v>0</v>
      </c>
      <c r="L1720" s="25">
        <f t="shared" si="110"/>
        <v>1</v>
      </c>
      <c r="M1720" s="25" t="str">
        <f>VLOOKUP(L1720,mês!A:B,2,0)</f>
        <v>Janeiro</v>
      </c>
      <c r="N1720" s="25" t="e">
        <f t="shared" si="111"/>
        <v>#VALUE!</v>
      </c>
    </row>
    <row r="1721" spans="10:14" ht="57" customHeight="1" x14ac:dyDescent="0.2">
      <c r="J1721" s="30">
        <f t="shared" si="108"/>
        <v>0</v>
      </c>
      <c r="K1721" s="30">
        <f t="shared" si="109"/>
        <v>0</v>
      </c>
      <c r="L1721" s="25">
        <f t="shared" si="110"/>
        <v>1</v>
      </c>
      <c r="M1721" s="25" t="str">
        <f>VLOOKUP(L1721,mês!A:B,2,0)</f>
        <v>Janeiro</v>
      </c>
      <c r="N1721" s="25" t="e">
        <f t="shared" si="111"/>
        <v>#VALUE!</v>
      </c>
    </row>
    <row r="1722" spans="10:14" ht="57" customHeight="1" x14ac:dyDescent="0.2">
      <c r="J1722" s="30">
        <f t="shared" si="108"/>
        <v>0</v>
      </c>
      <c r="K1722" s="30">
        <f t="shared" si="109"/>
        <v>0</v>
      </c>
      <c r="L1722" s="25">
        <f t="shared" si="110"/>
        <v>1</v>
      </c>
      <c r="M1722" s="25" t="str">
        <f>VLOOKUP(L1722,mês!A:B,2,0)</f>
        <v>Janeiro</v>
      </c>
      <c r="N1722" s="25" t="e">
        <f t="shared" si="111"/>
        <v>#VALUE!</v>
      </c>
    </row>
    <row r="1723" spans="10:14" ht="57" customHeight="1" x14ac:dyDescent="0.2">
      <c r="J1723" s="30">
        <f t="shared" si="108"/>
        <v>0</v>
      </c>
      <c r="K1723" s="30">
        <f t="shared" si="109"/>
        <v>0</v>
      </c>
      <c r="L1723" s="25">
        <f t="shared" si="110"/>
        <v>1</v>
      </c>
      <c r="M1723" s="25" t="str">
        <f>VLOOKUP(L1723,mês!A:B,2,0)</f>
        <v>Janeiro</v>
      </c>
      <c r="N1723" s="25" t="e">
        <f t="shared" si="111"/>
        <v>#VALUE!</v>
      </c>
    </row>
    <row r="1724" spans="10:14" ht="57" customHeight="1" x14ac:dyDescent="0.2">
      <c r="J1724" s="30">
        <f t="shared" si="108"/>
        <v>0</v>
      </c>
      <c r="K1724" s="30">
        <f t="shared" si="109"/>
        <v>0</v>
      </c>
      <c r="L1724" s="25">
        <f t="shared" si="110"/>
        <v>1</v>
      </c>
      <c r="M1724" s="25" t="str">
        <f>VLOOKUP(L1724,mês!A:B,2,0)</f>
        <v>Janeiro</v>
      </c>
      <c r="N1724" s="25" t="e">
        <f t="shared" si="111"/>
        <v>#VALUE!</v>
      </c>
    </row>
    <row r="1725" spans="10:14" ht="57" customHeight="1" x14ac:dyDescent="0.2">
      <c r="J1725" s="30">
        <f t="shared" si="108"/>
        <v>0</v>
      </c>
      <c r="K1725" s="30">
        <f t="shared" si="109"/>
        <v>0</v>
      </c>
      <c r="L1725" s="25">
        <f t="shared" si="110"/>
        <v>1</v>
      </c>
      <c r="M1725" s="25" t="str">
        <f>VLOOKUP(L1725,mês!A:B,2,0)</f>
        <v>Janeiro</v>
      </c>
      <c r="N1725" s="25" t="e">
        <f t="shared" si="111"/>
        <v>#VALUE!</v>
      </c>
    </row>
    <row r="1726" spans="10:14" ht="57" customHeight="1" x14ac:dyDescent="0.2">
      <c r="J1726" s="30">
        <f t="shared" si="108"/>
        <v>0</v>
      </c>
      <c r="K1726" s="30">
        <f t="shared" si="109"/>
        <v>0</v>
      </c>
      <c r="L1726" s="25">
        <f t="shared" si="110"/>
        <v>1</v>
      </c>
      <c r="M1726" s="25" t="str">
        <f>VLOOKUP(L1726,mês!A:B,2,0)</f>
        <v>Janeiro</v>
      </c>
      <c r="N1726" s="25" t="e">
        <f t="shared" si="111"/>
        <v>#VALUE!</v>
      </c>
    </row>
    <row r="1727" spans="10:14" ht="57" customHeight="1" x14ac:dyDescent="0.2">
      <c r="J1727" s="30">
        <f t="shared" si="108"/>
        <v>0</v>
      </c>
      <c r="K1727" s="30">
        <f t="shared" si="109"/>
        <v>0</v>
      </c>
      <c r="L1727" s="25">
        <f t="shared" si="110"/>
        <v>1</v>
      </c>
      <c r="M1727" s="25" t="str">
        <f>VLOOKUP(L1727,mês!A:B,2,0)</f>
        <v>Janeiro</v>
      </c>
      <c r="N1727" s="25" t="e">
        <f t="shared" si="111"/>
        <v>#VALUE!</v>
      </c>
    </row>
    <row r="1728" spans="10:14" ht="57" customHeight="1" x14ac:dyDescent="0.2">
      <c r="J1728" s="30">
        <f t="shared" si="108"/>
        <v>0</v>
      </c>
      <c r="K1728" s="30">
        <f t="shared" si="109"/>
        <v>0</v>
      </c>
      <c r="L1728" s="25">
        <f t="shared" si="110"/>
        <v>1</v>
      </c>
      <c r="M1728" s="25" t="str">
        <f>VLOOKUP(L1728,mês!A:B,2,0)</f>
        <v>Janeiro</v>
      </c>
      <c r="N1728" s="25" t="e">
        <f t="shared" si="111"/>
        <v>#VALUE!</v>
      </c>
    </row>
    <row r="1729" spans="10:14" ht="57" customHeight="1" x14ac:dyDescent="0.2">
      <c r="J1729" s="30">
        <f t="shared" si="108"/>
        <v>0</v>
      </c>
      <c r="K1729" s="30">
        <f t="shared" si="109"/>
        <v>0</v>
      </c>
      <c r="L1729" s="25">
        <f t="shared" si="110"/>
        <v>1</v>
      </c>
      <c r="M1729" s="25" t="str">
        <f>VLOOKUP(L1729,mês!A:B,2,0)</f>
        <v>Janeiro</v>
      </c>
      <c r="N1729" s="25" t="e">
        <f t="shared" si="111"/>
        <v>#VALUE!</v>
      </c>
    </row>
    <row r="1730" spans="10:14" ht="57" customHeight="1" x14ac:dyDescent="0.2">
      <c r="J1730" s="30">
        <f t="shared" si="108"/>
        <v>0</v>
      </c>
      <c r="K1730" s="30">
        <f t="shared" si="109"/>
        <v>0</v>
      </c>
      <c r="L1730" s="25">
        <f t="shared" si="110"/>
        <v>1</v>
      </c>
      <c r="M1730" s="25" t="str">
        <f>VLOOKUP(L1730,mês!A:B,2,0)</f>
        <v>Janeiro</v>
      </c>
      <c r="N1730" s="25" t="e">
        <f t="shared" si="111"/>
        <v>#VALUE!</v>
      </c>
    </row>
    <row r="1731" spans="10:14" ht="57" customHeight="1" x14ac:dyDescent="0.2">
      <c r="J1731" s="30">
        <f t="shared" si="108"/>
        <v>0</v>
      </c>
      <c r="K1731" s="30">
        <f t="shared" si="109"/>
        <v>0</v>
      </c>
      <c r="L1731" s="25">
        <f t="shared" si="110"/>
        <v>1</v>
      </c>
      <c r="M1731" s="25" t="str">
        <f>VLOOKUP(L1731,mês!A:B,2,0)</f>
        <v>Janeiro</v>
      </c>
      <c r="N1731" s="25" t="e">
        <f t="shared" si="111"/>
        <v>#VALUE!</v>
      </c>
    </row>
    <row r="1732" spans="10:14" ht="57" customHeight="1" x14ac:dyDescent="0.2">
      <c r="J1732" s="30">
        <f t="shared" si="108"/>
        <v>0</v>
      </c>
      <c r="K1732" s="30">
        <f t="shared" si="109"/>
        <v>0</v>
      </c>
      <c r="L1732" s="25">
        <f t="shared" si="110"/>
        <v>1</v>
      </c>
      <c r="M1732" s="25" t="str">
        <f>VLOOKUP(L1732,mês!A:B,2,0)</f>
        <v>Janeiro</v>
      </c>
      <c r="N1732" s="25" t="e">
        <f t="shared" si="111"/>
        <v>#VALUE!</v>
      </c>
    </row>
    <row r="1733" spans="10:14" ht="57" customHeight="1" x14ac:dyDescent="0.2">
      <c r="J1733" s="30">
        <f t="shared" si="108"/>
        <v>0</v>
      </c>
      <c r="K1733" s="30">
        <f t="shared" si="109"/>
        <v>0</v>
      </c>
      <c r="L1733" s="25">
        <f t="shared" si="110"/>
        <v>1</v>
      </c>
      <c r="M1733" s="25" t="str">
        <f>VLOOKUP(L1733,mês!A:B,2,0)</f>
        <v>Janeiro</v>
      </c>
      <c r="N1733" s="25" t="e">
        <f t="shared" si="111"/>
        <v>#VALUE!</v>
      </c>
    </row>
    <row r="1734" spans="10:14" ht="57" customHeight="1" x14ac:dyDescent="0.2">
      <c r="J1734" s="30">
        <f t="shared" si="108"/>
        <v>0</v>
      </c>
      <c r="K1734" s="30">
        <f t="shared" si="109"/>
        <v>0</v>
      </c>
      <c r="L1734" s="25">
        <f t="shared" si="110"/>
        <v>1</v>
      </c>
      <c r="M1734" s="25" t="str">
        <f>VLOOKUP(L1734,mês!A:B,2,0)</f>
        <v>Janeiro</v>
      </c>
      <c r="N1734" s="25" t="e">
        <f t="shared" si="111"/>
        <v>#VALUE!</v>
      </c>
    </row>
    <row r="1735" spans="10:14" ht="57" customHeight="1" x14ac:dyDescent="0.2">
      <c r="J1735" s="30">
        <f t="shared" si="108"/>
        <v>0</v>
      </c>
      <c r="K1735" s="30">
        <f t="shared" si="109"/>
        <v>0</v>
      </c>
      <c r="L1735" s="25">
        <f t="shared" si="110"/>
        <v>1</v>
      </c>
      <c r="M1735" s="25" t="str">
        <f>VLOOKUP(L1735,mês!A:B,2,0)</f>
        <v>Janeiro</v>
      </c>
      <c r="N1735" s="25" t="e">
        <f t="shared" si="111"/>
        <v>#VALUE!</v>
      </c>
    </row>
    <row r="1736" spans="10:14" ht="57" customHeight="1" x14ac:dyDescent="0.2">
      <c r="J1736" s="30">
        <f t="shared" si="108"/>
        <v>0</v>
      </c>
      <c r="K1736" s="30">
        <f t="shared" si="109"/>
        <v>0</v>
      </c>
      <c r="L1736" s="25">
        <f t="shared" si="110"/>
        <v>1</v>
      </c>
      <c r="M1736" s="25" t="str">
        <f>VLOOKUP(L1736,mês!A:B,2,0)</f>
        <v>Janeiro</v>
      </c>
      <c r="N1736" s="25" t="e">
        <f t="shared" si="111"/>
        <v>#VALUE!</v>
      </c>
    </row>
    <row r="1737" spans="10:14" ht="57" customHeight="1" x14ac:dyDescent="0.2">
      <c r="J1737" s="30">
        <f t="shared" si="108"/>
        <v>0</v>
      </c>
      <c r="K1737" s="30">
        <f t="shared" si="109"/>
        <v>0</v>
      </c>
      <c r="L1737" s="25">
        <f t="shared" si="110"/>
        <v>1</v>
      </c>
      <c r="M1737" s="25" t="str">
        <f>VLOOKUP(L1737,mês!A:B,2,0)</f>
        <v>Janeiro</v>
      </c>
      <c r="N1737" s="25" t="e">
        <f t="shared" si="111"/>
        <v>#VALUE!</v>
      </c>
    </row>
    <row r="1738" spans="10:14" ht="57" customHeight="1" x14ac:dyDescent="0.2">
      <c r="J1738" s="30">
        <f t="shared" si="108"/>
        <v>0</v>
      </c>
      <c r="K1738" s="30">
        <f t="shared" si="109"/>
        <v>0</v>
      </c>
      <c r="L1738" s="25">
        <f t="shared" si="110"/>
        <v>1</v>
      </c>
      <c r="M1738" s="25" t="str">
        <f>VLOOKUP(L1738,mês!A:B,2,0)</f>
        <v>Janeiro</v>
      </c>
      <c r="N1738" s="25" t="e">
        <f t="shared" si="111"/>
        <v>#VALUE!</v>
      </c>
    </row>
    <row r="1739" spans="10:14" ht="57" customHeight="1" x14ac:dyDescent="0.2">
      <c r="J1739" s="30">
        <f t="shared" si="108"/>
        <v>0</v>
      </c>
      <c r="K1739" s="30">
        <f t="shared" si="109"/>
        <v>0</v>
      </c>
      <c r="L1739" s="25">
        <f t="shared" si="110"/>
        <v>1</v>
      </c>
      <c r="M1739" s="25" t="str">
        <f>VLOOKUP(L1739,mês!A:B,2,0)</f>
        <v>Janeiro</v>
      </c>
      <c r="N1739" s="25" t="e">
        <f t="shared" si="111"/>
        <v>#VALUE!</v>
      </c>
    </row>
    <row r="1740" spans="10:14" ht="57" customHeight="1" x14ac:dyDescent="0.2">
      <c r="J1740" s="30">
        <f t="shared" si="108"/>
        <v>0</v>
      </c>
      <c r="K1740" s="30">
        <f t="shared" si="109"/>
        <v>0</v>
      </c>
      <c r="L1740" s="25">
        <f t="shared" si="110"/>
        <v>1</v>
      </c>
      <c r="M1740" s="25" t="str">
        <f>VLOOKUP(L1740,mês!A:B,2,0)</f>
        <v>Janeiro</v>
      </c>
      <c r="N1740" s="25" t="e">
        <f t="shared" si="111"/>
        <v>#VALUE!</v>
      </c>
    </row>
    <row r="1741" spans="10:14" ht="57" customHeight="1" x14ac:dyDescent="0.2">
      <c r="J1741" s="30">
        <f t="shared" si="108"/>
        <v>0</v>
      </c>
      <c r="K1741" s="30">
        <f t="shared" si="109"/>
        <v>0</v>
      </c>
      <c r="L1741" s="25">
        <f t="shared" si="110"/>
        <v>1</v>
      </c>
      <c r="M1741" s="25" t="str">
        <f>VLOOKUP(L1741,mês!A:B,2,0)</f>
        <v>Janeiro</v>
      </c>
      <c r="N1741" s="25" t="e">
        <f t="shared" si="111"/>
        <v>#VALUE!</v>
      </c>
    </row>
    <row r="1742" spans="10:14" ht="57" customHeight="1" x14ac:dyDescent="0.2">
      <c r="J1742" s="30">
        <f t="shared" si="108"/>
        <v>0</v>
      </c>
      <c r="K1742" s="30">
        <f t="shared" si="109"/>
        <v>0</v>
      </c>
      <c r="L1742" s="25">
        <f t="shared" si="110"/>
        <v>1</v>
      </c>
      <c r="M1742" s="25" t="str">
        <f>VLOOKUP(L1742,mês!A:B,2,0)</f>
        <v>Janeiro</v>
      </c>
      <c r="N1742" s="25" t="e">
        <f t="shared" si="111"/>
        <v>#VALUE!</v>
      </c>
    </row>
    <row r="1743" spans="10:14" ht="57" customHeight="1" x14ac:dyDescent="0.2">
      <c r="J1743" s="30">
        <f t="shared" si="108"/>
        <v>0</v>
      </c>
      <c r="K1743" s="30">
        <f t="shared" si="109"/>
        <v>0</v>
      </c>
      <c r="L1743" s="25">
        <f t="shared" si="110"/>
        <v>1</v>
      </c>
      <c r="M1743" s="25" t="str">
        <f>VLOOKUP(L1743,mês!A:B,2,0)</f>
        <v>Janeiro</v>
      </c>
      <c r="N1743" s="25" t="e">
        <f t="shared" si="111"/>
        <v>#VALUE!</v>
      </c>
    </row>
    <row r="1744" spans="10:14" ht="57" customHeight="1" x14ac:dyDescent="0.2">
      <c r="J1744" s="30">
        <f t="shared" si="108"/>
        <v>0</v>
      </c>
      <c r="K1744" s="30">
        <f t="shared" si="109"/>
        <v>0</v>
      </c>
      <c r="L1744" s="25">
        <f t="shared" si="110"/>
        <v>1</v>
      </c>
      <c r="M1744" s="25" t="str">
        <f>VLOOKUP(L1744,mês!A:B,2,0)</f>
        <v>Janeiro</v>
      </c>
      <c r="N1744" s="25" t="e">
        <f t="shared" si="111"/>
        <v>#VALUE!</v>
      </c>
    </row>
    <row r="1745" spans="10:14" ht="57" customHeight="1" x14ac:dyDescent="0.2">
      <c r="J1745" s="30">
        <f t="shared" si="108"/>
        <v>0</v>
      </c>
      <c r="K1745" s="30">
        <f t="shared" si="109"/>
        <v>0</v>
      </c>
      <c r="L1745" s="25">
        <f t="shared" si="110"/>
        <v>1</v>
      </c>
      <c r="M1745" s="25" t="str">
        <f>VLOOKUP(L1745,mês!A:B,2,0)</f>
        <v>Janeiro</v>
      </c>
      <c r="N1745" s="25" t="e">
        <f t="shared" si="111"/>
        <v>#VALUE!</v>
      </c>
    </row>
    <row r="1746" spans="10:14" ht="57" customHeight="1" x14ac:dyDescent="0.2">
      <c r="J1746" s="30">
        <f t="shared" si="108"/>
        <v>0</v>
      </c>
      <c r="K1746" s="30">
        <f t="shared" si="109"/>
        <v>0</v>
      </c>
      <c r="L1746" s="25">
        <f t="shared" si="110"/>
        <v>1</v>
      </c>
      <c r="M1746" s="25" t="str">
        <f>VLOOKUP(L1746,mês!A:B,2,0)</f>
        <v>Janeiro</v>
      </c>
      <c r="N1746" s="25" t="e">
        <f t="shared" si="111"/>
        <v>#VALUE!</v>
      </c>
    </row>
    <row r="1747" spans="10:14" ht="57" customHeight="1" x14ac:dyDescent="0.2">
      <c r="J1747" s="30">
        <f t="shared" si="108"/>
        <v>0</v>
      </c>
      <c r="K1747" s="30">
        <f t="shared" si="109"/>
        <v>0</v>
      </c>
      <c r="L1747" s="25">
        <f t="shared" si="110"/>
        <v>1</v>
      </c>
      <c r="M1747" s="25" t="str">
        <f>VLOOKUP(L1747,mês!A:B,2,0)</f>
        <v>Janeiro</v>
      </c>
      <c r="N1747" s="25" t="e">
        <f t="shared" si="111"/>
        <v>#VALUE!</v>
      </c>
    </row>
    <row r="1748" spans="10:14" ht="57" customHeight="1" x14ac:dyDescent="0.2">
      <c r="J1748" s="30">
        <f t="shared" si="108"/>
        <v>0</v>
      </c>
      <c r="K1748" s="30">
        <f t="shared" si="109"/>
        <v>0</v>
      </c>
      <c r="L1748" s="25">
        <f t="shared" si="110"/>
        <v>1</v>
      </c>
      <c r="M1748" s="25" t="str">
        <f>VLOOKUP(L1748,mês!A:B,2,0)</f>
        <v>Janeiro</v>
      </c>
      <c r="N1748" s="25" t="e">
        <f t="shared" si="111"/>
        <v>#VALUE!</v>
      </c>
    </row>
    <row r="1749" spans="10:14" ht="57" customHeight="1" x14ac:dyDescent="0.2">
      <c r="J1749" s="30">
        <f t="shared" si="108"/>
        <v>0</v>
      </c>
      <c r="K1749" s="30">
        <f t="shared" si="109"/>
        <v>0</v>
      </c>
      <c r="L1749" s="25">
        <f t="shared" si="110"/>
        <v>1</v>
      </c>
      <c r="M1749" s="25" t="str">
        <f>VLOOKUP(L1749,mês!A:B,2,0)</f>
        <v>Janeiro</v>
      </c>
      <c r="N1749" s="25" t="e">
        <f t="shared" si="111"/>
        <v>#VALUE!</v>
      </c>
    </row>
    <row r="1750" spans="10:14" ht="57" customHeight="1" x14ac:dyDescent="0.2">
      <c r="J1750" s="30">
        <f t="shared" si="108"/>
        <v>0</v>
      </c>
      <c r="K1750" s="30">
        <f t="shared" si="109"/>
        <v>0</v>
      </c>
      <c r="L1750" s="25">
        <f t="shared" si="110"/>
        <v>1</v>
      </c>
      <c r="M1750" s="25" t="str">
        <f>VLOOKUP(L1750,mês!A:B,2,0)</f>
        <v>Janeiro</v>
      </c>
      <c r="N1750" s="25" t="e">
        <f t="shared" si="111"/>
        <v>#VALUE!</v>
      </c>
    </row>
    <row r="1751" spans="10:14" ht="57" customHeight="1" x14ac:dyDescent="0.2">
      <c r="J1751" s="30">
        <f t="shared" si="108"/>
        <v>0</v>
      </c>
      <c r="K1751" s="30">
        <f t="shared" si="109"/>
        <v>0</v>
      </c>
      <c r="L1751" s="25">
        <f t="shared" si="110"/>
        <v>1</v>
      </c>
      <c r="M1751" s="25" t="str">
        <f>VLOOKUP(L1751,mês!A:B,2,0)</f>
        <v>Janeiro</v>
      </c>
      <c r="N1751" s="25" t="e">
        <f t="shared" si="111"/>
        <v>#VALUE!</v>
      </c>
    </row>
    <row r="1752" spans="10:14" ht="57" customHeight="1" x14ac:dyDescent="0.2">
      <c r="J1752" s="30">
        <f t="shared" si="108"/>
        <v>0</v>
      </c>
      <c r="K1752" s="30">
        <f t="shared" si="109"/>
        <v>0</v>
      </c>
      <c r="L1752" s="25">
        <f t="shared" si="110"/>
        <v>1</v>
      </c>
      <c r="M1752" s="25" t="str">
        <f>VLOOKUP(L1752,mês!A:B,2,0)</f>
        <v>Janeiro</v>
      </c>
      <c r="N1752" s="25" t="e">
        <f t="shared" si="111"/>
        <v>#VALUE!</v>
      </c>
    </row>
    <row r="1753" spans="10:14" ht="57" customHeight="1" x14ac:dyDescent="0.2">
      <c r="J1753" s="30">
        <f t="shared" si="108"/>
        <v>0</v>
      </c>
      <c r="K1753" s="30">
        <f t="shared" si="109"/>
        <v>0</v>
      </c>
      <c r="L1753" s="25">
        <f t="shared" si="110"/>
        <v>1</v>
      </c>
      <c r="M1753" s="25" t="str">
        <f>VLOOKUP(L1753,mês!A:B,2,0)</f>
        <v>Janeiro</v>
      </c>
      <c r="N1753" s="25" t="e">
        <f t="shared" si="111"/>
        <v>#VALUE!</v>
      </c>
    </row>
    <row r="1754" spans="10:14" ht="57" customHeight="1" x14ac:dyDescent="0.2">
      <c r="J1754" s="30">
        <f t="shared" si="108"/>
        <v>0</v>
      </c>
      <c r="K1754" s="30">
        <f t="shared" si="109"/>
        <v>0</v>
      </c>
      <c r="L1754" s="25">
        <f t="shared" si="110"/>
        <v>1</v>
      </c>
      <c r="M1754" s="25" t="str">
        <f>VLOOKUP(L1754,mês!A:B,2,0)</f>
        <v>Janeiro</v>
      </c>
      <c r="N1754" s="25" t="e">
        <f t="shared" si="111"/>
        <v>#VALUE!</v>
      </c>
    </row>
    <row r="1755" spans="10:14" ht="57" customHeight="1" x14ac:dyDescent="0.2">
      <c r="J1755" s="30">
        <f t="shared" si="108"/>
        <v>0</v>
      </c>
      <c r="K1755" s="30">
        <f t="shared" si="109"/>
        <v>0</v>
      </c>
      <c r="L1755" s="25">
        <f t="shared" si="110"/>
        <v>1</v>
      </c>
      <c r="M1755" s="25" t="str">
        <f>VLOOKUP(L1755,mês!A:B,2,0)</f>
        <v>Janeiro</v>
      </c>
      <c r="N1755" s="25" t="e">
        <f t="shared" si="111"/>
        <v>#VALUE!</v>
      </c>
    </row>
    <row r="1756" spans="10:14" ht="57" customHeight="1" x14ac:dyDescent="0.2">
      <c r="J1756" s="30">
        <f t="shared" si="108"/>
        <v>0</v>
      </c>
      <c r="K1756" s="30">
        <f t="shared" si="109"/>
        <v>0</v>
      </c>
      <c r="L1756" s="25">
        <f t="shared" si="110"/>
        <v>1</v>
      </c>
      <c r="M1756" s="25" t="str">
        <f>VLOOKUP(L1756,mês!A:B,2,0)</f>
        <v>Janeiro</v>
      </c>
      <c r="N1756" s="25" t="e">
        <f t="shared" si="111"/>
        <v>#VALUE!</v>
      </c>
    </row>
    <row r="1757" spans="10:14" ht="57" customHeight="1" x14ac:dyDescent="0.2">
      <c r="J1757" s="30">
        <f t="shared" si="108"/>
        <v>0</v>
      </c>
      <c r="K1757" s="30">
        <f t="shared" si="109"/>
        <v>0</v>
      </c>
      <c r="L1757" s="25">
        <f t="shared" si="110"/>
        <v>1</v>
      </c>
      <c r="M1757" s="25" t="str">
        <f>VLOOKUP(L1757,mês!A:B,2,0)</f>
        <v>Janeiro</v>
      </c>
      <c r="N1757" s="25" t="e">
        <f t="shared" si="111"/>
        <v>#VALUE!</v>
      </c>
    </row>
    <row r="1758" spans="10:14" ht="57" customHeight="1" x14ac:dyDescent="0.2">
      <c r="J1758" s="30">
        <f t="shared" si="108"/>
        <v>0</v>
      </c>
      <c r="K1758" s="30">
        <f t="shared" si="109"/>
        <v>0</v>
      </c>
      <c r="L1758" s="25">
        <f t="shared" si="110"/>
        <v>1</v>
      </c>
      <c r="M1758" s="25" t="str">
        <f>VLOOKUP(L1758,mês!A:B,2,0)</f>
        <v>Janeiro</v>
      </c>
      <c r="N1758" s="25" t="e">
        <f t="shared" si="111"/>
        <v>#VALUE!</v>
      </c>
    </row>
    <row r="1759" spans="10:14" ht="57" customHeight="1" x14ac:dyDescent="0.2">
      <c r="J1759" s="30">
        <f t="shared" si="108"/>
        <v>0</v>
      </c>
      <c r="K1759" s="30">
        <f t="shared" si="109"/>
        <v>0</v>
      </c>
      <c r="L1759" s="25">
        <f t="shared" si="110"/>
        <v>1</v>
      </c>
      <c r="M1759" s="25" t="str">
        <f>VLOOKUP(L1759,mês!A:B,2,0)</f>
        <v>Janeiro</v>
      </c>
      <c r="N1759" s="25" t="e">
        <f t="shared" si="111"/>
        <v>#VALUE!</v>
      </c>
    </row>
    <row r="1760" spans="10:14" ht="57" customHeight="1" x14ac:dyDescent="0.2">
      <c r="J1760" s="30">
        <f t="shared" si="108"/>
        <v>0</v>
      </c>
      <c r="K1760" s="30">
        <f t="shared" si="109"/>
        <v>0</v>
      </c>
      <c r="L1760" s="25">
        <f t="shared" si="110"/>
        <v>1</v>
      </c>
      <c r="M1760" s="25" t="str">
        <f>VLOOKUP(L1760,mês!A:B,2,0)</f>
        <v>Janeiro</v>
      </c>
      <c r="N1760" s="25" t="e">
        <f t="shared" si="111"/>
        <v>#VALUE!</v>
      </c>
    </row>
    <row r="1761" spans="10:14" ht="57" customHeight="1" x14ac:dyDescent="0.2">
      <c r="J1761" s="30">
        <f t="shared" si="108"/>
        <v>0</v>
      </c>
      <c r="K1761" s="30">
        <f t="shared" si="109"/>
        <v>0</v>
      </c>
      <c r="L1761" s="25">
        <f t="shared" si="110"/>
        <v>1</v>
      </c>
      <c r="M1761" s="25" t="str">
        <f>VLOOKUP(L1761,mês!A:B,2,0)</f>
        <v>Janeiro</v>
      </c>
      <c r="N1761" s="25" t="e">
        <f t="shared" si="111"/>
        <v>#VALUE!</v>
      </c>
    </row>
    <row r="1762" spans="10:14" ht="57" customHeight="1" x14ac:dyDescent="0.2">
      <c r="J1762" s="30">
        <f t="shared" si="108"/>
        <v>0</v>
      </c>
      <c r="K1762" s="30">
        <f t="shared" si="109"/>
        <v>0</v>
      </c>
      <c r="L1762" s="25">
        <f t="shared" si="110"/>
        <v>1</v>
      </c>
      <c r="M1762" s="25" t="str">
        <f>VLOOKUP(L1762,mês!A:B,2,0)</f>
        <v>Janeiro</v>
      </c>
      <c r="N1762" s="25" t="e">
        <f t="shared" si="111"/>
        <v>#VALUE!</v>
      </c>
    </row>
    <row r="1763" spans="10:14" ht="57" customHeight="1" x14ac:dyDescent="0.2">
      <c r="J1763" s="30">
        <f t="shared" si="108"/>
        <v>0</v>
      </c>
      <c r="K1763" s="30">
        <f t="shared" si="109"/>
        <v>0</v>
      </c>
      <c r="L1763" s="25">
        <f t="shared" si="110"/>
        <v>1</v>
      </c>
      <c r="M1763" s="25" t="str">
        <f>VLOOKUP(L1763,mês!A:B,2,0)</f>
        <v>Janeiro</v>
      </c>
      <c r="N1763" s="25" t="e">
        <f t="shared" si="111"/>
        <v>#VALUE!</v>
      </c>
    </row>
    <row r="1764" spans="10:14" ht="57" customHeight="1" x14ac:dyDescent="0.2">
      <c r="J1764" s="30">
        <f t="shared" si="108"/>
        <v>0</v>
      </c>
      <c r="K1764" s="30">
        <f t="shared" si="109"/>
        <v>0</v>
      </c>
      <c r="L1764" s="25">
        <f t="shared" si="110"/>
        <v>1</v>
      </c>
      <c r="M1764" s="25" t="str">
        <f>VLOOKUP(L1764,mês!A:B,2,0)</f>
        <v>Janeiro</v>
      </c>
      <c r="N1764" s="25" t="e">
        <f t="shared" si="111"/>
        <v>#VALUE!</v>
      </c>
    </row>
    <row r="1765" spans="10:14" ht="57" customHeight="1" x14ac:dyDescent="0.2">
      <c r="J1765" s="30">
        <f t="shared" ref="J1765:J1828" si="112">IF(G1765="Não",0,H1765)</f>
        <v>0</v>
      </c>
      <c r="K1765" s="30">
        <f t="shared" ref="K1765:K1828" si="113">IF(G1765="Não",H1765,0)</f>
        <v>0</v>
      </c>
      <c r="L1765" s="25">
        <f t="shared" ref="L1765:L1828" si="114">MONTH(B1765)</f>
        <v>1</v>
      </c>
      <c r="M1765" s="25" t="str">
        <f>VLOOKUP(L1765,mês!A:B,2,0)</f>
        <v>Janeiro</v>
      </c>
      <c r="N1765" s="25" t="e">
        <f t="shared" ref="N1765:N1828" si="115">LEFT(A1765,SEARCH("-",A1765)-1)</f>
        <v>#VALUE!</v>
      </c>
    </row>
    <row r="1766" spans="10:14" ht="57" customHeight="1" x14ac:dyDescent="0.2">
      <c r="J1766" s="30">
        <f t="shared" si="112"/>
        <v>0</v>
      </c>
      <c r="K1766" s="30">
        <f t="shared" si="113"/>
        <v>0</v>
      </c>
      <c r="L1766" s="25">
        <f t="shared" si="114"/>
        <v>1</v>
      </c>
      <c r="M1766" s="25" t="str">
        <f>VLOOKUP(L1766,mês!A:B,2,0)</f>
        <v>Janeiro</v>
      </c>
      <c r="N1766" s="25" t="e">
        <f t="shared" si="115"/>
        <v>#VALUE!</v>
      </c>
    </row>
    <row r="1767" spans="10:14" ht="57" customHeight="1" x14ac:dyDescent="0.2">
      <c r="J1767" s="30">
        <f t="shared" si="112"/>
        <v>0</v>
      </c>
      <c r="K1767" s="30">
        <f t="shared" si="113"/>
        <v>0</v>
      </c>
      <c r="L1767" s="25">
        <f t="shared" si="114"/>
        <v>1</v>
      </c>
      <c r="M1767" s="25" t="str">
        <f>VLOOKUP(L1767,mês!A:B,2,0)</f>
        <v>Janeiro</v>
      </c>
      <c r="N1767" s="25" t="e">
        <f t="shared" si="115"/>
        <v>#VALUE!</v>
      </c>
    </row>
    <row r="1768" spans="10:14" ht="57" customHeight="1" x14ac:dyDescent="0.2">
      <c r="J1768" s="30">
        <f t="shared" si="112"/>
        <v>0</v>
      </c>
      <c r="K1768" s="30">
        <f t="shared" si="113"/>
        <v>0</v>
      </c>
      <c r="L1768" s="25">
        <f t="shared" si="114"/>
        <v>1</v>
      </c>
      <c r="M1768" s="25" t="str">
        <f>VLOOKUP(L1768,mês!A:B,2,0)</f>
        <v>Janeiro</v>
      </c>
      <c r="N1768" s="25" t="e">
        <f t="shared" si="115"/>
        <v>#VALUE!</v>
      </c>
    </row>
    <row r="1769" spans="10:14" ht="57" customHeight="1" x14ac:dyDescent="0.2">
      <c r="J1769" s="30">
        <f t="shared" si="112"/>
        <v>0</v>
      </c>
      <c r="K1769" s="30">
        <f t="shared" si="113"/>
        <v>0</v>
      </c>
      <c r="L1769" s="25">
        <f t="shared" si="114"/>
        <v>1</v>
      </c>
      <c r="M1769" s="25" t="str">
        <f>VLOOKUP(L1769,mês!A:B,2,0)</f>
        <v>Janeiro</v>
      </c>
      <c r="N1769" s="25" t="e">
        <f t="shared" si="115"/>
        <v>#VALUE!</v>
      </c>
    </row>
    <row r="1770" spans="10:14" ht="57" customHeight="1" x14ac:dyDescent="0.2">
      <c r="J1770" s="30">
        <f t="shared" si="112"/>
        <v>0</v>
      </c>
      <c r="K1770" s="30">
        <f t="shared" si="113"/>
        <v>0</v>
      </c>
      <c r="L1770" s="25">
        <f t="shared" si="114"/>
        <v>1</v>
      </c>
      <c r="M1770" s="25" t="str">
        <f>VLOOKUP(L1770,mês!A:B,2,0)</f>
        <v>Janeiro</v>
      </c>
      <c r="N1770" s="25" t="e">
        <f t="shared" si="115"/>
        <v>#VALUE!</v>
      </c>
    </row>
    <row r="1771" spans="10:14" ht="57" customHeight="1" x14ac:dyDescent="0.2">
      <c r="J1771" s="30">
        <f t="shared" si="112"/>
        <v>0</v>
      </c>
      <c r="K1771" s="30">
        <f t="shared" si="113"/>
        <v>0</v>
      </c>
      <c r="L1771" s="25">
        <f t="shared" si="114"/>
        <v>1</v>
      </c>
      <c r="M1771" s="25" t="str">
        <f>VLOOKUP(L1771,mês!A:B,2,0)</f>
        <v>Janeiro</v>
      </c>
      <c r="N1771" s="25" t="e">
        <f t="shared" si="115"/>
        <v>#VALUE!</v>
      </c>
    </row>
    <row r="1772" spans="10:14" ht="57" customHeight="1" x14ac:dyDescent="0.2">
      <c r="J1772" s="30">
        <f t="shared" si="112"/>
        <v>0</v>
      </c>
      <c r="K1772" s="30">
        <f t="shared" si="113"/>
        <v>0</v>
      </c>
      <c r="L1772" s="25">
        <f t="shared" si="114"/>
        <v>1</v>
      </c>
      <c r="M1772" s="25" t="str">
        <f>VLOOKUP(L1772,mês!A:B,2,0)</f>
        <v>Janeiro</v>
      </c>
      <c r="N1772" s="25" t="e">
        <f t="shared" si="115"/>
        <v>#VALUE!</v>
      </c>
    </row>
    <row r="1773" spans="10:14" ht="57" customHeight="1" x14ac:dyDescent="0.2">
      <c r="J1773" s="30">
        <f t="shared" si="112"/>
        <v>0</v>
      </c>
      <c r="K1773" s="30">
        <f t="shared" si="113"/>
        <v>0</v>
      </c>
      <c r="L1773" s="25">
        <f t="shared" si="114"/>
        <v>1</v>
      </c>
      <c r="M1773" s="25" t="str">
        <f>VLOOKUP(L1773,mês!A:B,2,0)</f>
        <v>Janeiro</v>
      </c>
      <c r="N1773" s="25" t="e">
        <f t="shared" si="115"/>
        <v>#VALUE!</v>
      </c>
    </row>
    <row r="1774" spans="10:14" ht="57" customHeight="1" x14ac:dyDescent="0.2">
      <c r="J1774" s="30">
        <f t="shared" si="112"/>
        <v>0</v>
      </c>
      <c r="K1774" s="30">
        <f t="shared" si="113"/>
        <v>0</v>
      </c>
      <c r="L1774" s="25">
        <f t="shared" si="114"/>
        <v>1</v>
      </c>
      <c r="M1774" s="25" t="str">
        <f>VLOOKUP(L1774,mês!A:B,2,0)</f>
        <v>Janeiro</v>
      </c>
      <c r="N1774" s="25" t="e">
        <f t="shared" si="115"/>
        <v>#VALUE!</v>
      </c>
    </row>
    <row r="1775" spans="10:14" ht="57" customHeight="1" x14ac:dyDescent="0.2">
      <c r="J1775" s="30">
        <f t="shared" si="112"/>
        <v>0</v>
      </c>
      <c r="K1775" s="30">
        <f t="shared" si="113"/>
        <v>0</v>
      </c>
      <c r="L1775" s="25">
        <f t="shared" si="114"/>
        <v>1</v>
      </c>
      <c r="M1775" s="25" t="str">
        <f>VLOOKUP(L1775,mês!A:B,2,0)</f>
        <v>Janeiro</v>
      </c>
      <c r="N1775" s="25" t="e">
        <f t="shared" si="115"/>
        <v>#VALUE!</v>
      </c>
    </row>
    <row r="1776" spans="10:14" ht="57" customHeight="1" x14ac:dyDescent="0.2">
      <c r="J1776" s="30">
        <f t="shared" si="112"/>
        <v>0</v>
      </c>
      <c r="K1776" s="30">
        <f t="shared" si="113"/>
        <v>0</v>
      </c>
      <c r="L1776" s="25">
        <f t="shared" si="114"/>
        <v>1</v>
      </c>
      <c r="M1776" s="25" t="str">
        <f>VLOOKUP(L1776,mês!A:B,2,0)</f>
        <v>Janeiro</v>
      </c>
      <c r="N1776" s="25" t="e">
        <f t="shared" si="115"/>
        <v>#VALUE!</v>
      </c>
    </row>
    <row r="1777" spans="10:14" ht="57" customHeight="1" x14ac:dyDescent="0.2">
      <c r="J1777" s="30">
        <f t="shared" si="112"/>
        <v>0</v>
      </c>
      <c r="K1777" s="30">
        <f t="shared" si="113"/>
        <v>0</v>
      </c>
      <c r="L1777" s="25">
        <f t="shared" si="114"/>
        <v>1</v>
      </c>
      <c r="M1777" s="25" t="str">
        <f>VLOOKUP(L1777,mês!A:B,2,0)</f>
        <v>Janeiro</v>
      </c>
      <c r="N1777" s="25" t="e">
        <f t="shared" si="115"/>
        <v>#VALUE!</v>
      </c>
    </row>
    <row r="1778" spans="10:14" ht="57" customHeight="1" x14ac:dyDescent="0.2">
      <c r="J1778" s="30">
        <f t="shared" si="112"/>
        <v>0</v>
      </c>
      <c r="K1778" s="30">
        <f t="shared" si="113"/>
        <v>0</v>
      </c>
      <c r="L1778" s="25">
        <f t="shared" si="114"/>
        <v>1</v>
      </c>
      <c r="M1778" s="25" t="str">
        <f>VLOOKUP(L1778,mês!A:B,2,0)</f>
        <v>Janeiro</v>
      </c>
      <c r="N1778" s="25" t="e">
        <f t="shared" si="115"/>
        <v>#VALUE!</v>
      </c>
    </row>
    <row r="1779" spans="10:14" ht="57" customHeight="1" x14ac:dyDescent="0.2">
      <c r="J1779" s="30">
        <f t="shared" si="112"/>
        <v>0</v>
      </c>
      <c r="K1779" s="30">
        <f t="shared" si="113"/>
        <v>0</v>
      </c>
      <c r="L1779" s="25">
        <f t="shared" si="114"/>
        <v>1</v>
      </c>
      <c r="M1779" s="25" t="str">
        <f>VLOOKUP(L1779,mês!A:B,2,0)</f>
        <v>Janeiro</v>
      </c>
      <c r="N1779" s="25" t="e">
        <f t="shared" si="115"/>
        <v>#VALUE!</v>
      </c>
    </row>
    <row r="1780" spans="10:14" ht="57" customHeight="1" x14ac:dyDescent="0.2">
      <c r="J1780" s="30">
        <f t="shared" si="112"/>
        <v>0</v>
      </c>
      <c r="K1780" s="30">
        <f t="shared" si="113"/>
        <v>0</v>
      </c>
      <c r="L1780" s="25">
        <f t="shared" si="114"/>
        <v>1</v>
      </c>
      <c r="M1780" s="25" t="str">
        <f>VLOOKUP(L1780,mês!A:B,2,0)</f>
        <v>Janeiro</v>
      </c>
      <c r="N1780" s="25" t="e">
        <f t="shared" si="115"/>
        <v>#VALUE!</v>
      </c>
    </row>
    <row r="1781" spans="10:14" ht="57" customHeight="1" x14ac:dyDescent="0.2">
      <c r="J1781" s="30">
        <f t="shared" si="112"/>
        <v>0</v>
      </c>
      <c r="K1781" s="30">
        <f t="shared" si="113"/>
        <v>0</v>
      </c>
      <c r="L1781" s="25">
        <f t="shared" si="114"/>
        <v>1</v>
      </c>
      <c r="M1781" s="25" t="str">
        <f>VLOOKUP(L1781,mês!A:B,2,0)</f>
        <v>Janeiro</v>
      </c>
      <c r="N1781" s="25" t="e">
        <f t="shared" si="115"/>
        <v>#VALUE!</v>
      </c>
    </row>
    <row r="1782" spans="10:14" ht="57" customHeight="1" x14ac:dyDescent="0.2">
      <c r="J1782" s="30">
        <f t="shared" si="112"/>
        <v>0</v>
      </c>
      <c r="K1782" s="30">
        <f t="shared" si="113"/>
        <v>0</v>
      </c>
      <c r="L1782" s="25">
        <f t="shared" si="114"/>
        <v>1</v>
      </c>
      <c r="M1782" s="25" t="str">
        <f>VLOOKUP(L1782,mês!A:B,2,0)</f>
        <v>Janeiro</v>
      </c>
      <c r="N1782" s="25" t="e">
        <f t="shared" si="115"/>
        <v>#VALUE!</v>
      </c>
    </row>
    <row r="1783" spans="10:14" ht="57" customHeight="1" x14ac:dyDescent="0.2">
      <c r="J1783" s="30">
        <f t="shared" si="112"/>
        <v>0</v>
      </c>
      <c r="K1783" s="30">
        <f t="shared" si="113"/>
        <v>0</v>
      </c>
      <c r="L1783" s="25">
        <f t="shared" si="114"/>
        <v>1</v>
      </c>
      <c r="M1783" s="25" t="str">
        <f>VLOOKUP(L1783,mês!A:B,2,0)</f>
        <v>Janeiro</v>
      </c>
      <c r="N1783" s="25" t="e">
        <f t="shared" si="115"/>
        <v>#VALUE!</v>
      </c>
    </row>
    <row r="1784" spans="10:14" ht="57" customHeight="1" x14ac:dyDescent="0.2">
      <c r="J1784" s="30">
        <f t="shared" si="112"/>
        <v>0</v>
      </c>
      <c r="K1784" s="30">
        <f t="shared" si="113"/>
        <v>0</v>
      </c>
      <c r="L1784" s="25">
        <f t="shared" si="114"/>
        <v>1</v>
      </c>
      <c r="M1784" s="25" t="str">
        <f>VLOOKUP(L1784,mês!A:B,2,0)</f>
        <v>Janeiro</v>
      </c>
      <c r="N1784" s="25" t="e">
        <f t="shared" si="115"/>
        <v>#VALUE!</v>
      </c>
    </row>
    <row r="1785" spans="10:14" ht="57" customHeight="1" x14ac:dyDescent="0.2">
      <c r="J1785" s="30">
        <f t="shared" si="112"/>
        <v>0</v>
      </c>
      <c r="K1785" s="30">
        <f t="shared" si="113"/>
        <v>0</v>
      </c>
      <c r="L1785" s="25">
        <f t="shared" si="114"/>
        <v>1</v>
      </c>
      <c r="M1785" s="25" t="str">
        <f>VLOOKUP(L1785,mês!A:B,2,0)</f>
        <v>Janeiro</v>
      </c>
      <c r="N1785" s="25" t="e">
        <f t="shared" si="115"/>
        <v>#VALUE!</v>
      </c>
    </row>
    <row r="1786" spans="10:14" ht="57" customHeight="1" x14ac:dyDescent="0.2">
      <c r="J1786" s="30">
        <f t="shared" si="112"/>
        <v>0</v>
      </c>
      <c r="K1786" s="30">
        <f t="shared" si="113"/>
        <v>0</v>
      </c>
      <c r="L1786" s="25">
        <f t="shared" si="114"/>
        <v>1</v>
      </c>
      <c r="M1786" s="25" t="str">
        <f>VLOOKUP(L1786,mês!A:B,2,0)</f>
        <v>Janeiro</v>
      </c>
      <c r="N1786" s="25" t="e">
        <f t="shared" si="115"/>
        <v>#VALUE!</v>
      </c>
    </row>
    <row r="1787" spans="10:14" ht="57" customHeight="1" x14ac:dyDescent="0.2">
      <c r="J1787" s="30">
        <f t="shared" si="112"/>
        <v>0</v>
      </c>
      <c r="K1787" s="30">
        <f t="shared" si="113"/>
        <v>0</v>
      </c>
      <c r="L1787" s="25">
        <f t="shared" si="114"/>
        <v>1</v>
      </c>
      <c r="M1787" s="25" t="str">
        <f>VLOOKUP(L1787,mês!A:B,2,0)</f>
        <v>Janeiro</v>
      </c>
      <c r="N1787" s="25" t="e">
        <f t="shared" si="115"/>
        <v>#VALUE!</v>
      </c>
    </row>
    <row r="1788" spans="10:14" ht="57" customHeight="1" x14ac:dyDescent="0.2">
      <c r="J1788" s="30">
        <f t="shared" si="112"/>
        <v>0</v>
      </c>
      <c r="K1788" s="30">
        <f t="shared" si="113"/>
        <v>0</v>
      </c>
      <c r="L1788" s="25">
        <f t="shared" si="114"/>
        <v>1</v>
      </c>
      <c r="M1788" s="25" t="str">
        <f>VLOOKUP(L1788,mês!A:B,2,0)</f>
        <v>Janeiro</v>
      </c>
      <c r="N1788" s="25" t="e">
        <f t="shared" si="115"/>
        <v>#VALUE!</v>
      </c>
    </row>
    <row r="1789" spans="10:14" ht="57" customHeight="1" x14ac:dyDescent="0.2">
      <c r="J1789" s="30">
        <f t="shared" si="112"/>
        <v>0</v>
      </c>
      <c r="K1789" s="30">
        <f t="shared" si="113"/>
        <v>0</v>
      </c>
      <c r="L1789" s="25">
        <f t="shared" si="114"/>
        <v>1</v>
      </c>
      <c r="M1789" s="25" t="str">
        <f>VLOOKUP(L1789,mês!A:B,2,0)</f>
        <v>Janeiro</v>
      </c>
      <c r="N1789" s="25" t="e">
        <f t="shared" si="115"/>
        <v>#VALUE!</v>
      </c>
    </row>
    <row r="1790" spans="10:14" ht="57" customHeight="1" x14ac:dyDescent="0.2">
      <c r="J1790" s="30">
        <f t="shared" si="112"/>
        <v>0</v>
      </c>
      <c r="K1790" s="30">
        <f t="shared" si="113"/>
        <v>0</v>
      </c>
      <c r="L1790" s="25">
        <f t="shared" si="114"/>
        <v>1</v>
      </c>
      <c r="M1790" s="25" t="str">
        <f>VLOOKUP(L1790,mês!A:B,2,0)</f>
        <v>Janeiro</v>
      </c>
      <c r="N1790" s="25" t="e">
        <f t="shared" si="115"/>
        <v>#VALUE!</v>
      </c>
    </row>
    <row r="1791" spans="10:14" ht="57" customHeight="1" x14ac:dyDescent="0.2">
      <c r="J1791" s="30">
        <f t="shared" si="112"/>
        <v>0</v>
      </c>
      <c r="K1791" s="30">
        <f t="shared" si="113"/>
        <v>0</v>
      </c>
      <c r="L1791" s="25">
        <f t="shared" si="114"/>
        <v>1</v>
      </c>
      <c r="M1791" s="25" t="str">
        <f>VLOOKUP(L1791,mês!A:B,2,0)</f>
        <v>Janeiro</v>
      </c>
      <c r="N1791" s="25" t="e">
        <f t="shared" si="115"/>
        <v>#VALUE!</v>
      </c>
    </row>
    <row r="1792" spans="10:14" ht="57" customHeight="1" x14ac:dyDescent="0.2">
      <c r="J1792" s="30">
        <f t="shared" si="112"/>
        <v>0</v>
      </c>
      <c r="K1792" s="30">
        <f t="shared" si="113"/>
        <v>0</v>
      </c>
      <c r="L1792" s="25">
        <f t="shared" si="114"/>
        <v>1</v>
      </c>
      <c r="M1792" s="25" t="str">
        <f>VLOOKUP(L1792,mês!A:B,2,0)</f>
        <v>Janeiro</v>
      </c>
      <c r="N1792" s="25" t="e">
        <f t="shared" si="115"/>
        <v>#VALUE!</v>
      </c>
    </row>
    <row r="1793" spans="10:14" ht="57" customHeight="1" x14ac:dyDescent="0.2">
      <c r="J1793" s="30">
        <f t="shared" si="112"/>
        <v>0</v>
      </c>
      <c r="K1793" s="30">
        <f t="shared" si="113"/>
        <v>0</v>
      </c>
      <c r="L1793" s="25">
        <f t="shared" si="114"/>
        <v>1</v>
      </c>
      <c r="M1793" s="25" t="str">
        <f>VLOOKUP(L1793,mês!A:B,2,0)</f>
        <v>Janeiro</v>
      </c>
      <c r="N1793" s="25" t="e">
        <f t="shared" si="115"/>
        <v>#VALUE!</v>
      </c>
    </row>
    <row r="1794" spans="10:14" ht="57" customHeight="1" x14ac:dyDescent="0.2">
      <c r="J1794" s="30">
        <f t="shared" si="112"/>
        <v>0</v>
      </c>
      <c r="K1794" s="30">
        <f t="shared" si="113"/>
        <v>0</v>
      </c>
      <c r="L1794" s="25">
        <f t="shared" si="114"/>
        <v>1</v>
      </c>
      <c r="M1794" s="25" t="str">
        <f>VLOOKUP(L1794,mês!A:B,2,0)</f>
        <v>Janeiro</v>
      </c>
      <c r="N1794" s="25" t="e">
        <f t="shared" si="115"/>
        <v>#VALUE!</v>
      </c>
    </row>
    <row r="1795" spans="10:14" ht="57" customHeight="1" x14ac:dyDescent="0.2">
      <c r="J1795" s="30">
        <f t="shared" si="112"/>
        <v>0</v>
      </c>
      <c r="K1795" s="30">
        <f t="shared" si="113"/>
        <v>0</v>
      </c>
      <c r="L1795" s="25">
        <f t="shared" si="114"/>
        <v>1</v>
      </c>
      <c r="M1795" s="25" t="str">
        <f>VLOOKUP(L1795,mês!A:B,2,0)</f>
        <v>Janeiro</v>
      </c>
      <c r="N1795" s="25" t="e">
        <f t="shared" si="115"/>
        <v>#VALUE!</v>
      </c>
    </row>
    <row r="1796" spans="10:14" ht="57" customHeight="1" x14ac:dyDescent="0.2">
      <c r="J1796" s="30">
        <f t="shared" si="112"/>
        <v>0</v>
      </c>
      <c r="K1796" s="30">
        <f t="shared" si="113"/>
        <v>0</v>
      </c>
      <c r="L1796" s="25">
        <f t="shared" si="114"/>
        <v>1</v>
      </c>
      <c r="M1796" s="25" t="str">
        <f>VLOOKUP(L1796,mês!A:B,2,0)</f>
        <v>Janeiro</v>
      </c>
      <c r="N1796" s="25" t="e">
        <f t="shared" si="115"/>
        <v>#VALUE!</v>
      </c>
    </row>
    <row r="1797" spans="10:14" ht="57" customHeight="1" x14ac:dyDescent="0.2">
      <c r="J1797" s="30">
        <f t="shared" si="112"/>
        <v>0</v>
      </c>
      <c r="K1797" s="30">
        <f t="shared" si="113"/>
        <v>0</v>
      </c>
      <c r="L1797" s="25">
        <f t="shared" si="114"/>
        <v>1</v>
      </c>
      <c r="M1797" s="25" t="str">
        <f>VLOOKUP(L1797,mês!A:B,2,0)</f>
        <v>Janeiro</v>
      </c>
      <c r="N1797" s="25" t="e">
        <f t="shared" si="115"/>
        <v>#VALUE!</v>
      </c>
    </row>
    <row r="1798" spans="10:14" ht="57" customHeight="1" x14ac:dyDescent="0.2">
      <c r="J1798" s="30">
        <f t="shared" si="112"/>
        <v>0</v>
      </c>
      <c r="K1798" s="30">
        <f t="shared" si="113"/>
        <v>0</v>
      </c>
      <c r="L1798" s="25">
        <f t="shared" si="114"/>
        <v>1</v>
      </c>
      <c r="M1798" s="25" t="str">
        <f>VLOOKUP(L1798,mês!A:B,2,0)</f>
        <v>Janeiro</v>
      </c>
      <c r="N1798" s="25" t="e">
        <f t="shared" si="115"/>
        <v>#VALUE!</v>
      </c>
    </row>
    <row r="1799" spans="10:14" ht="57" customHeight="1" x14ac:dyDescent="0.2">
      <c r="J1799" s="30">
        <f t="shared" si="112"/>
        <v>0</v>
      </c>
      <c r="K1799" s="30">
        <f t="shared" si="113"/>
        <v>0</v>
      </c>
      <c r="L1799" s="25">
        <f t="shared" si="114"/>
        <v>1</v>
      </c>
      <c r="M1799" s="25" t="str">
        <f>VLOOKUP(L1799,mês!A:B,2,0)</f>
        <v>Janeiro</v>
      </c>
      <c r="N1799" s="25" t="e">
        <f t="shared" si="115"/>
        <v>#VALUE!</v>
      </c>
    </row>
    <row r="1800" spans="10:14" ht="57" customHeight="1" x14ac:dyDescent="0.2">
      <c r="J1800" s="30">
        <f t="shared" si="112"/>
        <v>0</v>
      </c>
      <c r="K1800" s="30">
        <f t="shared" si="113"/>
        <v>0</v>
      </c>
      <c r="L1800" s="25">
        <f t="shared" si="114"/>
        <v>1</v>
      </c>
      <c r="M1800" s="25" t="str">
        <f>VLOOKUP(L1800,mês!A:B,2,0)</f>
        <v>Janeiro</v>
      </c>
      <c r="N1800" s="25" t="e">
        <f t="shared" si="115"/>
        <v>#VALUE!</v>
      </c>
    </row>
    <row r="1801" spans="10:14" ht="57" customHeight="1" x14ac:dyDescent="0.2">
      <c r="J1801" s="30">
        <f t="shared" si="112"/>
        <v>0</v>
      </c>
      <c r="K1801" s="30">
        <f t="shared" si="113"/>
        <v>0</v>
      </c>
      <c r="L1801" s="25">
        <f t="shared" si="114"/>
        <v>1</v>
      </c>
      <c r="M1801" s="25" t="str">
        <f>VLOOKUP(L1801,mês!A:B,2,0)</f>
        <v>Janeiro</v>
      </c>
      <c r="N1801" s="25" t="e">
        <f t="shared" si="115"/>
        <v>#VALUE!</v>
      </c>
    </row>
    <row r="1802" spans="10:14" ht="57" customHeight="1" x14ac:dyDescent="0.2">
      <c r="J1802" s="30">
        <f t="shared" si="112"/>
        <v>0</v>
      </c>
      <c r="K1802" s="30">
        <f t="shared" si="113"/>
        <v>0</v>
      </c>
      <c r="L1802" s="25">
        <f t="shared" si="114"/>
        <v>1</v>
      </c>
      <c r="M1802" s="25" t="str">
        <f>VLOOKUP(L1802,mês!A:B,2,0)</f>
        <v>Janeiro</v>
      </c>
      <c r="N1802" s="25" t="e">
        <f t="shared" si="115"/>
        <v>#VALUE!</v>
      </c>
    </row>
    <row r="1803" spans="10:14" ht="57" customHeight="1" x14ac:dyDescent="0.2">
      <c r="J1803" s="30">
        <f t="shared" si="112"/>
        <v>0</v>
      </c>
      <c r="K1803" s="30">
        <f t="shared" si="113"/>
        <v>0</v>
      </c>
      <c r="L1803" s="25">
        <f t="shared" si="114"/>
        <v>1</v>
      </c>
      <c r="M1803" s="25" t="str">
        <f>VLOOKUP(L1803,mês!A:B,2,0)</f>
        <v>Janeiro</v>
      </c>
      <c r="N1803" s="25" t="e">
        <f t="shared" si="115"/>
        <v>#VALUE!</v>
      </c>
    </row>
    <row r="1804" spans="10:14" ht="57" customHeight="1" x14ac:dyDescent="0.2">
      <c r="J1804" s="30">
        <f t="shared" si="112"/>
        <v>0</v>
      </c>
      <c r="K1804" s="30">
        <f t="shared" si="113"/>
        <v>0</v>
      </c>
      <c r="L1804" s="25">
        <f t="shared" si="114"/>
        <v>1</v>
      </c>
      <c r="M1804" s="25" t="str">
        <f>VLOOKUP(L1804,mês!A:B,2,0)</f>
        <v>Janeiro</v>
      </c>
      <c r="N1804" s="25" t="e">
        <f t="shared" si="115"/>
        <v>#VALUE!</v>
      </c>
    </row>
    <row r="1805" spans="10:14" ht="57" customHeight="1" x14ac:dyDescent="0.2">
      <c r="J1805" s="30">
        <f t="shared" si="112"/>
        <v>0</v>
      </c>
      <c r="K1805" s="30">
        <f t="shared" si="113"/>
        <v>0</v>
      </c>
      <c r="L1805" s="25">
        <f t="shared" si="114"/>
        <v>1</v>
      </c>
      <c r="M1805" s="25" t="str">
        <f>VLOOKUP(L1805,mês!A:B,2,0)</f>
        <v>Janeiro</v>
      </c>
      <c r="N1805" s="25" t="e">
        <f t="shared" si="115"/>
        <v>#VALUE!</v>
      </c>
    </row>
    <row r="1806" spans="10:14" ht="57" customHeight="1" x14ac:dyDescent="0.2">
      <c r="J1806" s="30">
        <f t="shared" si="112"/>
        <v>0</v>
      </c>
      <c r="K1806" s="30">
        <f t="shared" si="113"/>
        <v>0</v>
      </c>
      <c r="L1806" s="25">
        <f t="shared" si="114"/>
        <v>1</v>
      </c>
      <c r="M1806" s="25" t="str">
        <f>VLOOKUP(L1806,mês!A:B,2,0)</f>
        <v>Janeiro</v>
      </c>
      <c r="N1806" s="25" t="e">
        <f t="shared" si="115"/>
        <v>#VALUE!</v>
      </c>
    </row>
    <row r="1807" spans="10:14" ht="57" customHeight="1" x14ac:dyDescent="0.2">
      <c r="J1807" s="30">
        <f t="shared" si="112"/>
        <v>0</v>
      </c>
      <c r="K1807" s="30">
        <f t="shared" si="113"/>
        <v>0</v>
      </c>
      <c r="L1807" s="25">
        <f t="shared" si="114"/>
        <v>1</v>
      </c>
      <c r="M1807" s="25" t="str">
        <f>VLOOKUP(L1807,mês!A:B,2,0)</f>
        <v>Janeiro</v>
      </c>
      <c r="N1807" s="25" t="e">
        <f t="shared" si="115"/>
        <v>#VALUE!</v>
      </c>
    </row>
    <row r="1808" spans="10:14" ht="57" customHeight="1" x14ac:dyDescent="0.2">
      <c r="J1808" s="30">
        <f t="shared" si="112"/>
        <v>0</v>
      </c>
      <c r="K1808" s="30">
        <f t="shared" si="113"/>
        <v>0</v>
      </c>
      <c r="L1808" s="25">
        <f t="shared" si="114"/>
        <v>1</v>
      </c>
      <c r="M1808" s="25" t="str">
        <f>VLOOKUP(L1808,mês!A:B,2,0)</f>
        <v>Janeiro</v>
      </c>
      <c r="N1808" s="25" t="e">
        <f t="shared" si="115"/>
        <v>#VALUE!</v>
      </c>
    </row>
    <row r="1809" spans="10:14" ht="57" customHeight="1" x14ac:dyDescent="0.2">
      <c r="J1809" s="30">
        <f t="shared" si="112"/>
        <v>0</v>
      </c>
      <c r="K1809" s="30">
        <f t="shared" si="113"/>
        <v>0</v>
      </c>
      <c r="L1809" s="25">
        <f t="shared" si="114"/>
        <v>1</v>
      </c>
      <c r="M1809" s="25" t="str">
        <f>VLOOKUP(L1809,mês!A:B,2,0)</f>
        <v>Janeiro</v>
      </c>
      <c r="N1809" s="25" t="e">
        <f t="shared" si="115"/>
        <v>#VALUE!</v>
      </c>
    </row>
    <row r="1810" spans="10:14" ht="57" customHeight="1" x14ac:dyDescent="0.2">
      <c r="J1810" s="30">
        <f t="shared" si="112"/>
        <v>0</v>
      </c>
      <c r="K1810" s="30">
        <f t="shared" si="113"/>
        <v>0</v>
      </c>
      <c r="L1810" s="25">
        <f t="shared" si="114"/>
        <v>1</v>
      </c>
      <c r="M1810" s="25" t="str">
        <f>VLOOKUP(L1810,mês!A:B,2,0)</f>
        <v>Janeiro</v>
      </c>
      <c r="N1810" s="25" t="e">
        <f t="shared" si="115"/>
        <v>#VALUE!</v>
      </c>
    </row>
    <row r="1811" spans="10:14" ht="57" customHeight="1" x14ac:dyDescent="0.2">
      <c r="J1811" s="30">
        <f t="shared" si="112"/>
        <v>0</v>
      </c>
      <c r="K1811" s="30">
        <f t="shared" si="113"/>
        <v>0</v>
      </c>
      <c r="L1811" s="25">
        <f t="shared" si="114"/>
        <v>1</v>
      </c>
      <c r="M1811" s="25" t="str">
        <f>VLOOKUP(L1811,mês!A:B,2,0)</f>
        <v>Janeiro</v>
      </c>
      <c r="N1811" s="25" t="e">
        <f t="shared" si="115"/>
        <v>#VALUE!</v>
      </c>
    </row>
    <row r="1812" spans="10:14" ht="57" customHeight="1" x14ac:dyDescent="0.2">
      <c r="J1812" s="30">
        <f t="shared" si="112"/>
        <v>0</v>
      </c>
      <c r="K1812" s="30">
        <f t="shared" si="113"/>
        <v>0</v>
      </c>
      <c r="L1812" s="25">
        <f t="shared" si="114"/>
        <v>1</v>
      </c>
      <c r="M1812" s="25" t="str">
        <f>VLOOKUP(L1812,mês!A:B,2,0)</f>
        <v>Janeiro</v>
      </c>
      <c r="N1812" s="25" t="e">
        <f t="shared" si="115"/>
        <v>#VALUE!</v>
      </c>
    </row>
    <row r="1813" spans="10:14" ht="57" customHeight="1" x14ac:dyDescent="0.2">
      <c r="J1813" s="30">
        <f t="shared" si="112"/>
        <v>0</v>
      </c>
      <c r="K1813" s="30">
        <f t="shared" si="113"/>
        <v>0</v>
      </c>
      <c r="L1813" s="25">
        <f t="shared" si="114"/>
        <v>1</v>
      </c>
      <c r="M1813" s="25" t="str">
        <f>VLOOKUP(L1813,mês!A:B,2,0)</f>
        <v>Janeiro</v>
      </c>
      <c r="N1813" s="25" t="e">
        <f t="shared" si="115"/>
        <v>#VALUE!</v>
      </c>
    </row>
    <row r="1814" spans="10:14" ht="57" customHeight="1" x14ac:dyDescent="0.2">
      <c r="J1814" s="30">
        <f t="shared" si="112"/>
        <v>0</v>
      </c>
      <c r="K1814" s="30">
        <f t="shared" si="113"/>
        <v>0</v>
      </c>
      <c r="L1814" s="25">
        <f t="shared" si="114"/>
        <v>1</v>
      </c>
      <c r="M1814" s="25" t="str">
        <f>VLOOKUP(L1814,mês!A:B,2,0)</f>
        <v>Janeiro</v>
      </c>
      <c r="N1814" s="25" t="e">
        <f t="shared" si="115"/>
        <v>#VALUE!</v>
      </c>
    </row>
    <row r="1815" spans="10:14" ht="57" customHeight="1" x14ac:dyDescent="0.2">
      <c r="J1815" s="30">
        <f t="shared" si="112"/>
        <v>0</v>
      </c>
      <c r="K1815" s="30">
        <f t="shared" si="113"/>
        <v>0</v>
      </c>
      <c r="L1815" s="25">
        <f t="shared" si="114"/>
        <v>1</v>
      </c>
      <c r="M1815" s="25" t="str">
        <f>VLOOKUP(L1815,mês!A:B,2,0)</f>
        <v>Janeiro</v>
      </c>
      <c r="N1815" s="25" t="e">
        <f t="shared" si="115"/>
        <v>#VALUE!</v>
      </c>
    </row>
    <row r="1816" spans="10:14" ht="57" customHeight="1" x14ac:dyDescent="0.2">
      <c r="J1816" s="30">
        <f t="shared" si="112"/>
        <v>0</v>
      </c>
      <c r="K1816" s="30">
        <f t="shared" si="113"/>
        <v>0</v>
      </c>
      <c r="L1816" s="25">
        <f t="shared" si="114"/>
        <v>1</v>
      </c>
      <c r="M1816" s="25" t="str">
        <f>VLOOKUP(L1816,mês!A:B,2,0)</f>
        <v>Janeiro</v>
      </c>
      <c r="N1816" s="25" t="e">
        <f t="shared" si="115"/>
        <v>#VALUE!</v>
      </c>
    </row>
    <row r="1817" spans="10:14" ht="57" customHeight="1" x14ac:dyDescent="0.2">
      <c r="J1817" s="30">
        <f t="shared" si="112"/>
        <v>0</v>
      </c>
      <c r="K1817" s="30">
        <f t="shared" si="113"/>
        <v>0</v>
      </c>
      <c r="L1817" s="25">
        <f t="shared" si="114"/>
        <v>1</v>
      </c>
      <c r="M1817" s="25" t="str">
        <f>VLOOKUP(L1817,mês!A:B,2,0)</f>
        <v>Janeiro</v>
      </c>
      <c r="N1817" s="25" t="e">
        <f t="shared" si="115"/>
        <v>#VALUE!</v>
      </c>
    </row>
    <row r="1818" spans="10:14" ht="57" customHeight="1" x14ac:dyDescent="0.2">
      <c r="J1818" s="30">
        <f t="shared" si="112"/>
        <v>0</v>
      </c>
      <c r="K1818" s="30">
        <f t="shared" si="113"/>
        <v>0</v>
      </c>
      <c r="L1818" s="25">
        <f t="shared" si="114"/>
        <v>1</v>
      </c>
      <c r="M1818" s="25" t="str">
        <f>VLOOKUP(L1818,mês!A:B,2,0)</f>
        <v>Janeiro</v>
      </c>
      <c r="N1818" s="25" t="e">
        <f t="shared" si="115"/>
        <v>#VALUE!</v>
      </c>
    </row>
    <row r="1819" spans="10:14" ht="57" customHeight="1" x14ac:dyDescent="0.2">
      <c r="J1819" s="30">
        <f t="shared" si="112"/>
        <v>0</v>
      </c>
      <c r="K1819" s="30">
        <f t="shared" si="113"/>
        <v>0</v>
      </c>
      <c r="L1819" s="25">
        <f t="shared" si="114"/>
        <v>1</v>
      </c>
      <c r="M1819" s="25" t="str">
        <f>VLOOKUP(L1819,mês!A:B,2,0)</f>
        <v>Janeiro</v>
      </c>
      <c r="N1819" s="25" t="e">
        <f t="shared" si="115"/>
        <v>#VALUE!</v>
      </c>
    </row>
    <row r="1820" spans="10:14" ht="57" customHeight="1" x14ac:dyDescent="0.2">
      <c r="J1820" s="30">
        <f t="shared" si="112"/>
        <v>0</v>
      </c>
      <c r="K1820" s="30">
        <f t="shared" si="113"/>
        <v>0</v>
      </c>
      <c r="L1820" s="25">
        <f t="shared" si="114"/>
        <v>1</v>
      </c>
      <c r="M1820" s="25" t="str">
        <f>VLOOKUP(L1820,mês!A:B,2,0)</f>
        <v>Janeiro</v>
      </c>
      <c r="N1820" s="25" t="e">
        <f t="shared" si="115"/>
        <v>#VALUE!</v>
      </c>
    </row>
    <row r="1821" spans="10:14" ht="57" customHeight="1" x14ac:dyDescent="0.2">
      <c r="J1821" s="30">
        <f t="shared" si="112"/>
        <v>0</v>
      </c>
      <c r="K1821" s="30">
        <f t="shared" si="113"/>
        <v>0</v>
      </c>
      <c r="L1821" s="25">
        <f t="shared" si="114"/>
        <v>1</v>
      </c>
      <c r="M1821" s="25" t="str">
        <f>VLOOKUP(L1821,mês!A:B,2,0)</f>
        <v>Janeiro</v>
      </c>
      <c r="N1821" s="25" t="e">
        <f t="shared" si="115"/>
        <v>#VALUE!</v>
      </c>
    </row>
    <row r="1822" spans="10:14" ht="57" customHeight="1" x14ac:dyDescent="0.2">
      <c r="J1822" s="30">
        <f t="shared" si="112"/>
        <v>0</v>
      </c>
      <c r="K1822" s="30">
        <f t="shared" si="113"/>
        <v>0</v>
      </c>
      <c r="L1822" s="25">
        <f t="shared" si="114"/>
        <v>1</v>
      </c>
      <c r="M1822" s="25" t="str">
        <f>VLOOKUP(L1822,mês!A:B,2,0)</f>
        <v>Janeiro</v>
      </c>
      <c r="N1822" s="25" t="e">
        <f t="shared" si="115"/>
        <v>#VALUE!</v>
      </c>
    </row>
    <row r="1823" spans="10:14" ht="57" customHeight="1" x14ac:dyDescent="0.2">
      <c r="J1823" s="30">
        <f t="shared" si="112"/>
        <v>0</v>
      </c>
      <c r="K1823" s="30">
        <f t="shared" si="113"/>
        <v>0</v>
      </c>
      <c r="L1823" s="25">
        <f t="shared" si="114"/>
        <v>1</v>
      </c>
      <c r="M1823" s="25" t="str">
        <f>VLOOKUP(L1823,mês!A:B,2,0)</f>
        <v>Janeiro</v>
      </c>
      <c r="N1823" s="25" t="e">
        <f t="shared" si="115"/>
        <v>#VALUE!</v>
      </c>
    </row>
    <row r="1824" spans="10:14" ht="57" customHeight="1" x14ac:dyDescent="0.2">
      <c r="J1824" s="30">
        <f t="shared" si="112"/>
        <v>0</v>
      </c>
      <c r="K1824" s="30">
        <f t="shared" si="113"/>
        <v>0</v>
      </c>
      <c r="L1824" s="25">
        <f t="shared" si="114"/>
        <v>1</v>
      </c>
      <c r="M1824" s="25" t="str">
        <f>VLOOKUP(L1824,mês!A:B,2,0)</f>
        <v>Janeiro</v>
      </c>
      <c r="N1824" s="25" t="e">
        <f t="shared" si="115"/>
        <v>#VALUE!</v>
      </c>
    </row>
    <row r="1825" spans="10:14" ht="57" customHeight="1" x14ac:dyDescent="0.2">
      <c r="J1825" s="30">
        <f t="shared" si="112"/>
        <v>0</v>
      </c>
      <c r="K1825" s="30">
        <f t="shared" si="113"/>
        <v>0</v>
      </c>
      <c r="L1825" s="25">
        <f t="shared" si="114"/>
        <v>1</v>
      </c>
      <c r="M1825" s="25" t="str">
        <f>VLOOKUP(L1825,mês!A:B,2,0)</f>
        <v>Janeiro</v>
      </c>
      <c r="N1825" s="25" t="e">
        <f t="shared" si="115"/>
        <v>#VALUE!</v>
      </c>
    </row>
    <row r="1826" spans="10:14" ht="57" customHeight="1" x14ac:dyDescent="0.2">
      <c r="J1826" s="30">
        <f t="shared" si="112"/>
        <v>0</v>
      </c>
      <c r="K1826" s="30">
        <f t="shared" si="113"/>
        <v>0</v>
      </c>
      <c r="L1826" s="25">
        <f t="shared" si="114"/>
        <v>1</v>
      </c>
      <c r="M1826" s="25" t="str">
        <f>VLOOKUP(L1826,mês!A:B,2,0)</f>
        <v>Janeiro</v>
      </c>
      <c r="N1826" s="25" t="e">
        <f t="shared" si="115"/>
        <v>#VALUE!</v>
      </c>
    </row>
    <row r="1827" spans="10:14" ht="57" customHeight="1" x14ac:dyDescent="0.2">
      <c r="J1827" s="30">
        <f t="shared" si="112"/>
        <v>0</v>
      </c>
      <c r="K1827" s="30">
        <f t="shared" si="113"/>
        <v>0</v>
      </c>
      <c r="L1827" s="25">
        <f t="shared" si="114"/>
        <v>1</v>
      </c>
      <c r="M1827" s="25" t="str">
        <f>VLOOKUP(L1827,mês!A:B,2,0)</f>
        <v>Janeiro</v>
      </c>
      <c r="N1827" s="25" t="e">
        <f t="shared" si="115"/>
        <v>#VALUE!</v>
      </c>
    </row>
    <row r="1828" spans="10:14" ht="57" customHeight="1" x14ac:dyDescent="0.2">
      <c r="J1828" s="30">
        <f t="shared" si="112"/>
        <v>0</v>
      </c>
      <c r="K1828" s="30">
        <f t="shared" si="113"/>
        <v>0</v>
      </c>
      <c r="L1828" s="25">
        <f t="shared" si="114"/>
        <v>1</v>
      </c>
      <c r="M1828" s="25" t="str">
        <f>VLOOKUP(L1828,mês!A:B,2,0)</f>
        <v>Janeiro</v>
      </c>
      <c r="N1828" s="25" t="e">
        <f t="shared" si="115"/>
        <v>#VALUE!</v>
      </c>
    </row>
    <row r="1829" spans="10:14" ht="57" customHeight="1" x14ac:dyDescent="0.2">
      <c r="J1829" s="30">
        <f t="shared" ref="J1829:J1846" si="116">IF(G1829="Não",0,H1829)</f>
        <v>0</v>
      </c>
      <c r="K1829" s="30">
        <f t="shared" ref="K1829:K1846" si="117">IF(G1829="Não",H1829,0)</f>
        <v>0</v>
      </c>
      <c r="L1829" s="25">
        <f t="shared" ref="L1829:L1846" si="118">MONTH(B1829)</f>
        <v>1</v>
      </c>
      <c r="M1829" s="25" t="str">
        <f>VLOOKUP(L1829,mês!A:B,2,0)</f>
        <v>Janeiro</v>
      </c>
      <c r="N1829" s="25" t="e">
        <f t="shared" ref="N1829:N1846" si="119">LEFT(A1829,SEARCH("-",A1829)-1)</f>
        <v>#VALUE!</v>
      </c>
    </row>
    <row r="1830" spans="10:14" ht="57" customHeight="1" x14ac:dyDescent="0.2">
      <c r="J1830" s="30">
        <f t="shared" si="116"/>
        <v>0</v>
      </c>
      <c r="K1830" s="30">
        <f t="shared" si="117"/>
        <v>0</v>
      </c>
      <c r="L1830" s="25">
        <f t="shared" si="118"/>
        <v>1</v>
      </c>
      <c r="M1830" s="25" t="str">
        <f>VLOOKUP(L1830,mês!A:B,2,0)</f>
        <v>Janeiro</v>
      </c>
      <c r="N1830" s="25" t="e">
        <f t="shared" si="119"/>
        <v>#VALUE!</v>
      </c>
    </row>
    <row r="1831" spans="10:14" ht="57" customHeight="1" x14ac:dyDescent="0.2">
      <c r="J1831" s="30">
        <f t="shared" si="116"/>
        <v>0</v>
      </c>
      <c r="K1831" s="30">
        <f t="shared" si="117"/>
        <v>0</v>
      </c>
      <c r="L1831" s="25">
        <f t="shared" si="118"/>
        <v>1</v>
      </c>
      <c r="M1831" s="25" t="str">
        <f>VLOOKUP(L1831,mês!A:B,2,0)</f>
        <v>Janeiro</v>
      </c>
      <c r="N1831" s="25" t="e">
        <f t="shared" si="119"/>
        <v>#VALUE!</v>
      </c>
    </row>
    <row r="1832" spans="10:14" ht="57" customHeight="1" x14ac:dyDescent="0.2">
      <c r="J1832" s="30">
        <f t="shared" si="116"/>
        <v>0</v>
      </c>
      <c r="K1832" s="30">
        <f t="shared" si="117"/>
        <v>0</v>
      </c>
      <c r="L1832" s="25">
        <f t="shared" si="118"/>
        <v>1</v>
      </c>
      <c r="M1832" s="25" t="str">
        <f>VLOOKUP(L1832,mês!A:B,2,0)</f>
        <v>Janeiro</v>
      </c>
      <c r="N1832" s="25" t="e">
        <f t="shared" si="119"/>
        <v>#VALUE!</v>
      </c>
    </row>
    <row r="1833" spans="10:14" ht="57" customHeight="1" x14ac:dyDescent="0.2">
      <c r="J1833" s="30">
        <f t="shared" si="116"/>
        <v>0</v>
      </c>
      <c r="K1833" s="30">
        <f t="shared" si="117"/>
        <v>0</v>
      </c>
      <c r="L1833" s="25">
        <f t="shared" si="118"/>
        <v>1</v>
      </c>
      <c r="M1833" s="25" t="str">
        <f>VLOOKUP(L1833,mês!A:B,2,0)</f>
        <v>Janeiro</v>
      </c>
      <c r="N1833" s="25" t="e">
        <f t="shared" si="119"/>
        <v>#VALUE!</v>
      </c>
    </row>
    <row r="1834" spans="10:14" ht="57" customHeight="1" x14ac:dyDescent="0.2">
      <c r="J1834" s="30">
        <f t="shared" si="116"/>
        <v>0</v>
      </c>
      <c r="K1834" s="30">
        <f t="shared" si="117"/>
        <v>0</v>
      </c>
      <c r="L1834" s="25">
        <f t="shared" si="118"/>
        <v>1</v>
      </c>
      <c r="M1834" s="25" t="str">
        <f>VLOOKUP(L1834,mês!A:B,2,0)</f>
        <v>Janeiro</v>
      </c>
      <c r="N1834" s="25" t="e">
        <f t="shared" si="119"/>
        <v>#VALUE!</v>
      </c>
    </row>
    <row r="1835" spans="10:14" ht="57" customHeight="1" x14ac:dyDescent="0.2">
      <c r="J1835" s="30">
        <f t="shared" si="116"/>
        <v>0</v>
      </c>
      <c r="K1835" s="30">
        <f t="shared" si="117"/>
        <v>0</v>
      </c>
      <c r="L1835" s="25">
        <f t="shared" si="118"/>
        <v>1</v>
      </c>
      <c r="M1835" s="25" t="str">
        <f>VLOOKUP(L1835,mês!A:B,2,0)</f>
        <v>Janeiro</v>
      </c>
      <c r="N1835" s="25" t="e">
        <f t="shared" si="119"/>
        <v>#VALUE!</v>
      </c>
    </row>
    <row r="1836" spans="10:14" ht="57" customHeight="1" x14ac:dyDescent="0.2">
      <c r="J1836" s="30">
        <f t="shared" si="116"/>
        <v>0</v>
      </c>
      <c r="K1836" s="30">
        <f t="shared" si="117"/>
        <v>0</v>
      </c>
      <c r="L1836" s="25">
        <f t="shared" si="118"/>
        <v>1</v>
      </c>
      <c r="M1836" s="25" t="str">
        <f>VLOOKUP(L1836,mês!A:B,2,0)</f>
        <v>Janeiro</v>
      </c>
      <c r="N1836" s="25" t="e">
        <f t="shared" si="119"/>
        <v>#VALUE!</v>
      </c>
    </row>
    <row r="1837" spans="10:14" ht="57" customHeight="1" x14ac:dyDescent="0.2">
      <c r="J1837" s="30">
        <f t="shared" si="116"/>
        <v>0</v>
      </c>
      <c r="K1837" s="30">
        <f t="shared" si="117"/>
        <v>0</v>
      </c>
      <c r="L1837" s="25">
        <f t="shared" si="118"/>
        <v>1</v>
      </c>
      <c r="M1837" s="25" t="str">
        <f>VLOOKUP(L1837,mês!A:B,2,0)</f>
        <v>Janeiro</v>
      </c>
      <c r="N1837" s="25" t="e">
        <f t="shared" si="119"/>
        <v>#VALUE!</v>
      </c>
    </row>
    <row r="1838" spans="10:14" ht="57" customHeight="1" x14ac:dyDescent="0.2">
      <c r="J1838" s="30">
        <f t="shared" si="116"/>
        <v>0</v>
      </c>
      <c r="K1838" s="30">
        <f t="shared" si="117"/>
        <v>0</v>
      </c>
      <c r="L1838" s="25">
        <f t="shared" si="118"/>
        <v>1</v>
      </c>
      <c r="M1838" s="25" t="str">
        <f>VLOOKUP(L1838,mês!A:B,2,0)</f>
        <v>Janeiro</v>
      </c>
      <c r="N1838" s="25" t="e">
        <f t="shared" si="119"/>
        <v>#VALUE!</v>
      </c>
    </row>
    <row r="1839" spans="10:14" ht="57" customHeight="1" x14ac:dyDescent="0.2">
      <c r="J1839" s="30">
        <f t="shared" si="116"/>
        <v>0</v>
      </c>
      <c r="K1839" s="30">
        <f t="shared" si="117"/>
        <v>0</v>
      </c>
      <c r="L1839" s="25">
        <f t="shared" si="118"/>
        <v>1</v>
      </c>
      <c r="M1839" s="25" t="str">
        <f>VLOOKUP(L1839,mês!A:B,2,0)</f>
        <v>Janeiro</v>
      </c>
      <c r="N1839" s="25" t="e">
        <f t="shared" si="119"/>
        <v>#VALUE!</v>
      </c>
    </row>
    <row r="1840" spans="10:14" ht="57" customHeight="1" x14ac:dyDescent="0.2">
      <c r="J1840" s="30">
        <f t="shared" si="116"/>
        <v>0</v>
      </c>
      <c r="K1840" s="30">
        <f t="shared" si="117"/>
        <v>0</v>
      </c>
      <c r="L1840" s="25">
        <f t="shared" si="118"/>
        <v>1</v>
      </c>
      <c r="M1840" s="25" t="str">
        <f>VLOOKUP(L1840,mês!A:B,2,0)</f>
        <v>Janeiro</v>
      </c>
      <c r="N1840" s="25" t="e">
        <f t="shared" si="119"/>
        <v>#VALUE!</v>
      </c>
    </row>
    <row r="1841" spans="10:14" ht="57" customHeight="1" x14ac:dyDescent="0.2">
      <c r="J1841" s="30">
        <f t="shared" si="116"/>
        <v>0</v>
      </c>
      <c r="K1841" s="30">
        <f t="shared" si="117"/>
        <v>0</v>
      </c>
      <c r="L1841" s="25">
        <f t="shared" si="118"/>
        <v>1</v>
      </c>
      <c r="M1841" s="25" t="str">
        <f>VLOOKUP(L1841,mês!A:B,2,0)</f>
        <v>Janeiro</v>
      </c>
      <c r="N1841" s="25" t="e">
        <f t="shared" si="119"/>
        <v>#VALUE!</v>
      </c>
    </row>
    <row r="1842" spans="10:14" ht="57" customHeight="1" x14ac:dyDescent="0.2">
      <c r="J1842" s="30">
        <f t="shared" si="116"/>
        <v>0</v>
      </c>
      <c r="K1842" s="30">
        <f t="shared" si="117"/>
        <v>0</v>
      </c>
      <c r="L1842" s="25">
        <f t="shared" si="118"/>
        <v>1</v>
      </c>
      <c r="M1842" s="25" t="str">
        <f>VLOOKUP(L1842,mês!A:B,2,0)</f>
        <v>Janeiro</v>
      </c>
      <c r="N1842" s="25" t="e">
        <f t="shared" si="119"/>
        <v>#VALUE!</v>
      </c>
    </row>
    <row r="1843" spans="10:14" ht="57" customHeight="1" x14ac:dyDescent="0.2">
      <c r="J1843" s="30">
        <f t="shared" si="116"/>
        <v>0</v>
      </c>
      <c r="K1843" s="30">
        <f t="shared" si="117"/>
        <v>0</v>
      </c>
      <c r="L1843" s="25">
        <f t="shared" si="118"/>
        <v>1</v>
      </c>
      <c r="M1843" s="25" t="str">
        <f>VLOOKUP(L1843,mês!A:B,2,0)</f>
        <v>Janeiro</v>
      </c>
      <c r="N1843" s="25" t="e">
        <f t="shared" si="119"/>
        <v>#VALUE!</v>
      </c>
    </row>
    <row r="1844" spans="10:14" ht="57" customHeight="1" x14ac:dyDescent="0.2">
      <c r="J1844" s="30">
        <f t="shared" si="116"/>
        <v>0</v>
      </c>
      <c r="K1844" s="30">
        <f t="shared" si="117"/>
        <v>0</v>
      </c>
      <c r="L1844" s="25">
        <f t="shared" si="118"/>
        <v>1</v>
      </c>
      <c r="M1844" s="25" t="str">
        <f>VLOOKUP(L1844,mês!A:B,2,0)</f>
        <v>Janeiro</v>
      </c>
      <c r="N1844" s="25" t="e">
        <f t="shared" si="119"/>
        <v>#VALUE!</v>
      </c>
    </row>
    <row r="1845" spans="10:14" ht="57" customHeight="1" x14ac:dyDescent="0.2">
      <c r="J1845" s="30">
        <f t="shared" si="116"/>
        <v>0</v>
      </c>
      <c r="K1845" s="30">
        <f t="shared" si="117"/>
        <v>0</v>
      </c>
      <c r="L1845" s="25">
        <f t="shared" si="118"/>
        <v>1</v>
      </c>
      <c r="M1845" s="25" t="str">
        <f>VLOOKUP(L1845,mês!A:B,2,0)</f>
        <v>Janeiro</v>
      </c>
      <c r="N1845" s="25" t="e">
        <f t="shared" si="119"/>
        <v>#VALUE!</v>
      </c>
    </row>
    <row r="1846" spans="10:14" ht="57" customHeight="1" x14ac:dyDescent="0.2">
      <c r="J1846" s="30">
        <f t="shared" si="116"/>
        <v>0</v>
      </c>
      <c r="K1846" s="30">
        <f t="shared" si="117"/>
        <v>0</v>
      </c>
      <c r="L1846" s="25">
        <f t="shared" si="118"/>
        <v>1</v>
      </c>
      <c r="M1846" s="25" t="str">
        <f>VLOOKUP(L1846,mês!A:B,2,0)</f>
        <v>Janeiro</v>
      </c>
      <c r="N1846" s="25" t="e">
        <f t="shared" si="119"/>
        <v>#VALUE!</v>
      </c>
    </row>
    <row r="1847" spans="10:14" ht="57" customHeight="1" x14ac:dyDescent="0.2">
      <c r="J1847" s="30">
        <f t="shared" ref="J1847:J1886" si="120">IF(G1847="Não",0,H1847)</f>
        <v>0</v>
      </c>
      <c r="K1847" s="30">
        <f t="shared" ref="K1847:K1886" si="121">IF(G1847="Não",H1847,0)</f>
        <v>0</v>
      </c>
      <c r="L1847" s="25">
        <f t="shared" ref="L1847:L1886" si="122">MONTH(B1847)</f>
        <v>1</v>
      </c>
      <c r="M1847" s="25" t="str">
        <f>VLOOKUP(L1847,mês!A:B,2,0)</f>
        <v>Janeiro</v>
      </c>
      <c r="N1847" s="25" t="e">
        <f t="shared" ref="N1847:N1886" si="123">LEFT(A1847,SEARCH("-",A1847)-1)</f>
        <v>#VALUE!</v>
      </c>
    </row>
    <row r="1848" spans="10:14" ht="57" customHeight="1" x14ac:dyDescent="0.2">
      <c r="J1848" s="30">
        <f t="shared" si="120"/>
        <v>0</v>
      </c>
      <c r="K1848" s="30">
        <f t="shared" si="121"/>
        <v>0</v>
      </c>
      <c r="L1848" s="25">
        <f t="shared" si="122"/>
        <v>1</v>
      </c>
      <c r="M1848" s="25" t="str">
        <f>VLOOKUP(L1848,mês!A:B,2,0)</f>
        <v>Janeiro</v>
      </c>
      <c r="N1848" s="25" t="e">
        <f t="shared" si="123"/>
        <v>#VALUE!</v>
      </c>
    </row>
    <row r="1849" spans="10:14" ht="57" customHeight="1" x14ac:dyDescent="0.2">
      <c r="J1849" s="30">
        <f t="shared" si="120"/>
        <v>0</v>
      </c>
      <c r="K1849" s="30">
        <f t="shared" si="121"/>
        <v>0</v>
      </c>
      <c r="L1849" s="25">
        <f t="shared" si="122"/>
        <v>1</v>
      </c>
      <c r="M1849" s="25" t="str">
        <f>VLOOKUP(L1849,mês!A:B,2,0)</f>
        <v>Janeiro</v>
      </c>
      <c r="N1849" s="25" t="e">
        <f t="shared" si="123"/>
        <v>#VALUE!</v>
      </c>
    </row>
    <row r="1850" spans="10:14" ht="57" customHeight="1" x14ac:dyDescent="0.2">
      <c r="J1850" s="30">
        <f t="shared" si="120"/>
        <v>0</v>
      </c>
      <c r="K1850" s="30">
        <f t="shared" si="121"/>
        <v>0</v>
      </c>
      <c r="L1850" s="25">
        <f t="shared" si="122"/>
        <v>1</v>
      </c>
      <c r="M1850" s="25" t="str">
        <f>VLOOKUP(L1850,mês!A:B,2,0)</f>
        <v>Janeiro</v>
      </c>
      <c r="N1850" s="25" t="e">
        <f t="shared" si="123"/>
        <v>#VALUE!</v>
      </c>
    </row>
    <row r="1851" spans="10:14" ht="57" customHeight="1" x14ac:dyDescent="0.2">
      <c r="J1851" s="30">
        <f t="shared" si="120"/>
        <v>0</v>
      </c>
      <c r="K1851" s="30">
        <f t="shared" si="121"/>
        <v>0</v>
      </c>
      <c r="L1851" s="25">
        <f t="shared" si="122"/>
        <v>1</v>
      </c>
      <c r="M1851" s="25" t="str">
        <f>VLOOKUP(L1851,mês!A:B,2,0)</f>
        <v>Janeiro</v>
      </c>
      <c r="N1851" s="25" t="e">
        <f t="shared" si="123"/>
        <v>#VALUE!</v>
      </c>
    </row>
    <row r="1852" spans="10:14" ht="57" customHeight="1" x14ac:dyDescent="0.2">
      <c r="J1852" s="30">
        <f t="shared" si="120"/>
        <v>0</v>
      </c>
      <c r="K1852" s="30">
        <f t="shared" si="121"/>
        <v>0</v>
      </c>
      <c r="L1852" s="25">
        <f t="shared" si="122"/>
        <v>1</v>
      </c>
      <c r="M1852" s="25" t="str">
        <f>VLOOKUP(L1852,mês!A:B,2,0)</f>
        <v>Janeiro</v>
      </c>
      <c r="N1852" s="25" t="e">
        <f t="shared" si="123"/>
        <v>#VALUE!</v>
      </c>
    </row>
    <row r="1853" spans="10:14" ht="57" customHeight="1" x14ac:dyDescent="0.2">
      <c r="J1853" s="30">
        <f t="shared" si="120"/>
        <v>0</v>
      </c>
      <c r="K1853" s="30">
        <f t="shared" si="121"/>
        <v>0</v>
      </c>
      <c r="L1853" s="25">
        <f t="shared" si="122"/>
        <v>1</v>
      </c>
      <c r="M1853" s="25" t="str">
        <f>VLOOKUP(L1853,mês!A:B,2,0)</f>
        <v>Janeiro</v>
      </c>
      <c r="N1853" s="25" t="e">
        <f t="shared" si="123"/>
        <v>#VALUE!</v>
      </c>
    </row>
    <row r="1854" spans="10:14" ht="57" customHeight="1" x14ac:dyDescent="0.2">
      <c r="J1854" s="30">
        <f t="shared" si="120"/>
        <v>0</v>
      </c>
      <c r="K1854" s="30">
        <f t="shared" si="121"/>
        <v>0</v>
      </c>
      <c r="L1854" s="25">
        <f t="shared" si="122"/>
        <v>1</v>
      </c>
      <c r="M1854" s="25" t="str">
        <f>VLOOKUP(L1854,mês!A:B,2,0)</f>
        <v>Janeiro</v>
      </c>
      <c r="N1854" s="25" t="e">
        <f t="shared" si="123"/>
        <v>#VALUE!</v>
      </c>
    </row>
    <row r="1855" spans="10:14" ht="57" customHeight="1" x14ac:dyDescent="0.2">
      <c r="J1855" s="30">
        <f t="shared" si="120"/>
        <v>0</v>
      </c>
      <c r="K1855" s="30">
        <f t="shared" si="121"/>
        <v>0</v>
      </c>
      <c r="L1855" s="25">
        <f t="shared" si="122"/>
        <v>1</v>
      </c>
      <c r="M1855" s="25" t="str">
        <f>VLOOKUP(L1855,mês!A:B,2,0)</f>
        <v>Janeiro</v>
      </c>
      <c r="N1855" s="25" t="e">
        <f t="shared" si="123"/>
        <v>#VALUE!</v>
      </c>
    </row>
    <row r="1856" spans="10:14" ht="57" customHeight="1" x14ac:dyDescent="0.2">
      <c r="J1856" s="30">
        <f t="shared" si="120"/>
        <v>0</v>
      </c>
      <c r="K1856" s="30">
        <f t="shared" si="121"/>
        <v>0</v>
      </c>
      <c r="L1856" s="25">
        <f t="shared" si="122"/>
        <v>1</v>
      </c>
      <c r="M1856" s="25" t="str">
        <f>VLOOKUP(L1856,mês!A:B,2,0)</f>
        <v>Janeiro</v>
      </c>
      <c r="N1856" s="25" t="e">
        <f t="shared" si="123"/>
        <v>#VALUE!</v>
      </c>
    </row>
    <row r="1857" spans="10:14" ht="57" customHeight="1" x14ac:dyDescent="0.2">
      <c r="J1857" s="30">
        <f t="shared" si="120"/>
        <v>0</v>
      </c>
      <c r="K1857" s="30">
        <f t="shared" si="121"/>
        <v>0</v>
      </c>
      <c r="L1857" s="25">
        <f t="shared" si="122"/>
        <v>1</v>
      </c>
      <c r="M1857" s="25" t="str">
        <f>VLOOKUP(L1857,mês!A:B,2,0)</f>
        <v>Janeiro</v>
      </c>
      <c r="N1857" s="25" t="e">
        <f t="shared" si="123"/>
        <v>#VALUE!</v>
      </c>
    </row>
    <row r="1858" spans="10:14" ht="57" customHeight="1" x14ac:dyDescent="0.2">
      <c r="J1858" s="30">
        <f t="shared" si="120"/>
        <v>0</v>
      </c>
      <c r="K1858" s="30">
        <f t="shared" si="121"/>
        <v>0</v>
      </c>
      <c r="L1858" s="25">
        <f t="shared" si="122"/>
        <v>1</v>
      </c>
      <c r="M1858" s="25" t="str">
        <f>VLOOKUP(L1858,mês!A:B,2,0)</f>
        <v>Janeiro</v>
      </c>
      <c r="N1858" s="25" t="e">
        <f t="shared" si="123"/>
        <v>#VALUE!</v>
      </c>
    </row>
    <row r="1859" spans="10:14" ht="57" customHeight="1" x14ac:dyDescent="0.2">
      <c r="J1859" s="30">
        <f t="shared" si="120"/>
        <v>0</v>
      </c>
      <c r="K1859" s="30">
        <f t="shared" si="121"/>
        <v>0</v>
      </c>
      <c r="L1859" s="25">
        <f t="shared" si="122"/>
        <v>1</v>
      </c>
      <c r="M1859" s="25" t="str">
        <f>VLOOKUP(L1859,mês!A:B,2,0)</f>
        <v>Janeiro</v>
      </c>
      <c r="N1859" s="25" t="e">
        <f t="shared" si="123"/>
        <v>#VALUE!</v>
      </c>
    </row>
    <row r="1860" spans="10:14" ht="57" customHeight="1" x14ac:dyDescent="0.2">
      <c r="J1860" s="30">
        <f t="shared" si="120"/>
        <v>0</v>
      </c>
      <c r="K1860" s="30">
        <f t="shared" si="121"/>
        <v>0</v>
      </c>
      <c r="L1860" s="25">
        <f t="shared" si="122"/>
        <v>1</v>
      </c>
      <c r="M1860" s="25" t="str">
        <f>VLOOKUP(L1860,mês!A:B,2,0)</f>
        <v>Janeiro</v>
      </c>
      <c r="N1860" s="25" t="e">
        <f t="shared" si="123"/>
        <v>#VALUE!</v>
      </c>
    </row>
    <row r="1861" spans="10:14" ht="57" customHeight="1" x14ac:dyDescent="0.2">
      <c r="J1861" s="30">
        <f t="shared" si="120"/>
        <v>0</v>
      </c>
      <c r="K1861" s="30">
        <f t="shared" si="121"/>
        <v>0</v>
      </c>
      <c r="L1861" s="25">
        <f t="shared" si="122"/>
        <v>1</v>
      </c>
      <c r="M1861" s="25" t="str">
        <f>VLOOKUP(L1861,mês!A:B,2,0)</f>
        <v>Janeiro</v>
      </c>
      <c r="N1861" s="25" t="e">
        <f t="shared" si="123"/>
        <v>#VALUE!</v>
      </c>
    </row>
    <row r="1862" spans="10:14" ht="57" customHeight="1" x14ac:dyDescent="0.2">
      <c r="J1862" s="30">
        <f t="shared" si="120"/>
        <v>0</v>
      </c>
      <c r="K1862" s="30">
        <f t="shared" si="121"/>
        <v>0</v>
      </c>
      <c r="L1862" s="25">
        <f t="shared" si="122"/>
        <v>1</v>
      </c>
      <c r="M1862" s="25" t="str">
        <f>VLOOKUP(L1862,mês!A:B,2,0)</f>
        <v>Janeiro</v>
      </c>
      <c r="N1862" s="25" t="e">
        <f t="shared" si="123"/>
        <v>#VALUE!</v>
      </c>
    </row>
    <row r="1863" spans="10:14" ht="57" customHeight="1" x14ac:dyDescent="0.2">
      <c r="J1863" s="30">
        <f t="shared" si="120"/>
        <v>0</v>
      </c>
      <c r="K1863" s="30">
        <f t="shared" si="121"/>
        <v>0</v>
      </c>
      <c r="L1863" s="25">
        <f t="shared" si="122"/>
        <v>1</v>
      </c>
      <c r="M1863" s="25" t="str">
        <f>VLOOKUP(L1863,mês!A:B,2,0)</f>
        <v>Janeiro</v>
      </c>
      <c r="N1863" s="25" t="e">
        <f t="shared" si="123"/>
        <v>#VALUE!</v>
      </c>
    </row>
    <row r="1864" spans="10:14" ht="57" customHeight="1" x14ac:dyDescent="0.2">
      <c r="J1864" s="30">
        <f t="shared" si="120"/>
        <v>0</v>
      </c>
      <c r="K1864" s="30">
        <f t="shared" si="121"/>
        <v>0</v>
      </c>
      <c r="L1864" s="25">
        <f t="shared" si="122"/>
        <v>1</v>
      </c>
      <c r="M1864" s="25" t="str">
        <f>VLOOKUP(L1864,mês!A:B,2,0)</f>
        <v>Janeiro</v>
      </c>
      <c r="N1864" s="25" t="e">
        <f t="shared" si="123"/>
        <v>#VALUE!</v>
      </c>
    </row>
    <row r="1865" spans="10:14" ht="57" customHeight="1" x14ac:dyDescent="0.2">
      <c r="J1865" s="30">
        <f t="shared" si="120"/>
        <v>0</v>
      </c>
      <c r="K1865" s="30">
        <f t="shared" si="121"/>
        <v>0</v>
      </c>
      <c r="L1865" s="25">
        <f t="shared" si="122"/>
        <v>1</v>
      </c>
      <c r="M1865" s="25" t="str">
        <f>VLOOKUP(L1865,mês!A:B,2,0)</f>
        <v>Janeiro</v>
      </c>
      <c r="N1865" s="25" t="e">
        <f t="shared" si="123"/>
        <v>#VALUE!</v>
      </c>
    </row>
    <row r="1866" spans="10:14" ht="57" customHeight="1" x14ac:dyDescent="0.2">
      <c r="J1866" s="30">
        <f t="shared" si="120"/>
        <v>0</v>
      </c>
      <c r="K1866" s="30">
        <f t="shared" si="121"/>
        <v>0</v>
      </c>
      <c r="L1866" s="25">
        <f t="shared" si="122"/>
        <v>1</v>
      </c>
      <c r="M1866" s="25" t="str">
        <f>VLOOKUP(L1866,mês!A:B,2,0)</f>
        <v>Janeiro</v>
      </c>
      <c r="N1866" s="25" t="e">
        <f t="shared" si="123"/>
        <v>#VALUE!</v>
      </c>
    </row>
    <row r="1867" spans="10:14" ht="57" customHeight="1" x14ac:dyDescent="0.2">
      <c r="J1867" s="30">
        <f t="shared" si="120"/>
        <v>0</v>
      </c>
      <c r="K1867" s="30">
        <f t="shared" si="121"/>
        <v>0</v>
      </c>
      <c r="L1867" s="25">
        <f t="shared" si="122"/>
        <v>1</v>
      </c>
      <c r="M1867" s="25" t="str">
        <f>VLOOKUP(L1867,mês!A:B,2,0)</f>
        <v>Janeiro</v>
      </c>
      <c r="N1867" s="25" t="e">
        <f t="shared" si="123"/>
        <v>#VALUE!</v>
      </c>
    </row>
    <row r="1868" spans="10:14" ht="57" customHeight="1" x14ac:dyDescent="0.2">
      <c r="J1868" s="30">
        <f t="shared" si="120"/>
        <v>0</v>
      </c>
      <c r="K1868" s="30">
        <f t="shared" si="121"/>
        <v>0</v>
      </c>
      <c r="L1868" s="25">
        <f t="shared" si="122"/>
        <v>1</v>
      </c>
      <c r="M1868" s="25" t="str">
        <f>VLOOKUP(L1868,mês!A:B,2,0)</f>
        <v>Janeiro</v>
      </c>
      <c r="N1868" s="25" t="e">
        <f t="shared" si="123"/>
        <v>#VALUE!</v>
      </c>
    </row>
    <row r="1869" spans="10:14" ht="57" customHeight="1" x14ac:dyDescent="0.2">
      <c r="J1869" s="30">
        <f t="shared" si="120"/>
        <v>0</v>
      </c>
      <c r="K1869" s="30">
        <f t="shared" si="121"/>
        <v>0</v>
      </c>
      <c r="L1869" s="25">
        <f t="shared" si="122"/>
        <v>1</v>
      </c>
      <c r="M1869" s="25" t="str">
        <f>VLOOKUP(L1869,mês!A:B,2,0)</f>
        <v>Janeiro</v>
      </c>
      <c r="N1869" s="25" t="e">
        <f t="shared" si="123"/>
        <v>#VALUE!</v>
      </c>
    </row>
    <row r="1870" spans="10:14" ht="57" customHeight="1" x14ac:dyDescent="0.2">
      <c r="J1870" s="30">
        <f t="shared" si="120"/>
        <v>0</v>
      </c>
      <c r="K1870" s="30">
        <f t="shared" si="121"/>
        <v>0</v>
      </c>
      <c r="L1870" s="25">
        <f t="shared" si="122"/>
        <v>1</v>
      </c>
      <c r="M1870" s="25" t="str">
        <f>VLOOKUP(L1870,mês!A:B,2,0)</f>
        <v>Janeiro</v>
      </c>
      <c r="N1870" s="25" t="e">
        <f t="shared" si="123"/>
        <v>#VALUE!</v>
      </c>
    </row>
    <row r="1871" spans="10:14" ht="57" customHeight="1" x14ac:dyDescent="0.2">
      <c r="J1871" s="30">
        <f t="shared" si="120"/>
        <v>0</v>
      </c>
      <c r="K1871" s="30">
        <f t="shared" si="121"/>
        <v>0</v>
      </c>
      <c r="L1871" s="25">
        <f t="shared" si="122"/>
        <v>1</v>
      </c>
      <c r="M1871" s="25" t="str">
        <f>VLOOKUP(L1871,mês!A:B,2,0)</f>
        <v>Janeiro</v>
      </c>
      <c r="N1871" s="25" t="e">
        <f t="shared" si="123"/>
        <v>#VALUE!</v>
      </c>
    </row>
    <row r="1872" spans="10:14" ht="57" customHeight="1" x14ac:dyDescent="0.2">
      <c r="J1872" s="30">
        <f t="shared" si="120"/>
        <v>0</v>
      </c>
      <c r="K1872" s="30">
        <f t="shared" si="121"/>
        <v>0</v>
      </c>
      <c r="L1872" s="25">
        <f t="shared" si="122"/>
        <v>1</v>
      </c>
      <c r="M1872" s="25" t="str">
        <f>VLOOKUP(L1872,mês!A:B,2,0)</f>
        <v>Janeiro</v>
      </c>
      <c r="N1872" s="25" t="e">
        <f t="shared" si="123"/>
        <v>#VALUE!</v>
      </c>
    </row>
    <row r="1873" spans="10:14" ht="57" customHeight="1" x14ac:dyDescent="0.2">
      <c r="J1873" s="30">
        <f t="shared" si="120"/>
        <v>0</v>
      </c>
      <c r="K1873" s="30">
        <f t="shared" si="121"/>
        <v>0</v>
      </c>
      <c r="L1873" s="25">
        <f t="shared" si="122"/>
        <v>1</v>
      </c>
      <c r="M1873" s="25" t="str">
        <f>VLOOKUP(L1873,mês!A:B,2,0)</f>
        <v>Janeiro</v>
      </c>
      <c r="N1873" s="25" t="e">
        <f t="shared" si="123"/>
        <v>#VALUE!</v>
      </c>
    </row>
    <row r="1874" spans="10:14" ht="57" customHeight="1" x14ac:dyDescent="0.2">
      <c r="J1874" s="30">
        <f t="shared" si="120"/>
        <v>0</v>
      </c>
      <c r="K1874" s="30">
        <f t="shared" si="121"/>
        <v>0</v>
      </c>
      <c r="L1874" s="25">
        <f t="shared" si="122"/>
        <v>1</v>
      </c>
      <c r="M1874" s="25" t="str">
        <f>VLOOKUP(L1874,mês!A:B,2,0)</f>
        <v>Janeiro</v>
      </c>
      <c r="N1874" s="25" t="e">
        <f t="shared" si="123"/>
        <v>#VALUE!</v>
      </c>
    </row>
    <row r="1875" spans="10:14" ht="57" customHeight="1" x14ac:dyDescent="0.2">
      <c r="J1875" s="30">
        <f t="shared" si="120"/>
        <v>0</v>
      </c>
      <c r="K1875" s="30">
        <f t="shared" si="121"/>
        <v>0</v>
      </c>
      <c r="L1875" s="25">
        <f t="shared" si="122"/>
        <v>1</v>
      </c>
      <c r="M1875" s="25" t="str">
        <f>VLOOKUP(L1875,mês!A:B,2,0)</f>
        <v>Janeiro</v>
      </c>
      <c r="N1875" s="25" t="e">
        <f t="shared" si="123"/>
        <v>#VALUE!</v>
      </c>
    </row>
    <row r="1876" spans="10:14" ht="57" customHeight="1" x14ac:dyDescent="0.2">
      <c r="J1876" s="30">
        <f t="shared" si="120"/>
        <v>0</v>
      </c>
      <c r="K1876" s="30">
        <f t="shared" si="121"/>
        <v>0</v>
      </c>
      <c r="L1876" s="25">
        <f t="shared" si="122"/>
        <v>1</v>
      </c>
      <c r="M1876" s="25" t="str">
        <f>VLOOKUP(L1876,mês!A:B,2,0)</f>
        <v>Janeiro</v>
      </c>
      <c r="N1876" s="25" t="e">
        <f t="shared" si="123"/>
        <v>#VALUE!</v>
      </c>
    </row>
    <row r="1877" spans="10:14" ht="57" customHeight="1" x14ac:dyDescent="0.2">
      <c r="J1877" s="30">
        <f t="shared" si="120"/>
        <v>0</v>
      </c>
      <c r="K1877" s="30">
        <f t="shared" si="121"/>
        <v>0</v>
      </c>
      <c r="L1877" s="25">
        <f t="shared" si="122"/>
        <v>1</v>
      </c>
      <c r="M1877" s="25" t="str">
        <f>VLOOKUP(L1877,mês!A:B,2,0)</f>
        <v>Janeiro</v>
      </c>
      <c r="N1877" s="25" t="e">
        <f t="shared" si="123"/>
        <v>#VALUE!</v>
      </c>
    </row>
    <row r="1878" spans="10:14" ht="57" customHeight="1" x14ac:dyDescent="0.2">
      <c r="J1878" s="30">
        <f t="shared" si="120"/>
        <v>0</v>
      </c>
      <c r="K1878" s="30">
        <f t="shared" si="121"/>
        <v>0</v>
      </c>
      <c r="L1878" s="25">
        <f t="shared" si="122"/>
        <v>1</v>
      </c>
      <c r="M1878" s="25" t="str">
        <f>VLOOKUP(L1878,mês!A:B,2,0)</f>
        <v>Janeiro</v>
      </c>
      <c r="N1878" s="25" t="e">
        <f t="shared" si="123"/>
        <v>#VALUE!</v>
      </c>
    </row>
    <row r="1879" spans="10:14" ht="57" customHeight="1" x14ac:dyDescent="0.2">
      <c r="J1879" s="30">
        <f t="shared" si="120"/>
        <v>0</v>
      </c>
      <c r="K1879" s="30">
        <f t="shared" si="121"/>
        <v>0</v>
      </c>
      <c r="L1879" s="25">
        <f t="shared" si="122"/>
        <v>1</v>
      </c>
      <c r="M1879" s="25" t="str">
        <f>VLOOKUP(L1879,mês!A:B,2,0)</f>
        <v>Janeiro</v>
      </c>
      <c r="N1879" s="25" t="e">
        <f t="shared" si="123"/>
        <v>#VALUE!</v>
      </c>
    </row>
    <row r="1880" spans="10:14" ht="57" customHeight="1" x14ac:dyDescent="0.2">
      <c r="J1880" s="30">
        <f t="shared" si="120"/>
        <v>0</v>
      </c>
      <c r="K1880" s="30">
        <f t="shared" si="121"/>
        <v>0</v>
      </c>
      <c r="L1880" s="25">
        <f t="shared" si="122"/>
        <v>1</v>
      </c>
      <c r="M1880" s="25" t="str">
        <f>VLOOKUP(L1880,mês!A:B,2,0)</f>
        <v>Janeiro</v>
      </c>
      <c r="N1880" s="25" t="e">
        <f t="shared" si="123"/>
        <v>#VALUE!</v>
      </c>
    </row>
    <row r="1881" spans="10:14" ht="57" customHeight="1" x14ac:dyDescent="0.2">
      <c r="J1881" s="30">
        <f t="shared" si="120"/>
        <v>0</v>
      </c>
      <c r="K1881" s="30">
        <f t="shared" si="121"/>
        <v>0</v>
      </c>
      <c r="L1881" s="25">
        <f t="shared" si="122"/>
        <v>1</v>
      </c>
      <c r="M1881" s="25" t="str">
        <f>VLOOKUP(L1881,mês!A:B,2,0)</f>
        <v>Janeiro</v>
      </c>
      <c r="N1881" s="25" t="e">
        <f t="shared" si="123"/>
        <v>#VALUE!</v>
      </c>
    </row>
    <row r="1882" spans="10:14" ht="57" customHeight="1" x14ac:dyDescent="0.2">
      <c r="J1882" s="30">
        <f t="shared" si="120"/>
        <v>0</v>
      </c>
      <c r="K1882" s="30">
        <f t="shared" si="121"/>
        <v>0</v>
      </c>
      <c r="L1882" s="25">
        <f t="shared" si="122"/>
        <v>1</v>
      </c>
      <c r="M1882" s="25" t="str">
        <f>VLOOKUP(L1882,mês!A:B,2,0)</f>
        <v>Janeiro</v>
      </c>
      <c r="N1882" s="25" t="e">
        <f t="shared" si="123"/>
        <v>#VALUE!</v>
      </c>
    </row>
    <row r="1883" spans="10:14" ht="57" customHeight="1" x14ac:dyDescent="0.2">
      <c r="J1883" s="30">
        <f t="shared" si="120"/>
        <v>0</v>
      </c>
      <c r="K1883" s="30">
        <f t="shared" si="121"/>
        <v>0</v>
      </c>
      <c r="L1883" s="25">
        <f t="shared" si="122"/>
        <v>1</v>
      </c>
      <c r="M1883" s="25" t="str">
        <f>VLOOKUP(L1883,mês!A:B,2,0)</f>
        <v>Janeiro</v>
      </c>
      <c r="N1883" s="25" t="e">
        <f t="shared" si="123"/>
        <v>#VALUE!</v>
      </c>
    </row>
    <row r="1884" spans="10:14" ht="57" customHeight="1" x14ac:dyDescent="0.2">
      <c r="J1884" s="30">
        <f t="shared" si="120"/>
        <v>0</v>
      </c>
      <c r="K1884" s="30">
        <f t="shared" si="121"/>
        <v>0</v>
      </c>
      <c r="L1884" s="25">
        <f t="shared" si="122"/>
        <v>1</v>
      </c>
      <c r="M1884" s="25" t="str">
        <f>VLOOKUP(L1884,mês!A:B,2,0)</f>
        <v>Janeiro</v>
      </c>
      <c r="N1884" s="25" t="e">
        <f t="shared" si="123"/>
        <v>#VALUE!</v>
      </c>
    </row>
    <row r="1885" spans="10:14" ht="57" customHeight="1" x14ac:dyDescent="0.2">
      <c r="J1885" s="30">
        <f t="shared" si="120"/>
        <v>0</v>
      </c>
      <c r="K1885" s="30">
        <f t="shared" si="121"/>
        <v>0</v>
      </c>
      <c r="L1885" s="25">
        <f t="shared" si="122"/>
        <v>1</v>
      </c>
      <c r="M1885" s="25" t="str">
        <f>VLOOKUP(L1885,mês!A:B,2,0)</f>
        <v>Janeiro</v>
      </c>
      <c r="N1885" s="25" t="e">
        <f t="shared" si="123"/>
        <v>#VALUE!</v>
      </c>
    </row>
    <row r="1886" spans="10:14" ht="57" customHeight="1" x14ac:dyDescent="0.2">
      <c r="J1886" s="30">
        <f t="shared" si="120"/>
        <v>0</v>
      </c>
      <c r="K1886" s="30">
        <f t="shared" si="121"/>
        <v>0</v>
      </c>
      <c r="L1886" s="25">
        <f t="shared" si="122"/>
        <v>1</v>
      </c>
      <c r="M1886" s="25" t="str">
        <f>VLOOKUP(L1886,mês!A:B,2,0)</f>
        <v>Janeiro</v>
      </c>
      <c r="N1886" s="25" t="e">
        <f t="shared" si="123"/>
        <v>#VALUE!</v>
      </c>
    </row>
    <row r="1887" spans="10:14" ht="57" customHeight="1" x14ac:dyDescent="0.2">
      <c r="J1887" s="30">
        <f t="shared" ref="J1887:J1950" si="124">IF(G1887="Não",0,H1887)</f>
        <v>0</v>
      </c>
      <c r="K1887" s="30">
        <f t="shared" ref="K1887:K1950" si="125">IF(G1887="Não",H1887,0)</f>
        <v>0</v>
      </c>
      <c r="L1887" s="25">
        <f t="shared" ref="L1887:L1950" si="126">MONTH(B1887)</f>
        <v>1</v>
      </c>
      <c r="M1887" s="25" t="str">
        <f>VLOOKUP(L1887,mês!A:B,2,0)</f>
        <v>Janeiro</v>
      </c>
      <c r="N1887" s="25" t="e">
        <f t="shared" ref="N1887:N1950" si="127">LEFT(A1887,SEARCH("-",A1887)-1)</f>
        <v>#VALUE!</v>
      </c>
    </row>
    <row r="1888" spans="10:14" ht="57" customHeight="1" x14ac:dyDescent="0.2">
      <c r="J1888" s="30">
        <f t="shared" si="124"/>
        <v>0</v>
      </c>
      <c r="K1888" s="30">
        <f t="shared" si="125"/>
        <v>0</v>
      </c>
      <c r="L1888" s="25">
        <f t="shared" si="126"/>
        <v>1</v>
      </c>
      <c r="M1888" s="25" t="str">
        <f>VLOOKUP(L1888,mês!A:B,2,0)</f>
        <v>Janeiro</v>
      </c>
      <c r="N1888" s="25" t="e">
        <f t="shared" si="127"/>
        <v>#VALUE!</v>
      </c>
    </row>
    <row r="1889" spans="10:14" ht="57" customHeight="1" x14ac:dyDescent="0.2">
      <c r="J1889" s="30">
        <f t="shared" si="124"/>
        <v>0</v>
      </c>
      <c r="K1889" s="30">
        <f t="shared" si="125"/>
        <v>0</v>
      </c>
      <c r="L1889" s="25">
        <f t="shared" si="126"/>
        <v>1</v>
      </c>
      <c r="M1889" s="25" t="str">
        <f>VLOOKUP(L1889,mês!A:B,2,0)</f>
        <v>Janeiro</v>
      </c>
      <c r="N1889" s="25" t="e">
        <f t="shared" si="127"/>
        <v>#VALUE!</v>
      </c>
    </row>
    <row r="1890" spans="10:14" ht="57" customHeight="1" x14ac:dyDescent="0.2">
      <c r="J1890" s="30">
        <f t="shared" si="124"/>
        <v>0</v>
      </c>
      <c r="K1890" s="30">
        <f t="shared" si="125"/>
        <v>0</v>
      </c>
      <c r="L1890" s="25">
        <f t="shared" si="126"/>
        <v>1</v>
      </c>
      <c r="M1890" s="25" t="str">
        <f>VLOOKUP(L1890,mês!A:B,2,0)</f>
        <v>Janeiro</v>
      </c>
      <c r="N1890" s="25" t="e">
        <f t="shared" si="127"/>
        <v>#VALUE!</v>
      </c>
    </row>
    <row r="1891" spans="10:14" ht="57" customHeight="1" x14ac:dyDescent="0.2">
      <c r="J1891" s="30">
        <f t="shared" si="124"/>
        <v>0</v>
      </c>
      <c r="K1891" s="30">
        <f t="shared" si="125"/>
        <v>0</v>
      </c>
      <c r="L1891" s="25">
        <f t="shared" si="126"/>
        <v>1</v>
      </c>
      <c r="M1891" s="25" t="str">
        <f>VLOOKUP(L1891,mês!A:B,2,0)</f>
        <v>Janeiro</v>
      </c>
      <c r="N1891" s="25" t="e">
        <f t="shared" si="127"/>
        <v>#VALUE!</v>
      </c>
    </row>
    <row r="1892" spans="10:14" ht="57" customHeight="1" x14ac:dyDescent="0.2">
      <c r="J1892" s="30">
        <f t="shared" si="124"/>
        <v>0</v>
      </c>
      <c r="K1892" s="30">
        <f t="shared" si="125"/>
        <v>0</v>
      </c>
      <c r="L1892" s="25">
        <f t="shared" si="126"/>
        <v>1</v>
      </c>
      <c r="M1892" s="25" t="str">
        <f>VLOOKUP(L1892,mês!A:B,2,0)</f>
        <v>Janeiro</v>
      </c>
      <c r="N1892" s="25" t="e">
        <f t="shared" si="127"/>
        <v>#VALUE!</v>
      </c>
    </row>
    <row r="1893" spans="10:14" ht="57" customHeight="1" x14ac:dyDescent="0.2">
      <c r="J1893" s="30">
        <f t="shared" si="124"/>
        <v>0</v>
      </c>
      <c r="K1893" s="30">
        <f t="shared" si="125"/>
        <v>0</v>
      </c>
      <c r="L1893" s="25">
        <f t="shared" si="126"/>
        <v>1</v>
      </c>
      <c r="M1893" s="25" t="str">
        <f>VLOOKUP(L1893,mês!A:B,2,0)</f>
        <v>Janeiro</v>
      </c>
      <c r="N1893" s="25" t="e">
        <f t="shared" si="127"/>
        <v>#VALUE!</v>
      </c>
    </row>
    <row r="1894" spans="10:14" ht="57" customHeight="1" x14ac:dyDescent="0.2">
      <c r="J1894" s="30">
        <f t="shared" si="124"/>
        <v>0</v>
      </c>
      <c r="K1894" s="30">
        <f t="shared" si="125"/>
        <v>0</v>
      </c>
      <c r="L1894" s="25">
        <f t="shared" si="126"/>
        <v>1</v>
      </c>
      <c r="M1894" s="25" t="str">
        <f>VLOOKUP(L1894,mês!A:B,2,0)</f>
        <v>Janeiro</v>
      </c>
      <c r="N1894" s="25" t="e">
        <f t="shared" si="127"/>
        <v>#VALUE!</v>
      </c>
    </row>
    <row r="1895" spans="10:14" ht="57" customHeight="1" x14ac:dyDescent="0.2">
      <c r="J1895" s="30">
        <f t="shared" si="124"/>
        <v>0</v>
      </c>
      <c r="K1895" s="30">
        <f t="shared" si="125"/>
        <v>0</v>
      </c>
      <c r="L1895" s="25">
        <f t="shared" si="126"/>
        <v>1</v>
      </c>
      <c r="M1895" s="25" t="str">
        <f>VLOOKUP(L1895,mês!A:B,2,0)</f>
        <v>Janeiro</v>
      </c>
      <c r="N1895" s="25" t="e">
        <f t="shared" si="127"/>
        <v>#VALUE!</v>
      </c>
    </row>
    <row r="1896" spans="10:14" ht="57" customHeight="1" x14ac:dyDescent="0.2">
      <c r="J1896" s="30">
        <f t="shared" si="124"/>
        <v>0</v>
      </c>
      <c r="K1896" s="30">
        <f t="shared" si="125"/>
        <v>0</v>
      </c>
      <c r="L1896" s="25">
        <f t="shared" si="126"/>
        <v>1</v>
      </c>
      <c r="M1896" s="25" t="str">
        <f>VLOOKUP(L1896,mês!A:B,2,0)</f>
        <v>Janeiro</v>
      </c>
      <c r="N1896" s="25" t="e">
        <f t="shared" si="127"/>
        <v>#VALUE!</v>
      </c>
    </row>
    <row r="1897" spans="10:14" ht="57" customHeight="1" x14ac:dyDescent="0.2">
      <c r="J1897" s="30">
        <f t="shared" si="124"/>
        <v>0</v>
      </c>
      <c r="K1897" s="30">
        <f t="shared" si="125"/>
        <v>0</v>
      </c>
      <c r="L1897" s="25">
        <f t="shared" si="126"/>
        <v>1</v>
      </c>
      <c r="M1897" s="25" t="str">
        <f>VLOOKUP(L1897,mês!A:B,2,0)</f>
        <v>Janeiro</v>
      </c>
      <c r="N1897" s="25" t="e">
        <f t="shared" si="127"/>
        <v>#VALUE!</v>
      </c>
    </row>
    <row r="1898" spans="10:14" ht="57" customHeight="1" x14ac:dyDescent="0.2">
      <c r="J1898" s="30">
        <f t="shared" si="124"/>
        <v>0</v>
      </c>
      <c r="K1898" s="30">
        <f t="shared" si="125"/>
        <v>0</v>
      </c>
      <c r="L1898" s="25">
        <f t="shared" si="126"/>
        <v>1</v>
      </c>
      <c r="M1898" s="25" t="str">
        <f>VLOOKUP(L1898,mês!A:B,2,0)</f>
        <v>Janeiro</v>
      </c>
      <c r="N1898" s="25" t="e">
        <f t="shared" si="127"/>
        <v>#VALUE!</v>
      </c>
    </row>
    <row r="1899" spans="10:14" ht="57" customHeight="1" x14ac:dyDescent="0.2">
      <c r="J1899" s="30">
        <f t="shared" si="124"/>
        <v>0</v>
      </c>
      <c r="K1899" s="30">
        <f t="shared" si="125"/>
        <v>0</v>
      </c>
      <c r="L1899" s="25">
        <f t="shared" si="126"/>
        <v>1</v>
      </c>
      <c r="M1899" s="25" t="str">
        <f>VLOOKUP(L1899,mês!A:B,2,0)</f>
        <v>Janeiro</v>
      </c>
      <c r="N1899" s="25" t="e">
        <f t="shared" si="127"/>
        <v>#VALUE!</v>
      </c>
    </row>
    <row r="1900" spans="10:14" ht="57" customHeight="1" x14ac:dyDescent="0.2">
      <c r="J1900" s="30">
        <f t="shared" si="124"/>
        <v>0</v>
      </c>
      <c r="K1900" s="30">
        <f t="shared" si="125"/>
        <v>0</v>
      </c>
      <c r="L1900" s="25">
        <f t="shared" si="126"/>
        <v>1</v>
      </c>
      <c r="M1900" s="25" t="str">
        <f>VLOOKUP(L1900,mês!A:B,2,0)</f>
        <v>Janeiro</v>
      </c>
      <c r="N1900" s="25" t="e">
        <f t="shared" si="127"/>
        <v>#VALUE!</v>
      </c>
    </row>
    <row r="1901" spans="10:14" ht="57" customHeight="1" x14ac:dyDescent="0.2">
      <c r="J1901" s="30">
        <f t="shared" si="124"/>
        <v>0</v>
      </c>
      <c r="K1901" s="30">
        <f t="shared" si="125"/>
        <v>0</v>
      </c>
      <c r="L1901" s="25">
        <f t="shared" si="126"/>
        <v>1</v>
      </c>
      <c r="M1901" s="25" t="str">
        <f>VLOOKUP(L1901,mês!A:B,2,0)</f>
        <v>Janeiro</v>
      </c>
      <c r="N1901" s="25" t="e">
        <f t="shared" si="127"/>
        <v>#VALUE!</v>
      </c>
    </row>
    <row r="1902" spans="10:14" ht="57" customHeight="1" x14ac:dyDescent="0.2">
      <c r="J1902" s="30">
        <f t="shared" si="124"/>
        <v>0</v>
      </c>
      <c r="K1902" s="30">
        <f t="shared" si="125"/>
        <v>0</v>
      </c>
      <c r="L1902" s="25">
        <f t="shared" si="126"/>
        <v>1</v>
      </c>
      <c r="M1902" s="25" t="str">
        <f>VLOOKUP(L1902,mês!A:B,2,0)</f>
        <v>Janeiro</v>
      </c>
      <c r="N1902" s="25" t="e">
        <f t="shared" si="127"/>
        <v>#VALUE!</v>
      </c>
    </row>
    <row r="1903" spans="10:14" ht="57" customHeight="1" x14ac:dyDescent="0.2">
      <c r="J1903" s="30">
        <f t="shared" si="124"/>
        <v>0</v>
      </c>
      <c r="K1903" s="30">
        <f t="shared" si="125"/>
        <v>0</v>
      </c>
      <c r="L1903" s="25">
        <f t="shared" si="126"/>
        <v>1</v>
      </c>
      <c r="M1903" s="25" t="str">
        <f>VLOOKUP(L1903,mês!A:B,2,0)</f>
        <v>Janeiro</v>
      </c>
      <c r="N1903" s="25" t="e">
        <f t="shared" si="127"/>
        <v>#VALUE!</v>
      </c>
    </row>
    <row r="1904" spans="10:14" ht="57" customHeight="1" x14ac:dyDescent="0.2">
      <c r="J1904" s="30">
        <f t="shared" si="124"/>
        <v>0</v>
      </c>
      <c r="K1904" s="30">
        <f t="shared" si="125"/>
        <v>0</v>
      </c>
      <c r="L1904" s="25">
        <f t="shared" si="126"/>
        <v>1</v>
      </c>
      <c r="M1904" s="25" t="str">
        <f>VLOOKUP(L1904,mês!A:B,2,0)</f>
        <v>Janeiro</v>
      </c>
      <c r="N1904" s="25" t="e">
        <f t="shared" si="127"/>
        <v>#VALUE!</v>
      </c>
    </row>
    <row r="1905" spans="10:14" ht="57" customHeight="1" x14ac:dyDescent="0.2">
      <c r="J1905" s="30">
        <f t="shared" si="124"/>
        <v>0</v>
      </c>
      <c r="K1905" s="30">
        <f t="shared" si="125"/>
        <v>0</v>
      </c>
      <c r="L1905" s="25">
        <f t="shared" si="126"/>
        <v>1</v>
      </c>
      <c r="M1905" s="25" t="str">
        <f>VLOOKUP(L1905,mês!A:B,2,0)</f>
        <v>Janeiro</v>
      </c>
      <c r="N1905" s="25" t="e">
        <f t="shared" si="127"/>
        <v>#VALUE!</v>
      </c>
    </row>
    <row r="1906" spans="10:14" ht="57" customHeight="1" x14ac:dyDescent="0.2">
      <c r="J1906" s="30">
        <f t="shared" si="124"/>
        <v>0</v>
      </c>
      <c r="K1906" s="30">
        <f t="shared" si="125"/>
        <v>0</v>
      </c>
      <c r="L1906" s="25">
        <f t="shared" si="126"/>
        <v>1</v>
      </c>
      <c r="M1906" s="25" t="str">
        <f>VLOOKUP(L1906,mês!A:B,2,0)</f>
        <v>Janeiro</v>
      </c>
      <c r="N1906" s="25" t="e">
        <f t="shared" si="127"/>
        <v>#VALUE!</v>
      </c>
    </row>
    <row r="1907" spans="10:14" ht="57" customHeight="1" x14ac:dyDescent="0.2">
      <c r="J1907" s="30">
        <f t="shared" si="124"/>
        <v>0</v>
      </c>
      <c r="K1907" s="30">
        <f t="shared" si="125"/>
        <v>0</v>
      </c>
      <c r="L1907" s="25">
        <f t="shared" si="126"/>
        <v>1</v>
      </c>
      <c r="M1907" s="25" t="str">
        <f>VLOOKUP(L1907,mês!A:B,2,0)</f>
        <v>Janeiro</v>
      </c>
      <c r="N1907" s="25" t="e">
        <f t="shared" si="127"/>
        <v>#VALUE!</v>
      </c>
    </row>
    <row r="1908" spans="10:14" ht="57" customHeight="1" x14ac:dyDescent="0.2">
      <c r="J1908" s="30">
        <f t="shared" si="124"/>
        <v>0</v>
      </c>
      <c r="K1908" s="30">
        <f t="shared" si="125"/>
        <v>0</v>
      </c>
      <c r="L1908" s="25">
        <f t="shared" si="126"/>
        <v>1</v>
      </c>
      <c r="M1908" s="25" t="str">
        <f>VLOOKUP(L1908,mês!A:B,2,0)</f>
        <v>Janeiro</v>
      </c>
      <c r="N1908" s="25" t="e">
        <f t="shared" si="127"/>
        <v>#VALUE!</v>
      </c>
    </row>
    <row r="1909" spans="10:14" ht="57" customHeight="1" x14ac:dyDescent="0.2">
      <c r="J1909" s="30">
        <f t="shared" si="124"/>
        <v>0</v>
      </c>
      <c r="K1909" s="30">
        <f t="shared" si="125"/>
        <v>0</v>
      </c>
      <c r="L1909" s="25">
        <f t="shared" si="126"/>
        <v>1</v>
      </c>
      <c r="M1909" s="25" t="str">
        <f>VLOOKUP(L1909,mês!A:B,2,0)</f>
        <v>Janeiro</v>
      </c>
      <c r="N1909" s="25" t="e">
        <f t="shared" si="127"/>
        <v>#VALUE!</v>
      </c>
    </row>
    <row r="1910" spans="10:14" ht="57" customHeight="1" x14ac:dyDescent="0.2">
      <c r="J1910" s="30">
        <f t="shared" si="124"/>
        <v>0</v>
      </c>
      <c r="K1910" s="30">
        <f t="shared" si="125"/>
        <v>0</v>
      </c>
      <c r="L1910" s="25">
        <f t="shared" si="126"/>
        <v>1</v>
      </c>
      <c r="M1910" s="25" t="str">
        <f>VLOOKUP(L1910,mês!A:B,2,0)</f>
        <v>Janeiro</v>
      </c>
      <c r="N1910" s="25" t="e">
        <f t="shared" si="127"/>
        <v>#VALUE!</v>
      </c>
    </row>
    <row r="1911" spans="10:14" ht="57" customHeight="1" x14ac:dyDescent="0.2">
      <c r="J1911" s="30">
        <f t="shared" si="124"/>
        <v>0</v>
      </c>
      <c r="K1911" s="30">
        <f t="shared" si="125"/>
        <v>0</v>
      </c>
      <c r="L1911" s="25">
        <f t="shared" si="126"/>
        <v>1</v>
      </c>
      <c r="M1911" s="25" t="str">
        <f>VLOOKUP(L1911,mês!A:B,2,0)</f>
        <v>Janeiro</v>
      </c>
      <c r="N1911" s="25" t="e">
        <f t="shared" si="127"/>
        <v>#VALUE!</v>
      </c>
    </row>
    <row r="1912" spans="10:14" ht="57" customHeight="1" x14ac:dyDescent="0.2">
      <c r="J1912" s="30">
        <f t="shared" si="124"/>
        <v>0</v>
      </c>
      <c r="K1912" s="30">
        <f t="shared" si="125"/>
        <v>0</v>
      </c>
      <c r="L1912" s="25">
        <f t="shared" si="126"/>
        <v>1</v>
      </c>
      <c r="M1912" s="25" t="str">
        <f>VLOOKUP(L1912,mês!A:B,2,0)</f>
        <v>Janeiro</v>
      </c>
      <c r="N1912" s="25" t="e">
        <f t="shared" si="127"/>
        <v>#VALUE!</v>
      </c>
    </row>
    <row r="1913" spans="10:14" ht="57" customHeight="1" x14ac:dyDescent="0.2">
      <c r="J1913" s="30">
        <f t="shared" si="124"/>
        <v>0</v>
      </c>
      <c r="K1913" s="30">
        <f t="shared" si="125"/>
        <v>0</v>
      </c>
      <c r="L1913" s="25">
        <f t="shared" si="126"/>
        <v>1</v>
      </c>
      <c r="M1913" s="25" t="str">
        <f>VLOOKUP(L1913,mês!A:B,2,0)</f>
        <v>Janeiro</v>
      </c>
      <c r="N1913" s="25" t="e">
        <f t="shared" si="127"/>
        <v>#VALUE!</v>
      </c>
    </row>
    <row r="1914" spans="10:14" ht="57" customHeight="1" x14ac:dyDescent="0.2">
      <c r="J1914" s="30">
        <f t="shared" si="124"/>
        <v>0</v>
      </c>
      <c r="K1914" s="30">
        <f t="shared" si="125"/>
        <v>0</v>
      </c>
      <c r="L1914" s="25">
        <f t="shared" si="126"/>
        <v>1</v>
      </c>
      <c r="M1914" s="25" t="str">
        <f>VLOOKUP(L1914,mês!A:B,2,0)</f>
        <v>Janeiro</v>
      </c>
      <c r="N1914" s="25" t="e">
        <f t="shared" si="127"/>
        <v>#VALUE!</v>
      </c>
    </row>
    <row r="1915" spans="10:14" ht="57" customHeight="1" x14ac:dyDescent="0.2">
      <c r="J1915" s="30">
        <f t="shared" si="124"/>
        <v>0</v>
      </c>
      <c r="K1915" s="30">
        <f t="shared" si="125"/>
        <v>0</v>
      </c>
      <c r="L1915" s="25">
        <f t="shared" si="126"/>
        <v>1</v>
      </c>
      <c r="M1915" s="25" t="str">
        <f>VLOOKUP(L1915,mês!A:B,2,0)</f>
        <v>Janeiro</v>
      </c>
      <c r="N1915" s="25" t="e">
        <f t="shared" si="127"/>
        <v>#VALUE!</v>
      </c>
    </row>
    <row r="1916" spans="10:14" ht="57" customHeight="1" x14ac:dyDescent="0.2">
      <c r="J1916" s="30">
        <f t="shared" si="124"/>
        <v>0</v>
      </c>
      <c r="K1916" s="30">
        <f t="shared" si="125"/>
        <v>0</v>
      </c>
      <c r="L1916" s="25">
        <f t="shared" si="126"/>
        <v>1</v>
      </c>
      <c r="M1916" s="25" t="str">
        <f>VLOOKUP(L1916,mês!A:B,2,0)</f>
        <v>Janeiro</v>
      </c>
      <c r="N1916" s="25" t="e">
        <f t="shared" si="127"/>
        <v>#VALUE!</v>
      </c>
    </row>
    <row r="1917" spans="10:14" ht="57" customHeight="1" x14ac:dyDescent="0.2">
      <c r="J1917" s="30">
        <f t="shared" si="124"/>
        <v>0</v>
      </c>
      <c r="K1917" s="30">
        <f t="shared" si="125"/>
        <v>0</v>
      </c>
      <c r="L1917" s="25">
        <f t="shared" si="126"/>
        <v>1</v>
      </c>
      <c r="M1917" s="25" t="str">
        <f>VLOOKUP(L1917,mês!A:B,2,0)</f>
        <v>Janeiro</v>
      </c>
      <c r="N1917" s="25" t="e">
        <f t="shared" si="127"/>
        <v>#VALUE!</v>
      </c>
    </row>
    <row r="1918" spans="10:14" ht="57" customHeight="1" x14ac:dyDescent="0.2">
      <c r="J1918" s="30">
        <f t="shared" si="124"/>
        <v>0</v>
      </c>
      <c r="K1918" s="30">
        <f t="shared" si="125"/>
        <v>0</v>
      </c>
      <c r="L1918" s="25">
        <f t="shared" si="126"/>
        <v>1</v>
      </c>
      <c r="M1918" s="25" t="str">
        <f>VLOOKUP(L1918,mês!A:B,2,0)</f>
        <v>Janeiro</v>
      </c>
      <c r="N1918" s="25" t="e">
        <f t="shared" si="127"/>
        <v>#VALUE!</v>
      </c>
    </row>
    <row r="1919" spans="10:14" ht="57" customHeight="1" x14ac:dyDescent="0.2">
      <c r="J1919" s="30">
        <f t="shared" si="124"/>
        <v>0</v>
      </c>
      <c r="K1919" s="30">
        <f t="shared" si="125"/>
        <v>0</v>
      </c>
      <c r="L1919" s="25">
        <f t="shared" si="126"/>
        <v>1</v>
      </c>
      <c r="M1919" s="25" t="str">
        <f>VLOOKUP(L1919,mês!A:B,2,0)</f>
        <v>Janeiro</v>
      </c>
      <c r="N1919" s="25" t="e">
        <f t="shared" si="127"/>
        <v>#VALUE!</v>
      </c>
    </row>
    <row r="1920" spans="10:14" ht="57" customHeight="1" x14ac:dyDescent="0.2">
      <c r="J1920" s="30">
        <f t="shared" si="124"/>
        <v>0</v>
      </c>
      <c r="K1920" s="30">
        <f t="shared" si="125"/>
        <v>0</v>
      </c>
      <c r="L1920" s="25">
        <f t="shared" si="126"/>
        <v>1</v>
      </c>
      <c r="M1920" s="25" t="str">
        <f>VLOOKUP(L1920,mês!A:B,2,0)</f>
        <v>Janeiro</v>
      </c>
      <c r="N1920" s="25" t="e">
        <f t="shared" si="127"/>
        <v>#VALUE!</v>
      </c>
    </row>
    <row r="1921" spans="10:14" ht="57" customHeight="1" x14ac:dyDescent="0.2">
      <c r="J1921" s="30">
        <f t="shared" si="124"/>
        <v>0</v>
      </c>
      <c r="K1921" s="30">
        <f t="shared" si="125"/>
        <v>0</v>
      </c>
      <c r="L1921" s="25">
        <f t="shared" si="126"/>
        <v>1</v>
      </c>
      <c r="M1921" s="25" t="str">
        <f>VLOOKUP(L1921,mês!A:B,2,0)</f>
        <v>Janeiro</v>
      </c>
      <c r="N1921" s="25" t="e">
        <f t="shared" si="127"/>
        <v>#VALUE!</v>
      </c>
    </row>
    <row r="1922" spans="10:14" ht="57" customHeight="1" x14ac:dyDescent="0.2">
      <c r="J1922" s="30">
        <f t="shared" si="124"/>
        <v>0</v>
      </c>
      <c r="K1922" s="30">
        <f t="shared" si="125"/>
        <v>0</v>
      </c>
      <c r="L1922" s="25">
        <f t="shared" si="126"/>
        <v>1</v>
      </c>
      <c r="M1922" s="25" t="str">
        <f>VLOOKUP(L1922,mês!A:B,2,0)</f>
        <v>Janeiro</v>
      </c>
      <c r="N1922" s="25" t="e">
        <f t="shared" si="127"/>
        <v>#VALUE!</v>
      </c>
    </row>
    <row r="1923" spans="10:14" ht="57" customHeight="1" x14ac:dyDescent="0.2">
      <c r="J1923" s="30">
        <f t="shared" si="124"/>
        <v>0</v>
      </c>
      <c r="K1923" s="30">
        <f t="shared" si="125"/>
        <v>0</v>
      </c>
      <c r="L1923" s="25">
        <f t="shared" si="126"/>
        <v>1</v>
      </c>
      <c r="M1923" s="25" t="str">
        <f>VLOOKUP(L1923,mês!A:B,2,0)</f>
        <v>Janeiro</v>
      </c>
      <c r="N1923" s="25" t="e">
        <f t="shared" si="127"/>
        <v>#VALUE!</v>
      </c>
    </row>
    <row r="1924" spans="10:14" ht="57" customHeight="1" x14ac:dyDescent="0.2">
      <c r="J1924" s="30">
        <f t="shared" si="124"/>
        <v>0</v>
      </c>
      <c r="K1924" s="30">
        <f t="shared" si="125"/>
        <v>0</v>
      </c>
      <c r="L1924" s="25">
        <f t="shared" si="126"/>
        <v>1</v>
      </c>
      <c r="M1924" s="25" t="str">
        <f>VLOOKUP(L1924,mês!A:B,2,0)</f>
        <v>Janeiro</v>
      </c>
      <c r="N1924" s="25" t="e">
        <f t="shared" si="127"/>
        <v>#VALUE!</v>
      </c>
    </row>
    <row r="1925" spans="10:14" ht="57" customHeight="1" x14ac:dyDescent="0.2">
      <c r="J1925" s="30">
        <f t="shared" si="124"/>
        <v>0</v>
      </c>
      <c r="K1925" s="30">
        <f t="shared" si="125"/>
        <v>0</v>
      </c>
      <c r="L1925" s="25">
        <f t="shared" si="126"/>
        <v>1</v>
      </c>
      <c r="M1925" s="25" t="str">
        <f>VLOOKUP(L1925,mês!A:B,2,0)</f>
        <v>Janeiro</v>
      </c>
      <c r="N1925" s="25" t="e">
        <f t="shared" si="127"/>
        <v>#VALUE!</v>
      </c>
    </row>
    <row r="1926" spans="10:14" ht="57" customHeight="1" x14ac:dyDescent="0.2">
      <c r="J1926" s="30">
        <f t="shared" si="124"/>
        <v>0</v>
      </c>
      <c r="K1926" s="30">
        <f t="shared" si="125"/>
        <v>0</v>
      </c>
      <c r="L1926" s="25">
        <f t="shared" si="126"/>
        <v>1</v>
      </c>
      <c r="M1926" s="25" t="str">
        <f>VLOOKUP(L1926,mês!A:B,2,0)</f>
        <v>Janeiro</v>
      </c>
      <c r="N1926" s="25" t="e">
        <f t="shared" si="127"/>
        <v>#VALUE!</v>
      </c>
    </row>
    <row r="1927" spans="10:14" ht="57" customHeight="1" x14ac:dyDescent="0.2">
      <c r="J1927" s="30">
        <f t="shared" si="124"/>
        <v>0</v>
      </c>
      <c r="K1927" s="30">
        <f t="shared" si="125"/>
        <v>0</v>
      </c>
      <c r="L1927" s="25">
        <f t="shared" si="126"/>
        <v>1</v>
      </c>
      <c r="M1927" s="25" t="str">
        <f>VLOOKUP(L1927,mês!A:B,2,0)</f>
        <v>Janeiro</v>
      </c>
      <c r="N1927" s="25" t="e">
        <f t="shared" si="127"/>
        <v>#VALUE!</v>
      </c>
    </row>
    <row r="1928" spans="10:14" ht="57" customHeight="1" x14ac:dyDescent="0.2">
      <c r="J1928" s="30">
        <f t="shared" si="124"/>
        <v>0</v>
      </c>
      <c r="K1928" s="30">
        <f t="shared" si="125"/>
        <v>0</v>
      </c>
      <c r="L1928" s="25">
        <f t="shared" si="126"/>
        <v>1</v>
      </c>
      <c r="M1928" s="25" t="str">
        <f>VLOOKUP(L1928,mês!A:B,2,0)</f>
        <v>Janeiro</v>
      </c>
      <c r="N1928" s="25" t="e">
        <f t="shared" si="127"/>
        <v>#VALUE!</v>
      </c>
    </row>
    <row r="1929" spans="10:14" ht="57" customHeight="1" x14ac:dyDescent="0.2">
      <c r="J1929" s="30">
        <f t="shared" si="124"/>
        <v>0</v>
      </c>
      <c r="K1929" s="30">
        <f t="shared" si="125"/>
        <v>0</v>
      </c>
      <c r="L1929" s="25">
        <f t="shared" si="126"/>
        <v>1</v>
      </c>
      <c r="M1929" s="25" t="str">
        <f>VLOOKUP(L1929,mês!A:B,2,0)</f>
        <v>Janeiro</v>
      </c>
      <c r="N1929" s="25" t="e">
        <f t="shared" si="127"/>
        <v>#VALUE!</v>
      </c>
    </row>
    <row r="1930" spans="10:14" ht="57" customHeight="1" x14ac:dyDescent="0.2">
      <c r="J1930" s="30">
        <f t="shared" si="124"/>
        <v>0</v>
      </c>
      <c r="K1930" s="30">
        <f t="shared" si="125"/>
        <v>0</v>
      </c>
      <c r="L1930" s="25">
        <f t="shared" si="126"/>
        <v>1</v>
      </c>
      <c r="M1930" s="25" t="str">
        <f>VLOOKUP(L1930,mês!A:B,2,0)</f>
        <v>Janeiro</v>
      </c>
      <c r="N1930" s="25" t="e">
        <f t="shared" si="127"/>
        <v>#VALUE!</v>
      </c>
    </row>
    <row r="1931" spans="10:14" ht="57" customHeight="1" x14ac:dyDescent="0.2">
      <c r="J1931" s="30">
        <f t="shared" si="124"/>
        <v>0</v>
      </c>
      <c r="K1931" s="30">
        <f t="shared" si="125"/>
        <v>0</v>
      </c>
      <c r="L1931" s="25">
        <f t="shared" si="126"/>
        <v>1</v>
      </c>
      <c r="M1931" s="25" t="str">
        <f>VLOOKUP(L1931,mês!A:B,2,0)</f>
        <v>Janeiro</v>
      </c>
      <c r="N1931" s="25" t="e">
        <f t="shared" si="127"/>
        <v>#VALUE!</v>
      </c>
    </row>
    <row r="1932" spans="10:14" ht="57" customHeight="1" x14ac:dyDescent="0.2">
      <c r="J1932" s="30">
        <f t="shared" si="124"/>
        <v>0</v>
      </c>
      <c r="K1932" s="30">
        <f t="shared" si="125"/>
        <v>0</v>
      </c>
      <c r="L1932" s="25">
        <f t="shared" si="126"/>
        <v>1</v>
      </c>
      <c r="M1932" s="25" t="str">
        <f>VLOOKUP(L1932,mês!A:B,2,0)</f>
        <v>Janeiro</v>
      </c>
      <c r="N1932" s="25" t="e">
        <f t="shared" si="127"/>
        <v>#VALUE!</v>
      </c>
    </row>
    <row r="1933" spans="10:14" ht="57" customHeight="1" x14ac:dyDescent="0.2">
      <c r="J1933" s="30">
        <f t="shared" si="124"/>
        <v>0</v>
      </c>
      <c r="K1933" s="30">
        <f t="shared" si="125"/>
        <v>0</v>
      </c>
      <c r="L1933" s="25">
        <f t="shared" si="126"/>
        <v>1</v>
      </c>
      <c r="M1933" s="25" t="str">
        <f>VLOOKUP(L1933,mês!A:B,2,0)</f>
        <v>Janeiro</v>
      </c>
      <c r="N1933" s="25" t="e">
        <f t="shared" si="127"/>
        <v>#VALUE!</v>
      </c>
    </row>
    <row r="1934" spans="10:14" ht="57" customHeight="1" x14ac:dyDescent="0.2">
      <c r="J1934" s="30">
        <f t="shared" si="124"/>
        <v>0</v>
      </c>
      <c r="K1934" s="30">
        <f t="shared" si="125"/>
        <v>0</v>
      </c>
      <c r="L1934" s="25">
        <f t="shared" si="126"/>
        <v>1</v>
      </c>
      <c r="M1934" s="25" t="str">
        <f>VLOOKUP(L1934,mês!A:B,2,0)</f>
        <v>Janeiro</v>
      </c>
      <c r="N1934" s="25" t="e">
        <f t="shared" si="127"/>
        <v>#VALUE!</v>
      </c>
    </row>
    <row r="1935" spans="10:14" ht="57" customHeight="1" x14ac:dyDescent="0.2">
      <c r="J1935" s="30">
        <f t="shared" si="124"/>
        <v>0</v>
      </c>
      <c r="K1935" s="30">
        <f t="shared" si="125"/>
        <v>0</v>
      </c>
      <c r="L1935" s="25">
        <f t="shared" si="126"/>
        <v>1</v>
      </c>
      <c r="M1935" s="25" t="str">
        <f>VLOOKUP(L1935,mês!A:B,2,0)</f>
        <v>Janeiro</v>
      </c>
      <c r="N1935" s="25" t="e">
        <f t="shared" si="127"/>
        <v>#VALUE!</v>
      </c>
    </row>
    <row r="1936" spans="10:14" ht="57" customHeight="1" x14ac:dyDescent="0.2">
      <c r="J1936" s="30">
        <f t="shared" si="124"/>
        <v>0</v>
      </c>
      <c r="K1936" s="30">
        <f t="shared" si="125"/>
        <v>0</v>
      </c>
      <c r="L1936" s="25">
        <f t="shared" si="126"/>
        <v>1</v>
      </c>
      <c r="M1936" s="25" t="str">
        <f>VLOOKUP(L1936,mês!A:B,2,0)</f>
        <v>Janeiro</v>
      </c>
      <c r="N1936" s="25" t="e">
        <f t="shared" si="127"/>
        <v>#VALUE!</v>
      </c>
    </row>
    <row r="1937" spans="10:14" ht="57" customHeight="1" x14ac:dyDescent="0.2">
      <c r="J1937" s="30">
        <f t="shared" si="124"/>
        <v>0</v>
      </c>
      <c r="K1937" s="30">
        <f t="shared" si="125"/>
        <v>0</v>
      </c>
      <c r="L1937" s="25">
        <f t="shared" si="126"/>
        <v>1</v>
      </c>
      <c r="M1937" s="25" t="str">
        <f>VLOOKUP(L1937,mês!A:B,2,0)</f>
        <v>Janeiro</v>
      </c>
      <c r="N1937" s="25" t="e">
        <f t="shared" si="127"/>
        <v>#VALUE!</v>
      </c>
    </row>
    <row r="1938" spans="10:14" ht="57" customHeight="1" x14ac:dyDescent="0.2">
      <c r="J1938" s="30">
        <f t="shared" si="124"/>
        <v>0</v>
      </c>
      <c r="K1938" s="30">
        <f t="shared" si="125"/>
        <v>0</v>
      </c>
      <c r="L1938" s="25">
        <f t="shared" si="126"/>
        <v>1</v>
      </c>
      <c r="M1938" s="25" t="str">
        <f>VLOOKUP(L1938,mês!A:B,2,0)</f>
        <v>Janeiro</v>
      </c>
      <c r="N1938" s="25" t="e">
        <f t="shared" si="127"/>
        <v>#VALUE!</v>
      </c>
    </row>
    <row r="1939" spans="10:14" ht="57" customHeight="1" x14ac:dyDescent="0.2">
      <c r="J1939" s="30">
        <f t="shared" si="124"/>
        <v>0</v>
      </c>
      <c r="K1939" s="30">
        <f t="shared" si="125"/>
        <v>0</v>
      </c>
      <c r="L1939" s="25">
        <f t="shared" si="126"/>
        <v>1</v>
      </c>
      <c r="M1939" s="25" t="str">
        <f>VLOOKUP(L1939,mês!A:B,2,0)</f>
        <v>Janeiro</v>
      </c>
      <c r="N1939" s="25" t="e">
        <f t="shared" si="127"/>
        <v>#VALUE!</v>
      </c>
    </row>
    <row r="1940" spans="10:14" ht="57" customHeight="1" x14ac:dyDescent="0.2">
      <c r="J1940" s="30">
        <f t="shared" si="124"/>
        <v>0</v>
      </c>
      <c r="K1940" s="30">
        <f t="shared" si="125"/>
        <v>0</v>
      </c>
      <c r="L1940" s="25">
        <f t="shared" si="126"/>
        <v>1</v>
      </c>
      <c r="M1940" s="25" t="str">
        <f>VLOOKUP(L1940,mês!A:B,2,0)</f>
        <v>Janeiro</v>
      </c>
      <c r="N1940" s="25" t="e">
        <f t="shared" si="127"/>
        <v>#VALUE!</v>
      </c>
    </row>
    <row r="1941" spans="10:14" ht="57" customHeight="1" x14ac:dyDescent="0.2">
      <c r="J1941" s="30">
        <f t="shared" si="124"/>
        <v>0</v>
      </c>
      <c r="K1941" s="30">
        <f t="shared" si="125"/>
        <v>0</v>
      </c>
      <c r="L1941" s="25">
        <f t="shared" si="126"/>
        <v>1</v>
      </c>
      <c r="M1941" s="25" t="str">
        <f>VLOOKUP(L1941,mês!A:B,2,0)</f>
        <v>Janeiro</v>
      </c>
      <c r="N1941" s="25" t="e">
        <f t="shared" si="127"/>
        <v>#VALUE!</v>
      </c>
    </row>
    <row r="1942" spans="10:14" ht="57" customHeight="1" x14ac:dyDescent="0.2">
      <c r="J1942" s="30">
        <f t="shared" si="124"/>
        <v>0</v>
      </c>
      <c r="K1942" s="30">
        <f t="shared" si="125"/>
        <v>0</v>
      </c>
      <c r="L1942" s="25">
        <f t="shared" si="126"/>
        <v>1</v>
      </c>
      <c r="M1942" s="25" t="str">
        <f>VLOOKUP(L1942,mês!A:B,2,0)</f>
        <v>Janeiro</v>
      </c>
      <c r="N1942" s="25" t="e">
        <f t="shared" si="127"/>
        <v>#VALUE!</v>
      </c>
    </row>
    <row r="1943" spans="10:14" ht="57" customHeight="1" x14ac:dyDescent="0.2">
      <c r="J1943" s="30">
        <f t="shared" si="124"/>
        <v>0</v>
      </c>
      <c r="K1943" s="30">
        <f t="shared" si="125"/>
        <v>0</v>
      </c>
      <c r="L1943" s="25">
        <f t="shared" si="126"/>
        <v>1</v>
      </c>
      <c r="M1943" s="25" t="str">
        <f>VLOOKUP(L1943,mês!A:B,2,0)</f>
        <v>Janeiro</v>
      </c>
      <c r="N1943" s="25" t="e">
        <f t="shared" si="127"/>
        <v>#VALUE!</v>
      </c>
    </row>
    <row r="1944" spans="10:14" ht="57" customHeight="1" x14ac:dyDescent="0.2">
      <c r="J1944" s="30">
        <f t="shared" si="124"/>
        <v>0</v>
      </c>
      <c r="K1944" s="30">
        <f t="shared" si="125"/>
        <v>0</v>
      </c>
      <c r="L1944" s="25">
        <f t="shared" si="126"/>
        <v>1</v>
      </c>
      <c r="M1944" s="25" t="str">
        <f>VLOOKUP(L1944,mês!A:B,2,0)</f>
        <v>Janeiro</v>
      </c>
      <c r="N1944" s="25" t="e">
        <f t="shared" si="127"/>
        <v>#VALUE!</v>
      </c>
    </row>
    <row r="1945" spans="10:14" ht="57" customHeight="1" x14ac:dyDescent="0.2">
      <c r="J1945" s="30">
        <f t="shared" si="124"/>
        <v>0</v>
      </c>
      <c r="K1945" s="30">
        <f t="shared" si="125"/>
        <v>0</v>
      </c>
      <c r="L1945" s="25">
        <f t="shared" si="126"/>
        <v>1</v>
      </c>
      <c r="M1945" s="25" t="str">
        <f>VLOOKUP(L1945,mês!A:B,2,0)</f>
        <v>Janeiro</v>
      </c>
      <c r="N1945" s="25" t="e">
        <f t="shared" si="127"/>
        <v>#VALUE!</v>
      </c>
    </row>
    <row r="1946" spans="10:14" ht="57" customHeight="1" x14ac:dyDescent="0.2">
      <c r="J1946" s="30">
        <f t="shared" si="124"/>
        <v>0</v>
      </c>
      <c r="K1946" s="30">
        <f t="shared" si="125"/>
        <v>0</v>
      </c>
      <c r="L1946" s="25">
        <f t="shared" si="126"/>
        <v>1</v>
      </c>
      <c r="M1946" s="25" t="str">
        <f>VLOOKUP(L1946,mês!A:B,2,0)</f>
        <v>Janeiro</v>
      </c>
      <c r="N1946" s="25" t="e">
        <f t="shared" si="127"/>
        <v>#VALUE!</v>
      </c>
    </row>
    <row r="1947" spans="10:14" ht="57" customHeight="1" x14ac:dyDescent="0.2">
      <c r="J1947" s="30">
        <f t="shared" si="124"/>
        <v>0</v>
      </c>
      <c r="K1947" s="30">
        <f t="shared" si="125"/>
        <v>0</v>
      </c>
      <c r="L1947" s="25">
        <f t="shared" si="126"/>
        <v>1</v>
      </c>
      <c r="M1947" s="25" t="str">
        <f>VLOOKUP(L1947,mês!A:B,2,0)</f>
        <v>Janeiro</v>
      </c>
      <c r="N1947" s="25" t="e">
        <f t="shared" si="127"/>
        <v>#VALUE!</v>
      </c>
    </row>
    <row r="1948" spans="10:14" ht="57" customHeight="1" x14ac:dyDescent="0.2">
      <c r="J1948" s="30">
        <f t="shared" si="124"/>
        <v>0</v>
      </c>
      <c r="K1948" s="30">
        <f t="shared" si="125"/>
        <v>0</v>
      </c>
      <c r="L1948" s="25">
        <f t="shared" si="126"/>
        <v>1</v>
      </c>
      <c r="M1948" s="25" t="str">
        <f>VLOOKUP(L1948,mês!A:B,2,0)</f>
        <v>Janeiro</v>
      </c>
      <c r="N1948" s="25" t="e">
        <f t="shared" si="127"/>
        <v>#VALUE!</v>
      </c>
    </row>
    <row r="1949" spans="10:14" ht="57" customHeight="1" x14ac:dyDescent="0.2">
      <c r="J1949" s="30">
        <f t="shared" si="124"/>
        <v>0</v>
      </c>
      <c r="K1949" s="30">
        <f t="shared" si="125"/>
        <v>0</v>
      </c>
      <c r="L1949" s="25">
        <f t="shared" si="126"/>
        <v>1</v>
      </c>
      <c r="M1949" s="25" t="str">
        <f>VLOOKUP(L1949,mês!A:B,2,0)</f>
        <v>Janeiro</v>
      </c>
      <c r="N1949" s="25" t="e">
        <f t="shared" si="127"/>
        <v>#VALUE!</v>
      </c>
    </row>
    <row r="1950" spans="10:14" ht="57" customHeight="1" x14ac:dyDescent="0.2">
      <c r="J1950" s="30">
        <f t="shared" si="124"/>
        <v>0</v>
      </c>
      <c r="K1950" s="30">
        <f t="shared" si="125"/>
        <v>0</v>
      </c>
      <c r="L1950" s="25">
        <f t="shared" si="126"/>
        <v>1</v>
      </c>
      <c r="M1950" s="25" t="str">
        <f>VLOOKUP(L1950,mês!A:B,2,0)</f>
        <v>Janeiro</v>
      </c>
      <c r="N1950" s="25" t="e">
        <f t="shared" si="127"/>
        <v>#VALUE!</v>
      </c>
    </row>
    <row r="1951" spans="10:14" ht="57" customHeight="1" x14ac:dyDescent="0.2">
      <c r="J1951" s="30">
        <f t="shared" ref="J1951:J2014" si="128">IF(G1951="Não",0,H1951)</f>
        <v>0</v>
      </c>
      <c r="K1951" s="30">
        <f t="shared" ref="K1951:K2014" si="129">IF(G1951="Não",H1951,0)</f>
        <v>0</v>
      </c>
      <c r="L1951" s="25">
        <f t="shared" ref="L1951:L2014" si="130">MONTH(B1951)</f>
        <v>1</v>
      </c>
      <c r="M1951" s="25" t="str">
        <f>VLOOKUP(L1951,mês!A:B,2,0)</f>
        <v>Janeiro</v>
      </c>
      <c r="N1951" s="25" t="e">
        <f t="shared" ref="N1951:N2014" si="131">LEFT(A1951,SEARCH("-",A1951)-1)</f>
        <v>#VALUE!</v>
      </c>
    </row>
    <row r="1952" spans="10:14" ht="57" customHeight="1" x14ac:dyDescent="0.2">
      <c r="J1952" s="30">
        <f t="shared" si="128"/>
        <v>0</v>
      </c>
      <c r="K1952" s="30">
        <f t="shared" si="129"/>
        <v>0</v>
      </c>
      <c r="L1952" s="25">
        <f t="shared" si="130"/>
        <v>1</v>
      </c>
      <c r="M1952" s="25" t="str">
        <f>VLOOKUP(L1952,mês!A:B,2,0)</f>
        <v>Janeiro</v>
      </c>
      <c r="N1952" s="25" t="e">
        <f t="shared" si="131"/>
        <v>#VALUE!</v>
      </c>
    </row>
    <row r="1953" spans="10:14" ht="57" customHeight="1" x14ac:dyDescent="0.2">
      <c r="J1953" s="30">
        <f t="shared" si="128"/>
        <v>0</v>
      </c>
      <c r="K1953" s="30">
        <f t="shared" si="129"/>
        <v>0</v>
      </c>
      <c r="L1953" s="25">
        <f t="shared" si="130"/>
        <v>1</v>
      </c>
      <c r="M1953" s="25" t="str">
        <f>VLOOKUP(L1953,mês!A:B,2,0)</f>
        <v>Janeiro</v>
      </c>
      <c r="N1953" s="25" t="e">
        <f t="shared" si="131"/>
        <v>#VALUE!</v>
      </c>
    </row>
    <row r="1954" spans="10:14" ht="57" customHeight="1" x14ac:dyDescent="0.2">
      <c r="J1954" s="30">
        <f t="shared" si="128"/>
        <v>0</v>
      </c>
      <c r="K1954" s="30">
        <f t="shared" si="129"/>
        <v>0</v>
      </c>
      <c r="L1954" s="25">
        <f t="shared" si="130"/>
        <v>1</v>
      </c>
      <c r="M1954" s="25" t="str">
        <f>VLOOKUP(L1954,mês!A:B,2,0)</f>
        <v>Janeiro</v>
      </c>
      <c r="N1954" s="25" t="e">
        <f t="shared" si="131"/>
        <v>#VALUE!</v>
      </c>
    </row>
    <row r="1955" spans="10:14" ht="57" customHeight="1" x14ac:dyDescent="0.2">
      <c r="J1955" s="30">
        <f t="shared" si="128"/>
        <v>0</v>
      </c>
      <c r="K1955" s="30">
        <f t="shared" si="129"/>
        <v>0</v>
      </c>
      <c r="L1955" s="25">
        <f t="shared" si="130"/>
        <v>1</v>
      </c>
      <c r="M1955" s="25" t="str">
        <f>VLOOKUP(L1955,mês!A:B,2,0)</f>
        <v>Janeiro</v>
      </c>
      <c r="N1955" s="25" t="e">
        <f t="shared" si="131"/>
        <v>#VALUE!</v>
      </c>
    </row>
    <row r="1956" spans="10:14" ht="57" customHeight="1" x14ac:dyDescent="0.2">
      <c r="J1956" s="30">
        <f t="shared" si="128"/>
        <v>0</v>
      </c>
      <c r="K1956" s="30">
        <f t="shared" si="129"/>
        <v>0</v>
      </c>
      <c r="L1956" s="25">
        <f t="shared" si="130"/>
        <v>1</v>
      </c>
      <c r="M1956" s="25" t="str">
        <f>VLOOKUP(L1956,mês!A:B,2,0)</f>
        <v>Janeiro</v>
      </c>
      <c r="N1956" s="25" t="e">
        <f t="shared" si="131"/>
        <v>#VALUE!</v>
      </c>
    </row>
    <row r="1957" spans="10:14" ht="57" customHeight="1" x14ac:dyDescent="0.2">
      <c r="J1957" s="30">
        <f t="shared" si="128"/>
        <v>0</v>
      </c>
      <c r="K1957" s="30">
        <f t="shared" si="129"/>
        <v>0</v>
      </c>
      <c r="L1957" s="25">
        <f t="shared" si="130"/>
        <v>1</v>
      </c>
      <c r="M1957" s="25" t="str">
        <f>VLOOKUP(L1957,mês!A:B,2,0)</f>
        <v>Janeiro</v>
      </c>
      <c r="N1957" s="25" t="e">
        <f t="shared" si="131"/>
        <v>#VALUE!</v>
      </c>
    </row>
    <row r="1958" spans="10:14" ht="57" customHeight="1" x14ac:dyDescent="0.2">
      <c r="J1958" s="30">
        <f t="shared" si="128"/>
        <v>0</v>
      </c>
      <c r="K1958" s="30">
        <f t="shared" si="129"/>
        <v>0</v>
      </c>
      <c r="L1958" s="25">
        <f t="shared" si="130"/>
        <v>1</v>
      </c>
      <c r="M1958" s="25" t="str">
        <f>VLOOKUP(L1958,mês!A:B,2,0)</f>
        <v>Janeiro</v>
      </c>
      <c r="N1958" s="25" t="e">
        <f t="shared" si="131"/>
        <v>#VALUE!</v>
      </c>
    </row>
    <row r="1959" spans="10:14" ht="57" customHeight="1" x14ac:dyDescent="0.2">
      <c r="J1959" s="30">
        <f t="shared" si="128"/>
        <v>0</v>
      </c>
      <c r="K1959" s="30">
        <f t="shared" si="129"/>
        <v>0</v>
      </c>
      <c r="L1959" s="25">
        <f t="shared" si="130"/>
        <v>1</v>
      </c>
      <c r="M1959" s="25" t="str">
        <f>VLOOKUP(L1959,mês!A:B,2,0)</f>
        <v>Janeiro</v>
      </c>
      <c r="N1959" s="25" t="e">
        <f t="shared" si="131"/>
        <v>#VALUE!</v>
      </c>
    </row>
    <row r="1960" spans="10:14" ht="57" customHeight="1" x14ac:dyDescent="0.2">
      <c r="J1960" s="30">
        <f t="shared" si="128"/>
        <v>0</v>
      </c>
      <c r="K1960" s="30">
        <f t="shared" si="129"/>
        <v>0</v>
      </c>
      <c r="L1960" s="25">
        <f t="shared" si="130"/>
        <v>1</v>
      </c>
      <c r="M1960" s="25" t="str">
        <f>VLOOKUP(L1960,mês!A:B,2,0)</f>
        <v>Janeiro</v>
      </c>
      <c r="N1960" s="25" t="e">
        <f t="shared" si="131"/>
        <v>#VALUE!</v>
      </c>
    </row>
    <row r="1961" spans="10:14" ht="57" customHeight="1" x14ac:dyDescent="0.2">
      <c r="J1961" s="30">
        <f t="shared" si="128"/>
        <v>0</v>
      </c>
      <c r="K1961" s="30">
        <f t="shared" si="129"/>
        <v>0</v>
      </c>
      <c r="L1961" s="25">
        <f t="shared" si="130"/>
        <v>1</v>
      </c>
      <c r="M1961" s="25" t="str">
        <f>VLOOKUP(L1961,mês!A:B,2,0)</f>
        <v>Janeiro</v>
      </c>
      <c r="N1961" s="25" t="e">
        <f t="shared" si="131"/>
        <v>#VALUE!</v>
      </c>
    </row>
    <row r="1962" spans="10:14" ht="57" customHeight="1" x14ac:dyDescent="0.2">
      <c r="J1962" s="30">
        <f t="shared" si="128"/>
        <v>0</v>
      </c>
      <c r="K1962" s="30">
        <f t="shared" si="129"/>
        <v>0</v>
      </c>
      <c r="L1962" s="25">
        <f t="shared" si="130"/>
        <v>1</v>
      </c>
      <c r="M1962" s="25" t="str">
        <f>VLOOKUP(L1962,mês!A:B,2,0)</f>
        <v>Janeiro</v>
      </c>
      <c r="N1962" s="25" t="e">
        <f t="shared" si="131"/>
        <v>#VALUE!</v>
      </c>
    </row>
    <row r="1963" spans="10:14" ht="57" customHeight="1" x14ac:dyDescent="0.2">
      <c r="J1963" s="30">
        <f t="shared" si="128"/>
        <v>0</v>
      </c>
      <c r="K1963" s="30">
        <f t="shared" si="129"/>
        <v>0</v>
      </c>
      <c r="L1963" s="25">
        <f t="shared" si="130"/>
        <v>1</v>
      </c>
      <c r="M1963" s="25" t="str">
        <f>VLOOKUP(L1963,mês!A:B,2,0)</f>
        <v>Janeiro</v>
      </c>
      <c r="N1963" s="25" t="e">
        <f t="shared" si="131"/>
        <v>#VALUE!</v>
      </c>
    </row>
    <row r="1964" spans="10:14" ht="57" customHeight="1" x14ac:dyDescent="0.2">
      <c r="J1964" s="30">
        <f t="shared" si="128"/>
        <v>0</v>
      </c>
      <c r="K1964" s="30">
        <f t="shared" si="129"/>
        <v>0</v>
      </c>
      <c r="L1964" s="25">
        <f t="shared" si="130"/>
        <v>1</v>
      </c>
      <c r="M1964" s="25" t="str">
        <f>VLOOKUP(L1964,mês!A:B,2,0)</f>
        <v>Janeiro</v>
      </c>
      <c r="N1964" s="25" t="e">
        <f t="shared" si="131"/>
        <v>#VALUE!</v>
      </c>
    </row>
    <row r="1965" spans="10:14" ht="57" customHeight="1" x14ac:dyDescent="0.2">
      <c r="J1965" s="30">
        <f t="shared" si="128"/>
        <v>0</v>
      </c>
      <c r="K1965" s="30">
        <f t="shared" si="129"/>
        <v>0</v>
      </c>
      <c r="L1965" s="25">
        <f t="shared" si="130"/>
        <v>1</v>
      </c>
      <c r="M1965" s="25" t="str">
        <f>VLOOKUP(L1965,mês!A:B,2,0)</f>
        <v>Janeiro</v>
      </c>
      <c r="N1965" s="25" t="e">
        <f t="shared" si="131"/>
        <v>#VALUE!</v>
      </c>
    </row>
    <row r="1966" spans="10:14" ht="57" customHeight="1" x14ac:dyDescent="0.2">
      <c r="J1966" s="30">
        <f t="shared" si="128"/>
        <v>0</v>
      </c>
      <c r="K1966" s="30">
        <f t="shared" si="129"/>
        <v>0</v>
      </c>
      <c r="L1966" s="25">
        <f t="shared" si="130"/>
        <v>1</v>
      </c>
      <c r="M1966" s="25" t="str">
        <f>VLOOKUP(L1966,mês!A:B,2,0)</f>
        <v>Janeiro</v>
      </c>
      <c r="N1966" s="25" t="e">
        <f t="shared" si="131"/>
        <v>#VALUE!</v>
      </c>
    </row>
    <row r="1967" spans="10:14" ht="57" customHeight="1" x14ac:dyDescent="0.2">
      <c r="J1967" s="30">
        <f t="shared" si="128"/>
        <v>0</v>
      </c>
      <c r="K1967" s="30">
        <f t="shared" si="129"/>
        <v>0</v>
      </c>
      <c r="L1967" s="25">
        <f t="shared" si="130"/>
        <v>1</v>
      </c>
      <c r="M1967" s="25" t="str">
        <f>VLOOKUP(L1967,mês!A:B,2,0)</f>
        <v>Janeiro</v>
      </c>
      <c r="N1967" s="25" t="e">
        <f t="shared" si="131"/>
        <v>#VALUE!</v>
      </c>
    </row>
    <row r="1968" spans="10:14" ht="57" customHeight="1" x14ac:dyDescent="0.2">
      <c r="J1968" s="30">
        <f t="shared" si="128"/>
        <v>0</v>
      </c>
      <c r="K1968" s="30">
        <f t="shared" si="129"/>
        <v>0</v>
      </c>
      <c r="L1968" s="25">
        <f t="shared" si="130"/>
        <v>1</v>
      </c>
      <c r="M1968" s="25" t="str">
        <f>VLOOKUP(L1968,mês!A:B,2,0)</f>
        <v>Janeiro</v>
      </c>
      <c r="N1968" s="25" t="e">
        <f t="shared" si="131"/>
        <v>#VALUE!</v>
      </c>
    </row>
    <row r="1969" spans="10:14" ht="57" customHeight="1" x14ac:dyDescent="0.2">
      <c r="J1969" s="30">
        <f t="shared" si="128"/>
        <v>0</v>
      </c>
      <c r="K1969" s="30">
        <f t="shared" si="129"/>
        <v>0</v>
      </c>
      <c r="L1969" s="25">
        <f t="shared" si="130"/>
        <v>1</v>
      </c>
      <c r="M1969" s="25" t="str">
        <f>VLOOKUP(L1969,mês!A:B,2,0)</f>
        <v>Janeiro</v>
      </c>
      <c r="N1969" s="25" t="e">
        <f t="shared" si="131"/>
        <v>#VALUE!</v>
      </c>
    </row>
    <row r="1970" spans="10:14" ht="57" customHeight="1" x14ac:dyDescent="0.2">
      <c r="J1970" s="30">
        <f t="shared" si="128"/>
        <v>0</v>
      </c>
      <c r="K1970" s="30">
        <f t="shared" si="129"/>
        <v>0</v>
      </c>
      <c r="L1970" s="25">
        <f t="shared" si="130"/>
        <v>1</v>
      </c>
      <c r="M1970" s="25" t="str">
        <f>VLOOKUP(L1970,mês!A:B,2,0)</f>
        <v>Janeiro</v>
      </c>
      <c r="N1970" s="25" t="e">
        <f t="shared" si="131"/>
        <v>#VALUE!</v>
      </c>
    </row>
    <row r="1971" spans="10:14" ht="57" customHeight="1" x14ac:dyDescent="0.2">
      <c r="J1971" s="30">
        <f t="shared" si="128"/>
        <v>0</v>
      </c>
      <c r="K1971" s="30">
        <f t="shared" si="129"/>
        <v>0</v>
      </c>
      <c r="L1971" s="25">
        <f t="shared" si="130"/>
        <v>1</v>
      </c>
      <c r="M1971" s="25" t="str">
        <f>VLOOKUP(L1971,mês!A:B,2,0)</f>
        <v>Janeiro</v>
      </c>
      <c r="N1971" s="25" t="e">
        <f t="shared" si="131"/>
        <v>#VALUE!</v>
      </c>
    </row>
    <row r="1972" spans="10:14" ht="57" customHeight="1" x14ac:dyDescent="0.2">
      <c r="J1972" s="30">
        <f t="shared" si="128"/>
        <v>0</v>
      </c>
      <c r="K1972" s="30">
        <f t="shared" si="129"/>
        <v>0</v>
      </c>
      <c r="L1972" s="25">
        <f t="shared" si="130"/>
        <v>1</v>
      </c>
      <c r="M1972" s="25" t="str">
        <f>VLOOKUP(L1972,mês!A:B,2,0)</f>
        <v>Janeiro</v>
      </c>
      <c r="N1972" s="25" t="e">
        <f t="shared" si="131"/>
        <v>#VALUE!</v>
      </c>
    </row>
    <row r="1973" spans="10:14" ht="57" customHeight="1" x14ac:dyDescent="0.2">
      <c r="J1973" s="30">
        <f t="shared" si="128"/>
        <v>0</v>
      </c>
      <c r="K1973" s="30">
        <f t="shared" si="129"/>
        <v>0</v>
      </c>
      <c r="L1973" s="25">
        <f t="shared" si="130"/>
        <v>1</v>
      </c>
      <c r="M1973" s="25" t="str">
        <f>VLOOKUP(L1973,mês!A:B,2,0)</f>
        <v>Janeiro</v>
      </c>
      <c r="N1973" s="25" t="e">
        <f t="shared" si="131"/>
        <v>#VALUE!</v>
      </c>
    </row>
    <row r="1974" spans="10:14" ht="57" customHeight="1" x14ac:dyDescent="0.2">
      <c r="J1974" s="30">
        <f t="shared" si="128"/>
        <v>0</v>
      </c>
      <c r="K1974" s="30">
        <f t="shared" si="129"/>
        <v>0</v>
      </c>
      <c r="L1974" s="25">
        <f t="shared" si="130"/>
        <v>1</v>
      </c>
      <c r="M1974" s="25" t="str">
        <f>VLOOKUP(L1974,mês!A:B,2,0)</f>
        <v>Janeiro</v>
      </c>
      <c r="N1974" s="25" t="e">
        <f t="shared" si="131"/>
        <v>#VALUE!</v>
      </c>
    </row>
    <row r="1975" spans="10:14" ht="57" customHeight="1" x14ac:dyDescent="0.2">
      <c r="J1975" s="30">
        <f t="shared" si="128"/>
        <v>0</v>
      </c>
      <c r="K1975" s="30">
        <f t="shared" si="129"/>
        <v>0</v>
      </c>
      <c r="L1975" s="25">
        <f t="shared" si="130"/>
        <v>1</v>
      </c>
      <c r="M1975" s="25" t="str">
        <f>VLOOKUP(L1975,mês!A:B,2,0)</f>
        <v>Janeiro</v>
      </c>
      <c r="N1975" s="25" t="e">
        <f t="shared" si="131"/>
        <v>#VALUE!</v>
      </c>
    </row>
    <row r="1976" spans="10:14" ht="57" customHeight="1" x14ac:dyDescent="0.2">
      <c r="J1976" s="30">
        <f t="shared" si="128"/>
        <v>0</v>
      </c>
      <c r="K1976" s="30">
        <f t="shared" si="129"/>
        <v>0</v>
      </c>
      <c r="L1976" s="25">
        <f t="shared" si="130"/>
        <v>1</v>
      </c>
      <c r="M1976" s="25" t="str">
        <f>VLOOKUP(L1976,mês!A:B,2,0)</f>
        <v>Janeiro</v>
      </c>
      <c r="N1976" s="25" t="e">
        <f t="shared" si="131"/>
        <v>#VALUE!</v>
      </c>
    </row>
    <row r="1977" spans="10:14" ht="57" customHeight="1" x14ac:dyDescent="0.2">
      <c r="J1977" s="30">
        <f t="shared" si="128"/>
        <v>0</v>
      </c>
      <c r="K1977" s="30">
        <f t="shared" si="129"/>
        <v>0</v>
      </c>
      <c r="L1977" s="25">
        <f t="shared" si="130"/>
        <v>1</v>
      </c>
      <c r="M1977" s="25" t="str">
        <f>VLOOKUP(L1977,mês!A:B,2,0)</f>
        <v>Janeiro</v>
      </c>
      <c r="N1977" s="25" t="e">
        <f t="shared" si="131"/>
        <v>#VALUE!</v>
      </c>
    </row>
    <row r="1978" spans="10:14" ht="57" customHeight="1" x14ac:dyDescent="0.2">
      <c r="J1978" s="30">
        <f t="shared" si="128"/>
        <v>0</v>
      </c>
      <c r="K1978" s="30">
        <f t="shared" si="129"/>
        <v>0</v>
      </c>
      <c r="L1978" s="25">
        <f t="shared" si="130"/>
        <v>1</v>
      </c>
      <c r="M1978" s="25" t="str">
        <f>VLOOKUP(L1978,mês!A:B,2,0)</f>
        <v>Janeiro</v>
      </c>
      <c r="N1978" s="25" t="e">
        <f t="shared" si="131"/>
        <v>#VALUE!</v>
      </c>
    </row>
    <row r="1979" spans="10:14" ht="57" customHeight="1" x14ac:dyDescent="0.2">
      <c r="J1979" s="30">
        <f t="shared" si="128"/>
        <v>0</v>
      </c>
      <c r="K1979" s="30">
        <f t="shared" si="129"/>
        <v>0</v>
      </c>
      <c r="L1979" s="25">
        <f t="shared" si="130"/>
        <v>1</v>
      </c>
      <c r="M1979" s="25" t="str">
        <f>VLOOKUP(L1979,mês!A:B,2,0)</f>
        <v>Janeiro</v>
      </c>
      <c r="N1979" s="25" t="e">
        <f t="shared" si="131"/>
        <v>#VALUE!</v>
      </c>
    </row>
    <row r="1980" spans="10:14" ht="57" customHeight="1" x14ac:dyDescent="0.2">
      <c r="J1980" s="30">
        <f t="shared" si="128"/>
        <v>0</v>
      </c>
      <c r="K1980" s="30">
        <f t="shared" si="129"/>
        <v>0</v>
      </c>
      <c r="L1980" s="25">
        <f t="shared" si="130"/>
        <v>1</v>
      </c>
      <c r="M1980" s="25" t="str">
        <f>VLOOKUP(L1980,mês!A:B,2,0)</f>
        <v>Janeiro</v>
      </c>
      <c r="N1980" s="25" t="e">
        <f t="shared" si="131"/>
        <v>#VALUE!</v>
      </c>
    </row>
    <row r="1981" spans="10:14" ht="57" customHeight="1" x14ac:dyDescent="0.2">
      <c r="J1981" s="30">
        <f t="shared" si="128"/>
        <v>0</v>
      </c>
      <c r="K1981" s="30">
        <f t="shared" si="129"/>
        <v>0</v>
      </c>
      <c r="L1981" s="25">
        <f t="shared" si="130"/>
        <v>1</v>
      </c>
      <c r="M1981" s="25" t="str">
        <f>VLOOKUP(L1981,mês!A:B,2,0)</f>
        <v>Janeiro</v>
      </c>
      <c r="N1981" s="25" t="e">
        <f t="shared" si="131"/>
        <v>#VALUE!</v>
      </c>
    </row>
    <row r="1982" spans="10:14" ht="57" customHeight="1" x14ac:dyDescent="0.2">
      <c r="J1982" s="30">
        <f t="shared" si="128"/>
        <v>0</v>
      </c>
      <c r="K1982" s="30">
        <f t="shared" si="129"/>
        <v>0</v>
      </c>
      <c r="L1982" s="25">
        <f t="shared" si="130"/>
        <v>1</v>
      </c>
      <c r="M1982" s="25" t="str">
        <f>VLOOKUP(L1982,mês!A:B,2,0)</f>
        <v>Janeiro</v>
      </c>
      <c r="N1982" s="25" t="e">
        <f t="shared" si="131"/>
        <v>#VALUE!</v>
      </c>
    </row>
    <row r="1983" spans="10:14" ht="57" customHeight="1" x14ac:dyDescent="0.2">
      <c r="J1983" s="30">
        <f t="shared" si="128"/>
        <v>0</v>
      </c>
      <c r="K1983" s="30">
        <f t="shared" si="129"/>
        <v>0</v>
      </c>
      <c r="L1983" s="25">
        <f t="shared" si="130"/>
        <v>1</v>
      </c>
      <c r="M1983" s="25" t="str">
        <f>VLOOKUP(L1983,mês!A:B,2,0)</f>
        <v>Janeiro</v>
      </c>
      <c r="N1983" s="25" t="e">
        <f t="shared" si="131"/>
        <v>#VALUE!</v>
      </c>
    </row>
    <row r="1984" spans="10:14" ht="57" customHeight="1" x14ac:dyDescent="0.2">
      <c r="J1984" s="30">
        <f t="shared" si="128"/>
        <v>0</v>
      </c>
      <c r="K1984" s="30">
        <f t="shared" si="129"/>
        <v>0</v>
      </c>
      <c r="L1984" s="25">
        <f t="shared" si="130"/>
        <v>1</v>
      </c>
      <c r="M1984" s="25" t="str">
        <f>VLOOKUP(L1984,mês!A:B,2,0)</f>
        <v>Janeiro</v>
      </c>
      <c r="N1984" s="25" t="e">
        <f t="shared" si="131"/>
        <v>#VALUE!</v>
      </c>
    </row>
    <row r="1985" spans="10:14" ht="57" customHeight="1" x14ac:dyDescent="0.2">
      <c r="J1985" s="30">
        <f t="shared" si="128"/>
        <v>0</v>
      </c>
      <c r="K1985" s="30">
        <f t="shared" si="129"/>
        <v>0</v>
      </c>
      <c r="L1985" s="25">
        <f t="shared" si="130"/>
        <v>1</v>
      </c>
      <c r="M1985" s="25" t="str">
        <f>VLOOKUP(L1985,mês!A:B,2,0)</f>
        <v>Janeiro</v>
      </c>
      <c r="N1985" s="25" t="e">
        <f t="shared" si="131"/>
        <v>#VALUE!</v>
      </c>
    </row>
    <row r="1986" spans="10:14" ht="57" customHeight="1" x14ac:dyDescent="0.2">
      <c r="J1986" s="30">
        <f t="shared" si="128"/>
        <v>0</v>
      </c>
      <c r="K1986" s="30">
        <f t="shared" si="129"/>
        <v>0</v>
      </c>
      <c r="L1986" s="25">
        <f t="shared" si="130"/>
        <v>1</v>
      </c>
      <c r="M1986" s="25" t="str">
        <f>VLOOKUP(L1986,mês!A:B,2,0)</f>
        <v>Janeiro</v>
      </c>
      <c r="N1986" s="25" t="e">
        <f t="shared" si="131"/>
        <v>#VALUE!</v>
      </c>
    </row>
    <row r="1987" spans="10:14" ht="57" customHeight="1" x14ac:dyDescent="0.2">
      <c r="J1987" s="30">
        <f t="shared" si="128"/>
        <v>0</v>
      </c>
      <c r="K1987" s="30">
        <f t="shared" si="129"/>
        <v>0</v>
      </c>
      <c r="L1987" s="25">
        <f t="shared" si="130"/>
        <v>1</v>
      </c>
      <c r="M1987" s="25" t="str">
        <f>VLOOKUP(L1987,mês!A:B,2,0)</f>
        <v>Janeiro</v>
      </c>
      <c r="N1987" s="25" t="e">
        <f t="shared" si="131"/>
        <v>#VALUE!</v>
      </c>
    </row>
    <row r="1988" spans="10:14" ht="57" customHeight="1" x14ac:dyDescent="0.2">
      <c r="J1988" s="30">
        <f t="shared" si="128"/>
        <v>0</v>
      </c>
      <c r="K1988" s="30">
        <f t="shared" si="129"/>
        <v>0</v>
      </c>
      <c r="L1988" s="25">
        <f t="shared" si="130"/>
        <v>1</v>
      </c>
      <c r="M1988" s="25" t="str">
        <f>VLOOKUP(L1988,mês!A:B,2,0)</f>
        <v>Janeiro</v>
      </c>
      <c r="N1988" s="25" t="e">
        <f t="shared" si="131"/>
        <v>#VALUE!</v>
      </c>
    </row>
    <row r="1989" spans="10:14" ht="57" customHeight="1" x14ac:dyDescent="0.2">
      <c r="J1989" s="30">
        <f t="shared" si="128"/>
        <v>0</v>
      </c>
      <c r="K1989" s="30">
        <f t="shared" si="129"/>
        <v>0</v>
      </c>
      <c r="L1989" s="25">
        <f t="shared" si="130"/>
        <v>1</v>
      </c>
      <c r="M1989" s="25" t="str">
        <f>VLOOKUP(L1989,mês!A:B,2,0)</f>
        <v>Janeiro</v>
      </c>
      <c r="N1989" s="25" t="e">
        <f t="shared" si="131"/>
        <v>#VALUE!</v>
      </c>
    </row>
    <row r="1990" spans="10:14" ht="57" customHeight="1" x14ac:dyDescent="0.2">
      <c r="J1990" s="30">
        <f t="shared" si="128"/>
        <v>0</v>
      </c>
      <c r="K1990" s="30">
        <f t="shared" si="129"/>
        <v>0</v>
      </c>
      <c r="L1990" s="25">
        <f t="shared" si="130"/>
        <v>1</v>
      </c>
      <c r="M1990" s="25" t="str">
        <f>VLOOKUP(L1990,mês!A:B,2,0)</f>
        <v>Janeiro</v>
      </c>
      <c r="N1990" s="25" t="e">
        <f t="shared" si="131"/>
        <v>#VALUE!</v>
      </c>
    </row>
    <row r="1991" spans="10:14" ht="57" customHeight="1" x14ac:dyDescent="0.2">
      <c r="J1991" s="30">
        <f t="shared" si="128"/>
        <v>0</v>
      </c>
      <c r="K1991" s="30">
        <f t="shared" si="129"/>
        <v>0</v>
      </c>
      <c r="L1991" s="25">
        <f t="shared" si="130"/>
        <v>1</v>
      </c>
      <c r="M1991" s="25" t="str">
        <f>VLOOKUP(L1991,mês!A:B,2,0)</f>
        <v>Janeiro</v>
      </c>
      <c r="N1991" s="25" t="e">
        <f t="shared" si="131"/>
        <v>#VALUE!</v>
      </c>
    </row>
    <row r="1992" spans="10:14" ht="57" customHeight="1" x14ac:dyDescent="0.2">
      <c r="J1992" s="30">
        <f t="shared" si="128"/>
        <v>0</v>
      </c>
      <c r="K1992" s="30">
        <f t="shared" si="129"/>
        <v>0</v>
      </c>
      <c r="L1992" s="25">
        <f t="shared" si="130"/>
        <v>1</v>
      </c>
      <c r="M1992" s="25" t="str">
        <f>VLOOKUP(L1992,mês!A:B,2,0)</f>
        <v>Janeiro</v>
      </c>
      <c r="N1992" s="25" t="e">
        <f t="shared" si="131"/>
        <v>#VALUE!</v>
      </c>
    </row>
    <row r="1993" spans="10:14" ht="57" customHeight="1" x14ac:dyDescent="0.2">
      <c r="J1993" s="30">
        <f t="shared" si="128"/>
        <v>0</v>
      </c>
      <c r="K1993" s="30">
        <f t="shared" si="129"/>
        <v>0</v>
      </c>
      <c r="L1993" s="25">
        <f t="shared" si="130"/>
        <v>1</v>
      </c>
      <c r="M1993" s="25" t="str">
        <f>VLOOKUP(L1993,mês!A:B,2,0)</f>
        <v>Janeiro</v>
      </c>
      <c r="N1993" s="25" t="e">
        <f t="shared" si="131"/>
        <v>#VALUE!</v>
      </c>
    </row>
    <row r="1994" spans="10:14" ht="57" customHeight="1" x14ac:dyDescent="0.2">
      <c r="J1994" s="30">
        <f t="shared" si="128"/>
        <v>0</v>
      </c>
      <c r="K1994" s="30">
        <f t="shared" si="129"/>
        <v>0</v>
      </c>
      <c r="L1994" s="25">
        <f t="shared" si="130"/>
        <v>1</v>
      </c>
      <c r="M1994" s="25" t="str">
        <f>VLOOKUP(L1994,mês!A:B,2,0)</f>
        <v>Janeiro</v>
      </c>
      <c r="N1994" s="25" t="e">
        <f t="shared" si="131"/>
        <v>#VALUE!</v>
      </c>
    </row>
    <row r="1995" spans="10:14" ht="57" customHeight="1" x14ac:dyDescent="0.2">
      <c r="J1995" s="30">
        <f t="shared" si="128"/>
        <v>0</v>
      </c>
      <c r="K1995" s="30">
        <f t="shared" si="129"/>
        <v>0</v>
      </c>
      <c r="L1995" s="25">
        <f t="shared" si="130"/>
        <v>1</v>
      </c>
      <c r="M1995" s="25" t="str">
        <f>VLOOKUP(L1995,mês!A:B,2,0)</f>
        <v>Janeiro</v>
      </c>
      <c r="N1995" s="25" t="e">
        <f t="shared" si="131"/>
        <v>#VALUE!</v>
      </c>
    </row>
    <row r="1996" spans="10:14" ht="57" customHeight="1" x14ac:dyDescent="0.2">
      <c r="J1996" s="30">
        <f t="shared" si="128"/>
        <v>0</v>
      </c>
      <c r="K1996" s="30">
        <f t="shared" si="129"/>
        <v>0</v>
      </c>
      <c r="L1996" s="25">
        <f t="shared" si="130"/>
        <v>1</v>
      </c>
      <c r="M1996" s="25" t="str">
        <f>VLOOKUP(L1996,mês!A:B,2,0)</f>
        <v>Janeiro</v>
      </c>
      <c r="N1996" s="25" t="e">
        <f t="shared" si="131"/>
        <v>#VALUE!</v>
      </c>
    </row>
    <row r="1997" spans="10:14" ht="57" customHeight="1" x14ac:dyDescent="0.2">
      <c r="J1997" s="30">
        <f t="shared" si="128"/>
        <v>0</v>
      </c>
      <c r="K1997" s="30">
        <f t="shared" si="129"/>
        <v>0</v>
      </c>
      <c r="L1997" s="25">
        <f t="shared" si="130"/>
        <v>1</v>
      </c>
      <c r="M1997" s="25" t="str">
        <f>VLOOKUP(L1997,mês!A:B,2,0)</f>
        <v>Janeiro</v>
      </c>
      <c r="N1997" s="25" t="e">
        <f t="shared" si="131"/>
        <v>#VALUE!</v>
      </c>
    </row>
    <row r="1998" spans="10:14" ht="57" customHeight="1" x14ac:dyDescent="0.2">
      <c r="J1998" s="30">
        <f t="shared" si="128"/>
        <v>0</v>
      </c>
      <c r="K1998" s="30">
        <f t="shared" si="129"/>
        <v>0</v>
      </c>
      <c r="L1998" s="25">
        <f t="shared" si="130"/>
        <v>1</v>
      </c>
      <c r="M1998" s="25" t="str">
        <f>VLOOKUP(L1998,mês!A:B,2,0)</f>
        <v>Janeiro</v>
      </c>
      <c r="N1998" s="25" t="e">
        <f t="shared" si="131"/>
        <v>#VALUE!</v>
      </c>
    </row>
    <row r="1999" spans="10:14" ht="57" customHeight="1" x14ac:dyDescent="0.2">
      <c r="J1999" s="30">
        <f t="shared" si="128"/>
        <v>0</v>
      </c>
      <c r="K1999" s="30">
        <f t="shared" si="129"/>
        <v>0</v>
      </c>
      <c r="L1999" s="25">
        <f t="shared" si="130"/>
        <v>1</v>
      </c>
      <c r="M1999" s="25" t="str">
        <f>VLOOKUP(L1999,mês!A:B,2,0)</f>
        <v>Janeiro</v>
      </c>
      <c r="N1999" s="25" t="e">
        <f t="shared" si="131"/>
        <v>#VALUE!</v>
      </c>
    </row>
    <row r="2000" spans="10:14" ht="57" customHeight="1" x14ac:dyDescent="0.2">
      <c r="J2000" s="30">
        <f t="shared" si="128"/>
        <v>0</v>
      </c>
      <c r="K2000" s="30">
        <f t="shared" si="129"/>
        <v>0</v>
      </c>
      <c r="L2000" s="25">
        <f t="shared" si="130"/>
        <v>1</v>
      </c>
      <c r="M2000" s="25" t="str">
        <f>VLOOKUP(L2000,mês!A:B,2,0)</f>
        <v>Janeiro</v>
      </c>
      <c r="N2000" s="25" t="e">
        <f t="shared" si="131"/>
        <v>#VALUE!</v>
      </c>
    </row>
    <row r="2001" spans="10:14" ht="57" customHeight="1" x14ac:dyDescent="0.2">
      <c r="J2001" s="30">
        <f t="shared" si="128"/>
        <v>0</v>
      </c>
      <c r="K2001" s="30">
        <f t="shared" si="129"/>
        <v>0</v>
      </c>
      <c r="L2001" s="25">
        <f t="shared" si="130"/>
        <v>1</v>
      </c>
      <c r="M2001" s="25" t="str">
        <f>VLOOKUP(L2001,mês!A:B,2,0)</f>
        <v>Janeiro</v>
      </c>
      <c r="N2001" s="25" t="e">
        <f t="shared" si="131"/>
        <v>#VALUE!</v>
      </c>
    </row>
    <row r="2002" spans="10:14" ht="57" customHeight="1" x14ac:dyDescent="0.2">
      <c r="J2002" s="30">
        <f t="shared" si="128"/>
        <v>0</v>
      </c>
      <c r="K2002" s="30">
        <f t="shared" si="129"/>
        <v>0</v>
      </c>
      <c r="L2002" s="25">
        <f t="shared" si="130"/>
        <v>1</v>
      </c>
      <c r="M2002" s="25" t="str">
        <f>VLOOKUP(L2002,mês!A:B,2,0)</f>
        <v>Janeiro</v>
      </c>
      <c r="N2002" s="25" t="e">
        <f t="shared" si="131"/>
        <v>#VALUE!</v>
      </c>
    </row>
    <row r="2003" spans="10:14" ht="57" customHeight="1" x14ac:dyDescent="0.2">
      <c r="J2003" s="30">
        <f t="shared" si="128"/>
        <v>0</v>
      </c>
      <c r="K2003" s="30">
        <f t="shared" si="129"/>
        <v>0</v>
      </c>
      <c r="L2003" s="25">
        <f t="shared" si="130"/>
        <v>1</v>
      </c>
      <c r="M2003" s="25" t="str">
        <f>VLOOKUP(L2003,mês!A:B,2,0)</f>
        <v>Janeiro</v>
      </c>
      <c r="N2003" s="25" t="e">
        <f t="shared" si="131"/>
        <v>#VALUE!</v>
      </c>
    </row>
    <row r="2004" spans="10:14" ht="57" customHeight="1" x14ac:dyDescent="0.2">
      <c r="J2004" s="30">
        <f t="shared" si="128"/>
        <v>0</v>
      </c>
      <c r="K2004" s="30">
        <f t="shared" si="129"/>
        <v>0</v>
      </c>
      <c r="L2004" s="25">
        <f t="shared" si="130"/>
        <v>1</v>
      </c>
      <c r="M2004" s="25" t="str">
        <f>VLOOKUP(L2004,mês!A:B,2,0)</f>
        <v>Janeiro</v>
      </c>
      <c r="N2004" s="25" t="e">
        <f t="shared" si="131"/>
        <v>#VALUE!</v>
      </c>
    </row>
    <row r="2005" spans="10:14" ht="57" customHeight="1" x14ac:dyDescent="0.2">
      <c r="J2005" s="30">
        <f t="shared" si="128"/>
        <v>0</v>
      </c>
      <c r="K2005" s="30">
        <f t="shared" si="129"/>
        <v>0</v>
      </c>
      <c r="L2005" s="25">
        <f t="shared" si="130"/>
        <v>1</v>
      </c>
      <c r="M2005" s="25" t="str">
        <f>VLOOKUP(L2005,mês!A:B,2,0)</f>
        <v>Janeiro</v>
      </c>
      <c r="N2005" s="25" t="e">
        <f t="shared" si="131"/>
        <v>#VALUE!</v>
      </c>
    </row>
    <row r="2006" spans="10:14" ht="57" customHeight="1" x14ac:dyDescent="0.2">
      <c r="J2006" s="30">
        <f t="shared" si="128"/>
        <v>0</v>
      </c>
      <c r="K2006" s="30">
        <f t="shared" si="129"/>
        <v>0</v>
      </c>
      <c r="L2006" s="25">
        <f t="shared" si="130"/>
        <v>1</v>
      </c>
      <c r="M2006" s="25" t="str">
        <f>VLOOKUP(L2006,mês!A:B,2,0)</f>
        <v>Janeiro</v>
      </c>
      <c r="N2006" s="25" t="e">
        <f t="shared" si="131"/>
        <v>#VALUE!</v>
      </c>
    </row>
    <row r="2007" spans="10:14" ht="57" customHeight="1" x14ac:dyDescent="0.2">
      <c r="J2007" s="30">
        <f t="shared" si="128"/>
        <v>0</v>
      </c>
      <c r="K2007" s="30">
        <f t="shared" si="129"/>
        <v>0</v>
      </c>
      <c r="L2007" s="25">
        <f t="shared" si="130"/>
        <v>1</v>
      </c>
      <c r="M2007" s="25" t="str">
        <f>VLOOKUP(L2007,mês!A:B,2,0)</f>
        <v>Janeiro</v>
      </c>
      <c r="N2007" s="25" t="e">
        <f t="shared" si="131"/>
        <v>#VALUE!</v>
      </c>
    </row>
    <row r="2008" spans="10:14" ht="57" customHeight="1" x14ac:dyDescent="0.2">
      <c r="J2008" s="30">
        <f t="shared" si="128"/>
        <v>0</v>
      </c>
      <c r="K2008" s="30">
        <f t="shared" si="129"/>
        <v>0</v>
      </c>
      <c r="L2008" s="25">
        <f t="shared" si="130"/>
        <v>1</v>
      </c>
      <c r="M2008" s="25" t="str">
        <f>VLOOKUP(L2008,mês!A:B,2,0)</f>
        <v>Janeiro</v>
      </c>
      <c r="N2008" s="25" t="e">
        <f t="shared" si="131"/>
        <v>#VALUE!</v>
      </c>
    </row>
    <row r="2009" spans="10:14" ht="57" customHeight="1" x14ac:dyDescent="0.2">
      <c r="J2009" s="30">
        <f t="shared" si="128"/>
        <v>0</v>
      </c>
      <c r="K2009" s="30">
        <f t="shared" si="129"/>
        <v>0</v>
      </c>
      <c r="L2009" s="25">
        <f t="shared" si="130"/>
        <v>1</v>
      </c>
      <c r="M2009" s="25" t="str">
        <f>VLOOKUP(L2009,mês!A:B,2,0)</f>
        <v>Janeiro</v>
      </c>
      <c r="N2009" s="25" t="e">
        <f t="shared" si="131"/>
        <v>#VALUE!</v>
      </c>
    </row>
    <row r="2010" spans="10:14" ht="57" customHeight="1" x14ac:dyDescent="0.2">
      <c r="J2010" s="30">
        <f t="shared" si="128"/>
        <v>0</v>
      </c>
      <c r="K2010" s="30">
        <f t="shared" si="129"/>
        <v>0</v>
      </c>
      <c r="L2010" s="25">
        <f t="shared" si="130"/>
        <v>1</v>
      </c>
      <c r="M2010" s="25" t="str">
        <f>VLOOKUP(L2010,mês!A:B,2,0)</f>
        <v>Janeiro</v>
      </c>
      <c r="N2010" s="25" t="e">
        <f t="shared" si="131"/>
        <v>#VALUE!</v>
      </c>
    </row>
    <row r="2011" spans="10:14" ht="57" customHeight="1" x14ac:dyDescent="0.2">
      <c r="J2011" s="30">
        <f t="shared" si="128"/>
        <v>0</v>
      </c>
      <c r="K2011" s="30">
        <f t="shared" si="129"/>
        <v>0</v>
      </c>
      <c r="L2011" s="25">
        <f t="shared" si="130"/>
        <v>1</v>
      </c>
      <c r="M2011" s="25" t="str">
        <f>VLOOKUP(L2011,mês!A:B,2,0)</f>
        <v>Janeiro</v>
      </c>
      <c r="N2011" s="25" t="e">
        <f t="shared" si="131"/>
        <v>#VALUE!</v>
      </c>
    </row>
    <row r="2012" spans="10:14" ht="57" customHeight="1" x14ac:dyDescent="0.2">
      <c r="J2012" s="30">
        <f t="shared" si="128"/>
        <v>0</v>
      </c>
      <c r="K2012" s="30">
        <f t="shared" si="129"/>
        <v>0</v>
      </c>
      <c r="L2012" s="25">
        <f t="shared" si="130"/>
        <v>1</v>
      </c>
      <c r="M2012" s="25" t="str">
        <f>VLOOKUP(L2012,mês!A:B,2,0)</f>
        <v>Janeiro</v>
      </c>
      <c r="N2012" s="25" t="e">
        <f t="shared" si="131"/>
        <v>#VALUE!</v>
      </c>
    </row>
    <row r="2013" spans="10:14" ht="57" customHeight="1" x14ac:dyDescent="0.2">
      <c r="J2013" s="30">
        <f t="shared" si="128"/>
        <v>0</v>
      </c>
      <c r="K2013" s="30">
        <f t="shared" si="129"/>
        <v>0</v>
      </c>
      <c r="L2013" s="25">
        <f t="shared" si="130"/>
        <v>1</v>
      </c>
      <c r="M2013" s="25" t="str">
        <f>VLOOKUP(L2013,mês!A:B,2,0)</f>
        <v>Janeiro</v>
      </c>
      <c r="N2013" s="25" t="e">
        <f t="shared" si="131"/>
        <v>#VALUE!</v>
      </c>
    </row>
    <row r="2014" spans="10:14" ht="57" customHeight="1" x14ac:dyDescent="0.2">
      <c r="J2014" s="30">
        <f t="shared" si="128"/>
        <v>0</v>
      </c>
      <c r="K2014" s="30">
        <f t="shared" si="129"/>
        <v>0</v>
      </c>
      <c r="L2014" s="25">
        <f t="shared" si="130"/>
        <v>1</v>
      </c>
      <c r="M2014" s="25" t="str">
        <f>VLOOKUP(L2014,mês!A:B,2,0)</f>
        <v>Janeiro</v>
      </c>
      <c r="N2014" s="25" t="e">
        <f t="shared" si="131"/>
        <v>#VALUE!</v>
      </c>
    </row>
    <row r="2015" spans="10:14" ht="57" customHeight="1" x14ac:dyDescent="0.2">
      <c r="J2015" s="30">
        <f t="shared" ref="J2015:J2078" si="132">IF(G2015="Não",0,H2015)</f>
        <v>0</v>
      </c>
      <c r="K2015" s="30">
        <f t="shared" ref="K2015:K2078" si="133">IF(G2015="Não",H2015,0)</f>
        <v>0</v>
      </c>
      <c r="L2015" s="25">
        <f t="shared" ref="L2015:L2078" si="134">MONTH(B2015)</f>
        <v>1</v>
      </c>
      <c r="M2015" s="25" t="str">
        <f>VLOOKUP(L2015,mês!A:B,2,0)</f>
        <v>Janeiro</v>
      </c>
      <c r="N2015" s="25" t="e">
        <f t="shared" ref="N2015:N2078" si="135">LEFT(A2015,SEARCH("-",A2015)-1)</f>
        <v>#VALUE!</v>
      </c>
    </row>
    <row r="2016" spans="10:14" ht="57" customHeight="1" x14ac:dyDescent="0.2">
      <c r="J2016" s="30">
        <f t="shared" si="132"/>
        <v>0</v>
      </c>
      <c r="K2016" s="30">
        <f t="shared" si="133"/>
        <v>0</v>
      </c>
      <c r="L2016" s="25">
        <f t="shared" si="134"/>
        <v>1</v>
      </c>
      <c r="M2016" s="25" t="str">
        <f>VLOOKUP(L2016,mês!A:B,2,0)</f>
        <v>Janeiro</v>
      </c>
      <c r="N2016" s="25" t="e">
        <f t="shared" si="135"/>
        <v>#VALUE!</v>
      </c>
    </row>
    <row r="2017" spans="10:14" ht="57" customHeight="1" x14ac:dyDescent="0.2">
      <c r="J2017" s="30">
        <f t="shared" si="132"/>
        <v>0</v>
      </c>
      <c r="K2017" s="30">
        <f t="shared" si="133"/>
        <v>0</v>
      </c>
      <c r="L2017" s="25">
        <f t="shared" si="134"/>
        <v>1</v>
      </c>
      <c r="M2017" s="25" t="str">
        <f>VLOOKUP(L2017,mês!A:B,2,0)</f>
        <v>Janeiro</v>
      </c>
      <c r="N2017" s="25" t="e">
        <f t="shared" si="135"/>
        <v>#VALUE!</v>
      </c>
    </row>
    <row r="2018" spans="10:14" ht="57" customHeight="1" x14ac:dyDescent="0.2">
      <c r="J2018" s="30">
        <f t="shared" si="132"/>
        <v>0</v>
      </c>
      <c r="K2018" s="30">
        <f t="shared" si="133"/>
        <v>0</v>
      </c>
      <c r="L2018" s="25">
        <f t="shared" si="134"/>
        <v>1</v>
      </c>
      <c r="M2018" s="25" t="str">
        <f>VLOOKUP(L2018,mês!A:B,2,0)</f>
        <v>Janeiro</v>
      </c>
      <c r="N2018" s="25" t="e">
        <f t="shared" si="135"/>
        <v>#VALUE!</v>
      </c>
    </row>
    <row r="2019" spans="10:14" ht="57" customHeight="1" x14ac:dyDescent="0.2">
      <c r="J2019" s="30">
        <f t="shared" si="132"/>
        <v>0</v>
      </c>
      <c r="K2019" s="30">
        <f t="shared" si="133"/>
        <v>0</v>
      </c>
      <c r="L2019" s="25">
        <f t="shared" si="134"/>
        <v>1</v>
      </c>
      <c r="M2019" s="25" t="str">
        <f>VLOOKUP(L2019,mês!A:B,2,0)</f>
        <v>Janeiro</v>
      </c>
      <c r="N2019" s="25" t="e">
        <f t="shared" si="135"/>
        <v>#VALUE!</v>
      </c>
    </row>
    <row r="2020" spans="10:14" ht="57" customHeight="1" x14ac:dyDescent="0.2">
      <c r="J2020" s="30">
        <f t="shared" si="132"/>
        <v>0</v>
      </c>
      <c r="K2020" s="30">
        <f t="shared" si="133"/>
        <v>0</v>
      </c>
      <c r="L2020" s="25">
        <f t="shared" si="134"/>
        <v>1</v>
      </c>
      <c r="M2020" s="25" t="str">
        <f>VLOOKUP(L2020,mês!A:B,2,0)</f>
        <v>Janeiro</v>
      </c>
      <c r="N2020" s="25" t="e">
        <f t="shared" si="135"/>
        <v>#VALUE!</v>
      </c>
    </row>
    <row r="2021" spans="10:14" ht="57" customHeight="1" x14ac:dyDescent="0.2">
      <c r="J2021" s="30">
        <f t="shared" si="132"/>
        <v>0</v>
      </c>
      <c r="K2021" s="30">
        <f t="shared" si="133"/>
        <v>0</v>
      </c>
      <c r="L2021" s="25">
        <f t="shared" si="134"/>
        <v>1</v>
      </c>
      <c r="M2021" s="25" t="str">
        <f>VLOOKUP(L2021,mês!A:B,2,0)</f>
        <v>Janeiro</v>
      </c>
      <c r="N2021" s="25" t="e">
        <f t="shared" si="135"/>
        <v>#VALUE!</v>
      </c>
    </row>
    <row r="2022" spans="10:14" ht="57" customHeight="1" x14ac:dyDescent="0.2">
      <c r="J2022" s="30">
        <f t="shared" si="132"/>
        <v>0</v>
      </c>
      <c r="K2022" s="30">
        <f t="shared" si="133"/>
        <v>0</v>
      </c>
      <c r="L2022" s="25">
        <f t="shared" si="134"/>
        <v>1</v>
      </c>
      <c r="M2022" s="25" t="str">
        <f>VLOOKUP(L2022,mês!A:B,2,0)</f>
        <v>Janeiro</v>
      </c>
      <c r="N2022" s="25" t="e">
        <f t="shared" si="135"/>
        <v>#VALUE!</v>
      </c>
    </row>
    <row r="2023" spans="10:14" ht="57" customHeight="1" x14ac:dyDescent="0.2">
      <c r="J2023" s="30">
        <f t="shared" si="132"/>
        <v>0</v>
      </c>
      <c r="K2023" s="30">
        <f t="shared" si="133"/>
        <v>0</v>
      </c>
      <c r="L2023" s="25">
        <f t="shared" si="134"/>
        <v>1</v>
      </c>
      <c r="M2023" s="25" t="str">
        <f>VLOOKUP(L2023,mês!A:B,2,0)</f>
        <v>Janeiro</v>
      </c>
      <c r="N2023" s="25" t="e">
        <f t="shared" si="135"/>
        <v>#VALUE!</v>
      </c>
    </row>
    <row r="2024" spans="10:14" ht="57" customHeight="1" x14ac:dyDescent="0.2">
      <c r="J2024" s="30">
        <f t="shared" si="132"/>
        <v>0</v>
      </c>
      <c r="K2024" s="30">
        <f t="shared" si="133"/>
        <v>0</v>
      </c>
      <c r="L2024" s="25">
        <f t="shared" si="134"/>
        <v>1</v>
      </c>
      <c r="M2024" s="25" t="str">
        <f>VLOOKUP(L2024,mês!A:B,2,0)</f>
        <v>Janeiro</v>
      </c>
      <c r="N2024" s="25" t="e">
        <f t="shared" si="135"/>
        <v>#VALUE!</v>
      </c>
    </row>
    <row r="2025" spans="10:14" ht="57" customHeight="1" x14ac:dyDescent="0.2">
      <c r="J2025" s="30">
        <f t="shared" si="132"/>
        <v>0</v>
      </c>
      <c r="K2025" s="30">
        <f t="shared" si="133"/>
        <v>0</v>
      </c>
      <c r="L2025" s="25">
        <f t="shared" si="134"/>
        <v>1</v>
      </c>
      <c r="M2025" s="25" t="str">
        <f>VLOOKUP(L2025,mês!A:B,2,0)</f>
        <v>Janeiro</v>
      </c>
      <c r="N2025" s="25" t="e">
        <f t="shared" si="135"/>
        <v>#VALUE!</v>
      </c>
    </row>
    <row r="2026" spans="10:14" ht="57" customHeight="1" x14ac:dyDescent="0.2">
      <c r="J2026" s="30">
        <f t="shared" si="132"/>
        <v>0</v>
      </c>
      <c r="K2026" s="30">
        <f t="shared" si="133"/>
        <v>0</v>
      </c>
      <c r="L2026" s="25">
        <f t="shared" si="134"/>
        <v>1</v>
      </c>
      <c r="M2026" s="25" t="str">
        <f>VLOOKUP(L2026,mês!A:B,2,0)</f>
        <v>Janeiro</v>
      </c>
      <c r="N2026" s="25" t="e">
        <f t="shared" si="135"/>
        <v>#VALUE!</v>
      </c>
    </row>
    <row r="2027" spans="10:14" ht="57" customHeight="1" x14ac:dyDescent="0.2">
      <c r="J2027" s="30">
        <f t="shared" si="132"/>
        <v>0</v>
      </c>
      <c r="K2027" s="30">
        <f t="shared" si="133"/>
        <v>0</v>
      </c>
      <c r="L2027" s="25">
        <f t="shared" si="134"/>
        <v>1</v>
      </c>
      <c r="M2027" s="25" t="str">
        <f>VLOOKUP(L2027,mês!A:B,2,0)</f>
        <v>Janeiro</v>
      </c>
      <c r="N2027" s="25" t="e">
        <f t="shared" si="135"/>
        <v>#VALUE!</v>
      </c>
    </row>
    <row r="2028" spans="10:14" ht="57" customHeight="1" x14ac:dyDescent="0.2">
      <c r="J2028" s="30">
        <f t="shared" si="132"/>
        <v>0</v>
      </c>
      <c r="K2028" s="30">
        <f t="shared" si="133"/>
        <v>0</v>
      </c>
      <c r="L2028" s="25">
        <f t="shared" si="134"/>
        <v>1</v>
      </c>
      <c r="M2028" s="25" t="str">
        <f>VLOOKUP(L2028,mês!A:B,2,0)</f>
        <v>Janeiro</v>
      </c>
      <c r="N2028" s="25" t="e">
        <f t="shared" si="135"/>
        <v>#VALUE!</v>
      </c>
    </row>
    <row r="2029" spans="10:14" ht="57" customHeight="1" x14ac:dyDescent="0.2">
      <c r="J2029" s="30">
        <f t="shared" si="132"/>
        <v>0</v>
      </c>
      <c r="K2029" s="30">
        <f t="shared" si="133"/>
        <v>0</v>
      </c>
      <c r="L2029" s="25">
        <f t="shared" si="134"/>
        <v>1</v>
      </c>
      <c r="M2029" s="25" t="str">
        <f>VLOOKUP(L2029,mês!A:B,2,0)</f>
        <v>Janeiro</v>
      </c>
      <c r="N2029" s="25" t="e">
        <f t="shared" si="135"/>
        <v>#VALUE!</v>
      </c>
    </row>
    <row r="2030" spans="10:14" ht="57" customHeight="1" x14ac:dyDescent="0.2">
      <c r="J2030" s="30">
        <f t="shared" si="132"/>
        <v>0</v>
      </c>
      <c r="K2030" s="30">
        <f t="shared" si="133"/>
        <v>0</v>
      </c>
      <c r="L2030" s="25">
        <f t="shared" si="134"/>
        <v>1</v>
      </c>
      <c r="M2030" s="25" t="str">
        <f>VLOOKUP(L2030,mês!A:B,2,0)</f>
        <v>Janeiro</v>
      </c>
      <c r="N2030" s="25" t="e">
        <f t="shared" si="135"/>
        <v>#VALUE!</v>
      </c>
    </row>
    <row r="2031" spans="10:14" ht="57" customHeight="1" x14ac:dyDescent="0.2">
      <c r="J2031" s="30">
        <f t="shared" si="132"/>
        <v>0</v>
      </c>
      <c r="K2031" s="30">
        <f t="shared" si="133"/>
        <v>0</v>
      </c>
      <c r="L2031" s="25">
        <f t="shared" si="134"/>
        <v>1</v>
      </c>
      <c r="M2031" s="25" t="str">
        <f>VLOOKUP(L2031,mês!A:B,2,0)</f>
        <v>Janeiro</v>
      </c>
      <c r="N2031" s="25" t="e">
        <f t="shared" si="135"/>
        <v>#VALUE!</v>
      </c>
    </row>
    <row r="2032" spans="10:14" ht="57" customHeight="1" x14ac:dyDescent="0.2">
      <c r="J2032" s="30">
        <f t="shared" si="132"/>
        <v>0</v>
      </c>
      <c r="K2032" s="30">
        <f t="shared" si="133"/>
        <v>0</v>
      </c>
      <c r="L2032" s="25">
        <f t="shared" si="134"/>
        <v>1</v>
      </c>
      <c r="M2032" s="25" t="str">
        <f>VLOOKUP(L2032,mês!A:B,2,0)</f>
        <v>Janeiro</v>
      </c>
      <c r="N2032" s="25" t="e">
        <f t="shared" si="135"/>
        <v>#VALUE!</v>
      </c>
    </row>
    <row r="2033" spans="10:14" ht="57" customHeight="1" x14ac:dyDescent="0.2">
      <c r="J2033" s="30">
        <f t="shared" si="132"/>
        <v>0</v>
      </c>
      <c r="K2033" s="30">
        <f t="shared" si="133"/>
        <v>0</v>
      </c>
      <c r="L2033" s="25">
        <f t="shared" si="134"/>
        <v>1</v>
      </c>
      <c r="M2033" s="25" t="str">
        <f>VLOOKUP(L2033,mês!A:B,2,0)</f>
        <v>Janeiro</v>
      </c>
      <c r="N2033" s="25" t="e">
        <f t="shared" si="135"/>
        <v>#VALUE!</v>
      </c>
    </row>
    <row r="2034" spans="10:14" ht="57" customHeight="1" x14ac:dyDescent="0.2">
      <c r="J2034" s="30">
        <f t="shared" si="132"/>
        <v>0</v>
      </c>
      <c r="K2034" s="30">
        <f t="shared" si="133"/>
        <v>0</v>
      </c>
      <c r="L2034" s="25">
        <f t="shared" si="134"/>
        <v>1</v>
      </c>
      <c r="M2034" s="25" t="str">
        <f>VLOOKUP(L2034,mês!A:B,2,0)</f>
        <v>Janeiro</v>
      </c>
      <c r="N2034" s="25" t="e">
        <f t="shared" si="135"/>
        <v>#VALUE!</v>
      </c>
    </row>
    <row r="2035" spans="10:14" ht="57" customHeight="1" x14ac:dyDescent="0.2">
      <c r="J2035" s="30">
        <f t="shared" si="132"/>
        <v>0</v>
      </c>
      <c r="K2035" s="30">
        <f t="shared" si="133"/>
        <v>0</v>
      </c>
      <c r="L2035" s="25">
        <f t="shared" si="134"/>
        <v>1</v>
      </c>
      <c r="M2035" s="25" t="str">
        <f>VLOOKUP(L2035,mês!A:B,2,0)</f>
        <v>Janeiro</v>
      </c>
      <c r="N2035" s="25" t="e">
        <f t="shared" si="135"/>
        <v>#VALUE!</v>
      </c>
    </row>
    <row r="2036" spans="10:14" ht="57" customHeight="1" x14ac:dyDescent="0.2">
      <c r="J2036" s="30">
        <f t="shared" si="132"/>
        <v>0</v>
      </c>
      <c r="K2036" s="30">
        <f t="shared" si="133"/>
        <v>0</v>
      </c>
      <c r="L2036" s="25">
        <f t="shared" si="134"/>
        <v>1</v>
      </c>
      <c r="M2036" s="25" t="str">
        <f>VLOOKUP(L2036,mês!A:B,2,0)</f>
        <v>Janeiro</v>
      </c>
      <c r="N2036" s="25" t="e">
        <f t="shared" si="135"/>
        <v>#VALUE!</v>
      </c>
    </row>
    <row r="2037" spans="10:14" ht="57" customHeight="1" x14ac:dyDescent="0.2">
      <c r="J2037" s="30">
        <f t="shared" si="132"/>
        <v>0</v>
      </c>
      <c r="K2037" s="30">
        <f t="shared" si="133"/>
        <v>0</v>
      </c>
      <c r="L2037" s="25">
        <f t="shared" si="134"/>
        <v>1</v>
      </c>
      <c r="M2037" s="25" t="str">
        <f>VLOOKUP(L2037,mês!A:B,2,0)</f>
        <v>Janeiro</v>
      </c>
      <c r="N2037" s="25" t="e">
        <f t="shared" si="135"/>
        <v>#VALUE!</v>
      </c>
    </row>
    <row r="2038" spans="10:14" ht="57" customHeight="1" x14ac:dyDescent="0.2">
      <c r="J2038" s="30">
        <f t="shared" si="132"/>
        <v>0</v>
      </c>
      <c r="K2038" s="30">
        <f t="shared" si="133"/>
        <v>0</v>
      </c>
      <c r="L2038" s="25">
        <f t="shared" si="134"/>
        <v>1</v>
      </c>
      <c r="M2038" s="25" t="str">
        <f>VLOOKUP(L2038,mês!A:B,2,0)</f>
        <v>Janeiro</v>
      </c>
      <c r="N2038" s="25" t="e">
        <f t="shared" si="135"/>
        <v>#VALUE!</v>
      </c>
    </row>
    <row r="2039" spans="10:14" ht="57" customHeight="1" x14ac:dyDescent="0.2">
      <c r="J2039" s="30">
        <f t="shared" si="132"/>
        <v>0</v>
      </c>
      <c r="K2039" s="30">
        <f t="shared" si="133"/>
        <v>0</v>
      </c>
      <c r="L2039" s="25">
        <f t="shared" si="134"/>
        <v>1</v>
      </c>
      <c r="M2039" s="25" t="str">
        <f>VLOOKUP(L2039,mês!A:B,2,0)</f>
        <v>Janeiro</v>
      </c>
      <c r="N2039" s="25" t="e">
        <f t="shared" si="135"/>
        <v>#VALUE!</v>
      </c>
    </row>
    <row r="2040" spans="10:14" ht="57" customHeight="1" x14ac:dyDescent="0.2">
      <c r="J2040" s="30">
        <f t="shared" si="132"/>
        <v>0</v>
      </c>
      <c r="K2040" s="30">
        <f t="shared" si="133"/>
        <v>0</v>
      </c>
      <c r="L2040" s="25">
        <f t="shared" si="134"/>
        <v>1</v>
      </c>
      <c r="M2040" s="25" t="str">
        <f>VLOOKUP(L2040,mês!A:B,2,0)</f>
        <v>Janeiro</v>
      </c>
      <c r="N2040" s="25" t="e">
        <f t="shared" si="135"/>
        <v>#VALUE!</v>
      </c>
    </row>
    <row r="2041" spans="10:14" ht="57" customHeight="1" x14ac:dyDescent="0.2">
      <c r="J2041" s="30">
        <f t="shared" si="132"/>
        <v>0</v>
      </c>
      <c r="K2041" s="30">
        <f t="shared" si="133"/>
        <v>0</v>
      </c>
      <c r="L2041" s="25">
        <f t="shared" si="134"/>
        <v>1</v>
      </c>
      <c r="M2041" s="25" t="str">
        <f>VLOOKUP(L2041,mês!A:B,2,0)</f>
        <v>Janeiro</v>
      </c>
      <c r="N2041" s="25" t="e">
        <f t="shared" si="135"/>
        <v>#VALUE!</v>
      </c>
    </row>
    <row r="2042" spans="10:14" ht="57" customHeight="1" x14ac:dyDescent="0.2">
      <c r="J2042" s="30">
        <f t="shared" si="132"/>
        <v>0</v>
      </c>
      <c r="K2042" s="30">
        <f t="shared" si="133"/>
        <v>0</v>
      </c>
      <c r="L2042" s="25">
        <f t="shared" si="134"/>
        <v>1</v>
      </c>
      <c r="M2042" s="25" t="str">
        <f>VLOOKUP(L2042,mês!A:B,2,0)</f>
        <v>Janeiro</v>
      </c>
      <c r="N2042" s="25" t="e">
        <f t="shared" si="135"/>
        <v>#VALUE!</v>
      </c>
    </row>
    <row r="2043" spans="10:14" ht="57" customHeight="1" x14ac:dyDescent="0.2">
      <c r="J2043" s="30">
        <f t="shared" si="132"/>
        <v>0</v>
      </c>
      <c r="K2043" s="30">
        <f t="shared" si="133"/>
        <v>0</v>
      </c>
      <c r="L2043" s="25">
        <f t="shared" si="134"/>
        <v>1</v>
      </c>
      <c r="M2043" s="25" t="str">
        <f>VLOOKUP(L2043,mês!A:B,2,0)</f>
        <v>Janeiro</v>
      </c>
      <c r="N2043" s="25" t="e">
        <f t="shared" si="135"/>
        <v>#VALUE!</v>
      </c>
    </row>
    <row r="2044" spans="10:14" ht="57" customHeight="1" x14ac:dyDescent="0.2">
      <c r="J2044" s="30">
        <f t="shared" si="132"/>
        <v>0</v>
      </c>
      <c r="K2044" s="30">
        <f t="shared" si="133"/>
        <v>0</v>
      </c>
      <c r="L2044" s="25">
        <f t="shared" si="134"/>
        <v>1</v>
      </c>
      <c r="M2044" s="25" t="str">
        <f>VLOOKUP(L2044,mês!A:B,2,0)</f>
        <v>Janeiro</v>
      </c>
      <c r="N2044" s="25" t="e">
        <f t="shared" si="135"/>
        <v>#VALUE!</v>
      </c>
    </row>
    <row r="2045" spans="10:14" ht="57" customHeight="1" x14ac:dyDescent="0.2">
      <c r="J2045" s="30">
        <f t="shared" si="132"/>
        <v>0</v>
      </c>
      <c r="K2045" s="30">
        <f t="shared" si="133"/>
        <v>0</v>
      </c>
      <c r="L2045" s="25">
        <f t="shared" si="134"/>
        <v>1</v>
      </c>
      <c r="M2045" s="25" t="str">
        <f>VLOOKUP(L2045,mês!A:B,2,0)</f>
        <v>Janeiro</v>
      </c>
      <c r="N2045" s="25" t="e">
        <f t="shared" si="135"/>
        <v>#VALUE!</v>
      </c>
    </row>
    <row r="2046" spans="10:14" ht="57" customHeight="1" x14ac:dyDescent="0.2">
      <c r="J2046" s="30">
        <f t="shared" si="132"/>
        <v>0</v>
      </c>
      <c r="K2046" s="30">
        <f t="shared" si="133"/>
        <v>0</v>
      </c>
      <c r="L2046" s="25">
        <f t="shared" si="134"/>
        <v>1</v>
      </c>
      <c r="M2046" s="25" t="str">
        <f>VLOOKUP(L2046,mês!A:B,2,0)</f>
        <v>Janeiro</v>
      </c>
      <c r="N2046" s="25" t="e">
        <f t="shared" si="135"/>
        <v>#VALUE!</v>
      </c>
    </row>
    <row r="2047" spans="10:14" ht="57" customHeight="1" x14ac:dyDescent="0.2">
      <c r="J2047" s="30">
        <f t="shared" si="132"/>
        <v>0</v>
      </c>
      <c r="K2047" s="30">
        <f t="shared" si="133"/>
        <v>0</v>
      </c>
      <c r="L2047" s="25">
        <f t="shared" si="134"/>
        <v>1</v>
      </c>
      <c r="M2047" s="25" t="str">
        <f>VLOOKUP(L2047,mês!A:B,2,0)</f>
        <v>Janeiro</v>
      </c>
      <c r="N2047" s="25" t="e">
        <f t="shared" si="135"/>
        <v>#VALUE!</v>
      </c>
    </row>
    <row r="2048" spans="10:14" ht="57" customHeight="1" x14ac:dyDescent="0.2">
      <c r="J2048" s="30">
        <f t="shared" si="132"/>
        <v>0</v>
      </c>
      <c r="K2048" s="30">
        <f t="shared" si="133"/>
        <v>0</v>
      </c>
      <c r="L2048" s="25">
        <f t="shared" si="134"/>
        <v>1</v>
      </c>
      <c r="M2048" s="25" t="str">
        <f>VLOOKUP(L2048,mês!A:B,2,0)</f>
        <v>Janeiro</v>
      </c>
      <c r="N2048" s="25" t="e">
        <f t="shared" si="135"/>
        <v>#VALUE!</v>
      </c>
    </row>
    <row r="2049" spans="10:14" ht="57" customHeight="1" x14ac:dyDescent="0.2">
      <c r="J2049" s="30">
        <f t="shared" si="132"/>
        <v>0</v>
      </c>
      <c r="K2049" s="30">
        <f t="shared" si="133"/>
        <v>0</v>
      </c>
      <c r="L2049" s="25">
        <f t="shared" si="134"/>
        <v>1</v>
      </c>
      <c r="M2049" s="25" t="str">
        <f>VLOOKUP(L2049,mês!A:B,2,0)</f>
        <v>Janeiro</v>
      </c>
      <c r="N2049" s="25" t="e">
        <f t="shared" si="135"/>
        <v>#VALUE!</v>
      </c>
    </row>
    <row r="2050" spans="10:14" ht="57" customHeight="1" x14ac:dyDescent="0.2">
      <c r="J2050" s="30">
        <f t="shared" si="132"/>
        <v>0</v>
      </c>
      <c r="K2050" s="30">
        <f t="shared" si="133"/>
        <v>0</v>
      </c>
      <c r="L2050" s="25">
        <f t="shared" si="134"/>
        <v>1</v>
      </c>
      <c r="M2050" s="25" t="str">
        <f>VLOOKUP(L2050,mês!A:B,2,0)</f>
        <v>Janeiro</v>
      </c>
      <c r="N2050" s="25" t="e">
        <f t="shared" si="135"/>
        <v>#VALUE!</v>
      </c>
    </row>
    <row r="2051" spans="10:14" ht="57" customHeight="1" x14ac:dyDescent="0.2">
      <c r="J2051" s="30">
        <f t="shared" si="132"/>
        <v>0</v>
      </c>
      <c r="K2051" s="30">
        <f t="shared" si="133"/>
        <v>0</v>
      </c>
      <c r="L2051" s="25">
        <f t="shared" si="134"/>
        <v>1</v>
      </c>
      <c r="M2051" s="25" t="str">
        <f>VLOOKUP(L2051,mês!A:B,2,0)</f>
        <v>Janeiro</v>
      </c>
      <c r="N2051" s="25" t="e">
        <f t="shared" si="135"/>
        <v>#VALUE!</v>
      </c>
    </row>
    <row r="2052" spans="10:14" ht="57" customHeight="1" x14ac:dyDescent="0.2">
      <c r="J2052" s="30">
        <f t="shared" si="132"/>
        <v>0</v>
      </c>
      <c r="K2052" s="30">
        <f t="shared" si="133"/>
        <v>0</v>
      </c>
      <c r="L2052" s="25">
        <f t="shared" si="134"/>
        <v>1</v>
      </c>
      <c r="M2052" s="25" t="str">
        <f>VLOOKUP(L2052,mês!A:B,2,0)</f>
        <v>Janeiro</v>
      </c>
      <c r="N2052" s="25" t="e">
        <f t="shared" si="135"/>
        <v>#VALUE!</v>
      </c>
    </row>
    <row r="2053" spans="10:14" ht="57" customHeight="1" x14ac:dyDescent="0.2">
      <c r="J2053" s="30">
        <f t="shared" si="132"/>
        <v>0</v>
      </c>
      <c r="K2053" s="30">
        <f t="shared" si="133"/>
        <v>0</v>
      </c>
      <c r="L2053" s="25">
        <f t="shared" si="134"/>
        <v>1</v>
      </c>
      <c r="M2053" s="25" t="str">
        <f>VLOOKUP(L2053,mês!A:B,2,0)</f>
        <v>Janeiro</v>
      </c>
      <c r="N2053" s="25" t="e">
        <f t="shared" si="135"/>
        <v>#VALUE!</v>
      </c>
    </row>
    <row r="2054" spans="10:14" ht="57" customHeight="1" x14ac:dyDescent="0.2">
      <c r="J2054" s="30">
        <f t="shared" si="132"/>
        <v>0</v>
      </c>
      <c r="K2054" s="30">
        <f t="shared" si="133"/>
        <v>0</v>
      </c>
      <c r="L2054" s="25">
        <f t="shared" si="134"/>
        <v>1</v>
      </c>
      <c r="M2054" s="25" t="str">
        <f>VLOOKUP(L2054,mês!A:B,2,0)</f>
        <v>Janeiro</v>
      </c>
      <c r="N2054" s="25" t="e">
        <f t="shared" si="135"/>
        <v>#VALUE!</v>
      </c>
    </row>
    <row r="2055" spans="10:14" ht="57" customHeight="1" x14ac:dyDescent="0.2">
      <c r="J2055" s="30">
        <f t="shared" si="132"/>
        <v>0</v>
      </c>
      <c r="K2055" s="30">
        <f t="shared" si="133"/>
        <v>0</v>
      </c>
      <c r="L2055" s="25">
        <f t="shared" si="134"/>
        <v>1</v>
      </c>
      <c r="M2055" s="25" t="str">
        <f>VLOOKUP(L2055,mês!A:B,2,0)</f>
        <v>Janeiro</v>
      </c>
      <c r="N2055" s="25" t="e">
        <f t="shared" si="135"/>
        <v>#VALUE!</v>
      </c>
    </row>
    <row r="2056" spans="10:14" ht="57" customHeight="1" x14ac:dyDescent="0.2">
      <c r="J2056" s="30">
        <f t="shared" si="132"/>
        <v>0</v>
      </c>
      <c r="K2056" s="30">
        <f t="shared" si="133"/>
        <v>0</v>
      </c>
      <c r="L2056" s="25">
        <f t="shared" si="134"/>
        <v>1</v>
      </c>
      <c r="M2056" s="25" t="str">
        <f>VLOOKUP(L2056,mês!A:B,2,0)</f>
        <v>Janeiro</v>
      </c>
      <c r="N2056" s="25" t="e">
        <f t="shared" si="135"/>
        <v>#VALUE!</v>
      </c>
    </row>
    <row r="2057" spans="10:14" ht="57" customHeight="1" x14ac:dyDescent="0.2">
      <c r="J2057" s="30">
        <f t="shared" si="132"/>
        <v>0</v>
      </c>
      <c r="K2057" s="30">
        <f t="shared" si="133"/>
        <v>0</v>
      </c>
      <c r="L2057" s="25">
        <f t="shared" si="134"/>
        <v>1</v>
      </c>
      <c r="M2057" s="25" t="str">
        <f>VLOOKUP(L2057,mês!A:B,2,0)</f>
        <v>Janeiro</v>
      </c>
      <c r="N2057" s="25" t="e">
        <f t="shared" si="135"/>
        <v>#VALUE!</v>
      </c>
    </row>
    <row r="2058" spans="10:14" ht="57" customHeight="1" x14ac:dyDescent="0.2">
      <c r="J2058" s="30">
        <f t="shared" si="132"/>
        <v>0</v>
      </c>
      <c r="K2058" s="30">
        <f t="shared" si="133"/>
        <v>0</v>
      </c>
      <c r="L2058" s="25">
        <f t="shared" si="134"/>
        <v>1</v>
      </c>
      <c r="M2058" s="25" t="str">
        <f>VLOOKUP(L2058,mês!A:B,2,0)</f>
        <v>Janeiro</v>
      </c>
      <c r="N2058" s="25" t="e">
        <f t="shared" si="135"/>
        <v>#VALUE!</v>
      </c>
    </row>
    <row r="2059" spans="10:14" ht="57" customHeight="1" x14ac:dyDescent="0.2">
      <c r="J2059" s="30">
        <f t="shared" si="132"/>
        <v>0</v>
      </c>
      <c r="K2059" s="30">
        <f t="shared" si="133"/>
        <v>0</v>
      </c>
      <c r="L2059" s="25">
        <f t="shared" si="134"/>
        <v>1</v>
      </c>
      <c r="M2059" s="25" t="str">
        <f>VLOOKUP(L2059,mês!A:B,2,0)</f>
        <v>Janeiro</v>
      </c>
      <c r="N2059" s="25" t="e">
        <f t="shared" si="135"/>
        <v>#VALUE!</v>
      </c>
    </row>
    <row r="2060" spans="10:14" ht="57" customHeight="1" x14ac:dyDescent="0.2">
      <c r="J2060" s="30">
        <f t="shared" si="132"/>
        <v>0</v>
      </c>
      <c r="K2060" s="30">
        <f t="shared" si="133"/>
        <v>0</v>
      </c>
      <c r="L2060" s="25">
        <f t="shared" si="134"/>
        <v>1</v>
      </c>
      <c r="M2060" s="25" t="str">
        <f>VLOOKUP(L2060,mês!A:B,2,0)</f>
        <v>Janeiro</v>
      </c>
      <c r="N2060" s="25" t="e">
        <f t="shared" si="135"/>
        <v>#VALUE!</v>
      </c>
    </row>
    <row r="2061" spans="10:14" ht="57" customHeight="1" x14ac:dyDescent="0.2">
      <c r="J2061" s="30">
        <f t="shared" si="132"/>
        <v>0</v>
      </c>
      <c r="K2061" s="30">
        <f t="shared" si="133"/>
        <v>0</v>
      </c>
      <c r="L2061" s="25">
        <f t="shared" si="134"/>
        <v>1</v>
      </c>
      <c r="M2061" s="25" t="str">
        <f>VLOOKUP(L2061,mês!A:B,2,0)</f>
        <v>Janeiro</v>
      </c>
      <c r="N2061" s="25" t="e">
        <f t="shared" si="135"/>
        <v>#VALUE!</v>
      </c>
    </row>
    <row r="2062" spans="10:14" ht="57" customHeight="1" x14ac:dyDescent="0.2">
      <c r="J2062" s="30">
        <f t="shared" si="132"/>
        <v>0</v>
      </c>
      <c r="K2062" s="30">
        <f t="shared" si="133"/>
        <v>0</v>
      </c>
      <c r="L2062" s="25">
        <f t="shared" si="134"/>
        <v>1</v>
      </c>
      <c r="M2062" s="25" t="str">
        <f>VLOOKUP(L2062,mês!A:B,2,0)</f>
        <v>Janeiro</v>
      </c>
      <c r="N2062" s="25" t="e">
        <f t="shared" si="135"/>
        <v>#VALUE!</v>
      </c>
    </row>
    <row r="2063" spans="10:14" ht="57" customHeight="1" x14ac:dyDescent="0.2">
      <c r="J2063" s="30">
        <f t="shared" si="132"/>
        <v>0</v>
      </c>
      <c r="K2063" s="30">
        <f t="shared" si="133"/>
        <v>0</v>
      </c>
      <c r="L2063" s="25">
        <f t="shared" si="134"/>
        <v>1</v>
      </c>
      <c r="M2063" s="25" t="str">
        <f>VLOOKUP(L2063,mês!A:B,2,0)</f>
        <v>Janeiro</v>
      </c>
      <c r="N2063" s="25" t="e">
        <f t="shared" si="135"/>
        <v>#VALUE!</v>
      </c>
    </row>
    <row r="2064" spans="10:14" ht="57" customHeight="1" x14ac:dyDescent="0.2">
      <c r="J2064" s="30">
        <f t="shared" si="132"/>
        <v>0</v>
      </c>
      <c r="K2064" s="30">
        <f t="shared" si="133"/>
        <v>0</v>
      </c>
      <c r="L2064" s="25">
        <f t="shared" si="134"/>
        <v>1</v>
      </c>
      <c r="M2064" s="25" t="str">
        <f>VLOOKUP(L2064,mês!A:B,2,0)</f>
        <v>Janeiro</v>
      </c>
      <c r="N2064" s="25" t="e">
        <f t="shared" si="135"/>
        <v>#VALUE!</v>
      </c>
    </row>
    <row r="2065" spans="10:14" ht="57" customHeight="1" x14ac:dyDescent="0.2">
      <c r="J2065" s="30">
        <f t="shared" si="132"/>
        <v>0</v>
      </c>
      <c r="K2065" s="30">
        <f t="shared" si="133"/>
        <v>0</v>
      </c>
      <c r="L2065" s="25">
        <f t="shared" si="134"/>
        <v>1</v>
      </c>
      <c r="M2065" s="25" t="str">
        <f>VLOOKUP(L2065,mês!A:B,2,0)</f>
        <v>Janeiro</v>
      </c>
      <c r="N2065" s="25" t="e">
        <f t="shared" si="135"/>
        <v>#VALUE!</v>
      </c>
    </row>
    <row r="2066" spans="10:14" ht="57" customHeight="1" x14ac:dyDescent="0.2">
      <c r="J2066" s="30">
        <f t="shared" si="132"/>
        <v>0</v>
      </c>
      <c r="K2066" s="30">
        <f t="shared" si="133"/>
        <v>0</v>
      </c>
      <c r="L2066" s="25">
        <f t="shared" si="134"/>
        <v>1</v>
      </c>
      <c r="M2066" s="25" t="str">
        <f>VLOOKUP(L2066,mês!A:B,2,0)</f>
        <v>Janeiro</v>
      </c>
      <c r="N2066" s="25" t="e">
        <f t="shared" si="135"/>
        <v>#VALUE!</v>
      </c>
    </row>
    <row r="2067" spans="10:14" ht="57" customHeight="1" x14ac:dyDescent="0.2">
      <c r="J2067" s="30">
        <f t="shared" si="132"/>
        <v>0</v>
      </c>
      <c r="K2067" s="30">
        <f t="shared" si="133"/>
        <v>0</v>
      </c>
      <c r="L2067" s="25">
        <f t="shared" si="134"/>
        <v>1</v>
      </c>
      <c r="M2067" s="25" t="str">
        <f>VLOOKUP(L2067,mês!A:B,2,0)</f>
        <v>Janeiro</v>
      </c>
      <c r="N2067" s="25" t="e">
        <f t="shared" si="135"/>
        <v>#VALUE!</v>
      </c>
    </row>
    <row r="2068" spans="10:14" ht="57" customHeight="1" x14ac:dyDescent="0.2">
      <c r="J2068" s="30">
        <f t="shared" si="132"/>
        <v>0</v>
      </c>
      <c r="K2068" s="30">
        <f t="shared" si="133"/>
        <v>0</v>
      </c>
      <c r="L2068" s="25">
        <f t="shared" si="134"/>
        <v>1</v>
      </c>
      <c r="M2068" s="25" t="str">
        <f>VLOOKUP(L2068,mês!A:B,2,0)</f>
        <v>Janeiro</v>
      </c>
      <c r="N2068" s="25" t="e">
        <f t="shared" si="135"/>
        <v>#VALUE!</v>
      </c>
    </row>
    <row r="2069" spans="10:14" ht="57" customHeight="1" x14ac:dyDescent="0.2">
      <c r="J2069" s="30">
        <f t="shared" si="132"/>
        <v>0</v>
      </c>
      <c r="K2069" s="30">
        <f t="shared" si="133"/>
        <v>0</v>
      </c>
      <c r="L2069" s="25">
        <f t="shared" si="134"/>
        <v>1</v>
      </c>
      <c r="M2069" s="25" t="str">
        <f>VLOOKUP(L2069,mês!A:B,2,0)</f>
        <v>Janeiro</v>
      </c>
      <c r="N2069" s="25" t="e">
        <f t="shared" si="135"/>
        <v>#VALUE!</v>
      </c>
    </row>
    <row r="2070" spans="10:14" ht="57" customHeight="1" x14ac:dyDescent="0.2">
      <c r="J2070" s="30">
        <f t="shared" si="132"/>
        <v>0</v>
      </c>
      <c r="K2070" s="30">
        <f t="shared" si="133"/>
        <v>0</v>
      </c>
      <c r="L2070" s="25">
        <f t="shared" si="134"/>
        <v>1</v>
      </c>
      <c r="M2070" s="25" t="str">
        <f>VLOOKUP(L2070,mês!A:B,2,0)</f>
        <v>Janeiro</v>
      </c>
      <c r="N2070" s="25" t="e">
        <f t="shared" si="135"/>
        <v>#VALUE!</v>
      </c>
    </row>
    <row r="2071" spans="10:14" ht="57" customHeight="1" x14ac:dyDescent="0.2">
      <c r="J2071" s="30">
        <f t="shared" si="132"/>
        <v>0</v>
      </c>
      <c r="K2071" s="30">
        <f t="shared" si="133"/>
        <v>0</v>
      </c>
      <c r="L2071" s="25">
        <f t="shared" si="134"/>
        <v>1</v>
      </c>
      <c r="M2071" s="25" t="str">
        <f>VLOOKUP(L2071,mês!A:B,2,0)</f>
        <v>Janeiro</v>
      </c>
      <c r="N2071" s="25" t="e">
        <f t="shared" si="135"/>
        <v>#VALUE!</v>
      </c>
    </row>
    <row r="2072" spans="10:14" ht="57" customHeight="1" x14ac:dyDescent="0.2">
      <c r="J2072" s="30">
        <f t="shared" si="132"/>
        <v>0</v>
      </c>
      <c r="K2072" s="30">
        <f t="shared" si="133"/>
        <v>0</v>
      </c>
      <c r="L2072" s="25">
        <f t="shared" si="134"/>
        <v>1</v>
      </c>
      <c r="M2072" s="25" t="str">
        <f>VLOOKUP(L2072,mês!A:B,2,0)</f>
        <v>Janeiro</v>
      </c>
      <c r="N2072" s="25" t="e">
        <f t="shared" si="135"/>
        <v>#VALUE!</v>
      </c>
    </row>
    <row r="2073" spans="10:14" ht="57" customHeight="1" x14ac:dyDescent="0.2">
      <c r="J2073" s="30">
        <f t="shared" si="132"/>
        <v>0</v>
      </c>
      <c r="K2073" s="30">
        <f t="shared" si="133"/>
        <v>0</v>
      </c>
      <c r="L2073" s="25">
        <f t="shared" si="134"/>
        <v>1</v>
      </c>
      <c r="M2073" s="25" t="str">
        <f>VLOOKUP(L2073,mês!A:B,2,0)</f>
        <v>Janeiro</v>
      </c>
      <c r="N2073" s="25" t="e">
        <f t="shared" si="135"/>
        <v>#VALUE!</v>
      </c>
    </row>
    <row r="2074" spans="10:14" ht="57" customHeight="1" x14ac:dyDescent="0.2">
      <c r="J2074" s="30">
        <f t="shared" si="132"/>
        <v>0</v>
      </c>
      <c r="K2074" s="30">
        <f t="shared" si="133"/>
        <v>0</v>
      </c>
      <c r="L2074" s="25">
        <f t="shared" si="134"/>
        <v>1</v>
      </c>
      <c r="M2074" s="25" t="str">
        <f>VLOOKUP(L2074,mês!A:B,2,0)</f>
        <v>Janeiro</v>
      </c>
      <c r="N2074" s="25" t="e">
        <f t="shared" si="135"/>
        <v>#VALUE!</v>
      </c>
    </row>
    <row r="2075" spans="10:14" ht="57" customHeight="1" x14ac:dyDescent="0.2">
      <c r="J2075" s="30">
        <f t="shared" si="132"/>
        <v>0</v>
      </c>
      <c r="K2075" s="30">
        <f t="shared" si="133"/>
        <v>0</v>
      </c>
      <c r="L2075" s="25">
        <f t="shared" si="134"/>
        <v>1</v>
      </c>
      <c r="M2075" s="25" t="str">
        <f>VLOOKUP(L2075,mês!A:B,2,0)</f>
        <v>Janeiro</v>
      </c>
      <c r="N2075" s="25" t="e">
        <f t="shared" si="135"/>
        <v>#VALUE!</v>
      </c>
    </row>
    <row r="2076" spans="10:14" ht="57" customHeight="1" x14ac:dyDescent="0.2">
      <c r="J2076" s="30">
        <f t="shared" si="132"/>
        <v>0</v>
      </c>
      <c r="K2076" s="30">
        <f t="shared" si="133"/>
        <v>0</v>
      </c>
      <c r="L2076" s="25">
        <f t="shared" si="134"/>
        <v>1</v>
      </c>
      <c r="M2076" s="25" t="str">
        <f>VLOOKUP(L2076,mês!A:B,2,0)</f>
        <v>Janeiro</v>
      </c>
      <c r="N2076" s="25" t="e">
        <f t="shared" si="135"/>
        <v>#VALUE!</v>
      </c>
    </row>
    <row r="2077" spans="10:14" ht="57" customHeight="1" x14ac:dyDescent="0.2">
      <c r="J2077" s="30">
        <f t="shared" si="132"/>
        <v>0</v>
      </c>
      <c r="K2077" s="30">
        <f t="shared" si="133"/>
        <v>0</v>
      </c>
      <c r="L2077" s="25">
        <f t="shared" si="134"/>
        <v>1</v>
      </c>
      <c r="M2077" s="25" t="str">
        <f>VLOOKUP(L2077,mês!A:B,2,0)</f>
        <v>Janeiro</v>
      </c>
      <c r="N2077" s="25" t="e">
        <f t="shared" si="135"/>
        <v>#VALUE!</v>
      </c>
    </row>
    <row r="2078" spans="10:14" ht="57" customHeight="1" x14ac:dyDescent="0.2">
      <c r="J2078" s="30">
        <f t="shared" si="132"/>
        <v>0</v>
      </c>
      <c r="K2078" s="30">
        <f t="shared" si="133"/>
        <v>0</v>
      </c>
      <c r="L2078" s="25">
        <f t="shared" si="134"/>
        <v>1</v>
      </c>
      <c r="M2078" s="25" t="str">
        <f>VLOOKUP(L2078,mês!A:B,2,0)</f>
        <v>Janeiro</v>
      </c>
      <c r="N2078" s="25" t="e">
        <f t="shared" si="135"/>
        <v>#VALUE!</v>
      </c>
    </row>
    <row r="2079" spans="10:14" ht="57" customHeight="1" x14ac:dyDescent="0.2">
      <c r="J2079" s="30">
        <f t="shared" ref="J2079:J2142" si="136">IF(G2079="Não",0,H2079)</f>
        <v>0</v>
      </c>
      <c r="K2079" s="30">
        <f t="shared" ref="K2079:K2142" si="137">IF(G2079="Não",H2079,0)</f>
        <v>0</v>
      </c>
      <c r="L2079" s="25">
        <f t="shared" ref="L2079:L2142" si="138">MONTH(B2079)</f>
        <v>1</v>
      </c>
      <c r="M2079" s="25" t="str">
        <f>VLOOKUP(L2079,mês!A:B,2,0)</f>
        <v>Janeiro</v>
      </c>
      <c r="N2079" s="25" t="e">
        <f t="shared" ref="N2079:N2142" si="139">LEFT(A2079,SEARCH("-",A2079)-1)</f>
        <v>#VALUE!</v>
      </c>
    </row>
    <row r="2080" spans="10:14" ht="57" customHeight="1" x14ac:dyDescent="0.2">
      <c r="J2080" s="30">
        <f t="shared" si="136"/>
        <v>0</v>
      </c>
      <c r="K2080" s="30">
        <f t="shared" si="137"/>
        <v>0</v>
      </c>
      <c r="L2080" s="25">
        <f t="shared" si="138"/>
        <v>1</v>
      </c>
      <c r="M2080" s="25" t="str">
        <f>VLOOKUP(L2080,mês!A:B,2,0)</f>
        <v>Janeiro</v>
      </c>
      <c r="N2080" s="25" t="e">
        <f t="shared" si="139"/>
        <v>#VALUE!</v>
      </c>
    </row>
    <row r="2081" spans="10:14" ht="57" customHeight="1" x14ac:dyDescent="0.2">
      <c r="J2081" s="30">
        <f t="shared" si="136"/>
        <v>0</v>
      </c>
      <c r="K2081" s="30">
        <f t="shared" si="137"/>
        <v>0</v>
      </c>
      <c r="L2081" s="25">
        <f t="shared" si="138"/>
        <v>1</v>
      </c>
      <c r="M2081" s="25" t="str">
        <f>VLOOKUP(L2081,mês!A:B,2,0)</f>
        <v>Janeiro</v>
      </c>
      <c r="N2081" s="25" t="e">
        <f t="shared" si="139"/>
        <v>#VALUE!</v>
      </c>
    </row>
    <row r="2082" spans="10:14" ht="57" customHeight="1" x14ac:dyDescent="0.2">
      <c r="J2082" s="30">
        <f t="shared" si="136"/>
        <v>0</v>
      </c>
      <c r="K2082" s="30">
        <f t="shared" si="137"/>
        <v>0</v>
      </c>
      <c r="L2082" s="25">
        <f t="shared" si="138"/>
        <v>1</v>
      </c>
      <c r="M2082" s="25" t="str">
        <f>VLOOKUP(L2082,mês!A:B,2,0)</f>
        <v>Janeiro</v>
      </c>
      <c r="N2082" s="25" t="e">
        <f t="shared" si="139"/>
        <v>#VALUE!</v>
      </c>
    </row>
    <row r="2083" spans="10:14" ht="57" customHeight="1" x14ac:dyDescent="0.2">
      <c r="J2083" s="30">
        <f t="shared" si="136"/>
        <v>0</v>
      </c>
      <c r="K2083" s="30">
        <f t="shared" si="137"/>
        <v>0</v>
      </c>
      <c r="L2083" s="25">
        <f t="shared" si="138"/>
        <v>1</v>
      </c>
      <c r="M2083" s="25" t="str">
        <f>VLOOKUP(L2083,mês!A:B,2,0)</f>
        <v>Janeiro</v>
      </c>
      <c r="N2083" s="25" t="e">
        <f t="shared" si="139"/>
        <v>#VALUE!</v>
      </c>
    </row>
    <row r="2084" spans="10:14" ht="57" customHeight="1" x14ac:dyDescent="0.2">
      <c r="J2084" s="30">
        <f t="shared" si="136"/>
        <v>0</v>
      </c>
      <c r="K2084" s="30">
        <f t="shared" si="137"/>
        <v>0</v>
      </c>
      <c r="L2084" s="25">
        <f t="shared" si="138"/>
        <v>1</v>
      </c>
      <c r="M2084" s="25" t="str">
        <f>VLOOKUP(L2084,mês!A:B,2,0)</f>
        <v>Janeiro</v>
      </c>
      <c r="N2084" s="25" t="e">
        <f t="shared" si="139"/>
        <v>#VALUE!</v>
      </c>
    </row>
    <row r="2085" spans="10:14" ht="57" customHeight="1" x14ac:dyDescent="0.2">
      <c r="J2085" s="30">
        <f t="shared" si="136"/>
        <v>0</v>
      </c>
      <c r="K2085" s="30">
        <f t="shared" si="137"/>
        <v>0</v>
      </c>
      <c r="L2085" s="25">
        <f t="shared" si="138"/>
        <v>1</v>
      </c>
      <c r="M2085" s="25" t="str">
        <f>VLOOKUP(L2085,mês!A:B,2,0)</f>
        <v>Janeiro</v>
      </c>
      <c r="N2085" s="25" t="e">
        <f t="shared" si="139"/>
        <v>#VALUE!</v>
      </c>
    </row>
    <row r="2086" spans="10:14" ht="57" customHeight="1" x14ac:dyDescent="0.2">
      <c r="J2086" s="30">
        <f t="shared" si="136"/>
        <v>0</v>
      </c>
      <c r="K2086" s="30">
        <f t="shared" si="137"/>
        <v>0</v>
      </c>
      <c r="L2086" s="25">
        <f t="shared" si="138"/>
        <v>1</v>
      </c>
      <c r="M2086" s="25" t="str">
        <f>VLOOKUP(L2086,mês!A:B,2,0)</f>
        <v>Janeiro</v>
      </c>
      <c r="N2086" s="25" t="e">
        <f t="shared" si="139"/>
        <v>#VALUE!</v>
      </c>
    </row>
    <row r="2087" spans="10:14" ht="57" customHeight="1" x14ac:dyDescent="0.2">
      <c r="J2087" s="30">
        <f t="shared" si="136"/>
        <v>0</v>
      </c>
      <c r="K2087" s="30">
        <f t="shared" si="137"/>
        <v>0</v>
      </c>
      <c r="L2087" s="25">
        <f t="shared" si="138"/>
        <v>1</v>
      </c>
      <c r="M2087" s="25" t="str">
        <f>VLOOKUP(L2087,mês!A:B,2,0)</f>
        <v>Janeiro</v>
      </c>
      <c r="N2087" s="25" t="e">
        <f t="shared" si="139"/>
        <v>#VALUE!</v>
      </c>
    </row>
    <row r="2088" spans="10:14" ht="57" customHeight="1" x14ac:dyDescent="0.2">
      <c r="J2088" s="30">
        <f t="shared" si="136"/>
        <v>0</v>
      </c>
      <c r="K2088" s="30">
        <f t="shared" si="137"/>
        <v>0</v>
      </c>
      <c r="L2088" s="25">
        <f t="shared" si="138"/>
        <v>1</v>
      </c>
      <c r="M2088" s="25" t="str">
        <f>VLOOKUP(L2088,mês!A:B,2,0)</f>
        <v>Janeiro</v>
      </c>
      <c r="N2088" s="25" t="e">
        <f t="shared" si="139"/>
        <v>#VALUE!</v>
      </c>
    </row>
    <row r="2089" spans="10:14" ht="57" customHeight="1" x14ac:dyDescent="0.2">
      <c r="J2089" s="30">
        <f t="shared" si="136"/>
        <v>0</v>
      </c>
      <c r="K2089" s="30">
        <f t="shared" si="137"/>
        <v>0</v>
      </c>
      <c r="L2089" s="25">
        <f t="shared" si="138"/>
        <v>1</v>
      </c>
      <c r="M2089" s="25" t="str">
        <f>VLOOKUP(L2089,mês!A:B,2,0)</f>
        <v>Janeiro</v>
      </c>
      <c r="N2089" s="25" t="e">
        <f t="shared" si="139"/>
        <v>#VALUE!</v>
      </c>
    </row>
    <row r="2090" spans="10:14" ht="57" customHeight="1" x14ac:dyDescent="0.2">
      <c r="J2090" s="30">
        <f t="shared" si="136"/>
        <v>0</v>
      </c>
      <c r="K2090" s="30">
        <f t="shared" si="137"/>
        <v>0</v>
      </c>
      <c r="L2090" s="25">
        <f t="shared" si="138"/>
        <v>1</v>
      </c>
      <c r="M2090" s="25" t="str">
        <f>VLOOKUP(L2090,mês!A:B,2,0)</f>
        <v>Janeiro</v>
      </c>
      <c r="N2090" s="25" t="e">
        <f t="shared" si="139"/>
        <v>#VALUE!</v>
      </c>
    </row>
    <row r="2091" spans="10:14" ht="57" customHeight="1" x14ac:dyDescent="0.2">
      <c r="J2091" s="30">
        <f t="shared" si="136"/>
        <v>0</v>
      </c>
      <c r="K2091" s="30">
        <f t="shared" si="137"/>
        <v>0</v>
      </c>
      <c r="L2091" s="25">
        <f t="shared" si="138"/>
        <v>1</v>
      </c>
      <c r="M2091" s="25" t="str">
        <f>VLOOKUP(L2091,mês!A:B,2,0)</f>
        <v>Janeiro</v>
      </c>
      <c r="N2091" s="25" t="e">
        <f t="shared" si="139"/>
        <v>#VALUE!</v>
      </c>
    </row>
    <row r="2092" spans="10:14" ht="57" customHeight="1" x14ac:dyDescent="0.2">
      <c r="J2092" s="30">
        <f t="shared" si="136"/>
        <v>0</v>
      </c>
      <c r="K2092" s="30">
        <f t="shared" si="137"/>
        <v>0</v>
      </c>
      <c r="L2092" s="25">
        <f t="shared" si="138"/>
        <v>1</v>
      </c>
      <c r="M2092" s="25" t="str">
        <f>VLOOKUP(L2092,mês!A:B,2,0)</f>
        <v>Janeiro</v>
      </c>
      <c r="N2092" s="25" t="e">
        <f t="shared" si="139"/>
        <v>#VALUE!</v>
      </c>
    </row>
    <row r="2093" spans="10:14" ht="57" customHeight="1" x14ac:dyDescent="0.2">
      <c r="J2093" s="30">
        <f t="shared" si="136"/>
        <v>0</v>
      </c>
      <c r="K2093" s="30">
        <f t="shared" si="137"/>
        <v>0</v>
      </c>
      <c r="L2093" s="25">
        <f t="shared" si="138"/>
        <v>1</v>
      </c>
      <c r="M2093" s="25" t="str">
        <f>VLOOKUP(L2093,mês!A:B,2,0)</f>
        <v>Janeiro</v>
      </c>
      <c r="N2093" s="25" t="e">
        <f t="shared" si="139"/>
        <v>#VALUE!</v>
      </c>
    </row>
    <row r="2094" spans="10:14" ht="57" customHeight="1" x14ac:dyDescent="0.2">
      <c r="J2094" s="30">
        <f t="shared" si="136"/>
        <v>0</v>
      </c>
      <c r="K2094" s="30">
        <f t="shared" si="137"/>
        <v>0</v>
      </c>
      <c r="L2094" s="25">
        <f t="shared" si="138"/>
        <v>1</v>
      </c>
      <c r="M2094" s="25" t="str">
        <f>VLOOKUP(L2094,mês!A:B,2,0)</f>
        <v>Janeiro</v>
      </c>
      <c r="N2094" s="25" t="e">
        <f t="shared" si="139"/>
        <v>#VALUE!</v>
      </c>
    </row>
    <row r="2095" spans="10:14" ht="57" customHeight="1" x14ac:dyDescent="0.2">
      <c r="J2095" s="30">
        <f t="shared" si="136"/>
        <v>0</v>
      </c>
      <c r="K2095" s="30">
        <f t="shared" si="137"/>
        <v>0</v>
      </c>
      <c r="L2095" s="25">
        <f t="shared" si="138"/>
        <v>1</v>
      </c>
      <c r="M2095" s="25" t="str">
        <f>VLOOKUP(L2095,mês!A:B,2,0)</f>
        <v>Janeiro</v>
      </c>
      <c r="N2095" s="25" t="e">
        <f t="shared" si="139"/>
        <v>#VALUE!</v>
      </c>
    </row>
    <row r="2096" spans="10:14" ht="57" customHeight="1" x14ac:dyDescent="0.2">
      <c r="J2096" s="30">
        <f t="shared" si="136"/>
        <v>0</v>
      </c>
      <c r="K2096" s="30">
        <f t="shared" si="137"/>
        <v>0</v>
      </c>
      <c r="L2096" s="25">
        <f t="shared" si="138"/>
        <v>1</v>
      </c>
      <c r="M2096" s="25" t="str">
        <f>VLOOKUP(L2096,mês!A:B,2,0)</f>
        <v>Janeiro</v>
      </c>
      <c r="N2096" s="25" t="e">
        <f t="shared" si="139"/>
        <v>#VALUE!</v>
      </c>
    </row>
    <row r="2097" spans="10:14" ht="57" customHeight="1" x14ac:dyDescent="0.2">
      <c r="J2097" s="30">
        <f t="shared" si="136"/>
        <v>0</v>
      </c>
      <c r="K2097" s="30">
        <f t="shared" si="137"/>
        <v>0</v>
      </c>
      <c r="L2097" s="25">
        <f t="shared" si="138"/>
        <v>1</v>
      </c>
      <c r="M2097" s="25" t="str">
        <f>VLOOKUP(L2097,mês!A:B,2,0)</f>
        <v>Janeiro</v>
      </c>
      <c r="N2097" s="25" t="e">
        <f t="shared" si="139"/>
        <v>#VALUE!</v>
      </c>
    </row>
    <row r="2098" spans="10:14" ht="57" customHeight="1" x14ac:dyDescent="0.2">
      <c r="J2098" s="30">
        <f t="shared" si="136"/>
        <v>0</v>
      </c>
      <c r="K2098" s="30">
        <f t="shared" si="137"/>
        <v>0</v>
      </c>
      <c r="L2098" s="25">
        <f t="shared" si="138"/>
        <v>1</v>
      </c>
      <c r="M2098" s="25" t="str">
        <f>VLOOKUP(L2098,mês!A:B,2,0)</f>
        <v>Janeiro</v>
      </c>
      <c r="N2098" s="25" t="e">
        <f t="shared" si="139"/>
        <v>#VALUE!</v>
      </c>
    </row>
    <row r="2099" spans="10:14" ht="57" customHeight="1" x14ac:dyDescent="0.2">
      <c r="J2099" s="30">
        <f t="shared" si="136"/>
        <v>0</v>
      </c>
      <c r="K2099" s="30">
        <f t="shared" si="137"/>
        <v>0</v>
      </c>
      <c r="L2099" s="25">
        <f t="shared" si="138"/>
        <v>1</v>
      </c>
      <c r="M2099" s="25" t="str">
        <f>VLOOKUP(L2099,mês!A:B,2,0)</f>
        <v>Janeiro</v>
      </c>
      <c r="N2099" s="25" t="e">
        <f t="shared" si="139"/>
        <v>#VALUE!</v>
      </c>
    </row>
    <row r="2100" spans="10:14" ht="57" customHeight="1" x14ac:dyDescent="0.2">
      <c r="J2100" s="30">
        <f t="shared" si="136"/>
        <v>0</v>
      </c>
      <c r="K2100" s="30">
        <f t="shared" si="137"/>
        <v>0</v>
      </c>
      <c r="L2100" s="25">
        <f t="shared" si="138"/>
        <v>1</v>
      </c>
      <c r="M2100" s="25" t="str">
        <f>VLOOKUP(L2100,mês!A:B,2,0)</f>
        <v>Janeiro</v>
      </c>
      <c r="N2100" s="25" t="e">
        <f t="shared" si="139"/>
        <v>#VALUE!</v>
      </c>
    </row>
    <row r="2101" spans="10:14" ht="57" customHeight="1" x14ac:dyDescent="0.2">
      <c r="J2101" s="30">
        <f t="shared" si="136"/>
        <v>0</v>
      </c>
      <c r="K2101" s="30">
        <f t="shared" si="137"/>
        <v>0</v>
      </c>
      <c r="L2101" s="25">
        <f t="shared" si="138"/>
        <v>1</v>
      </c>
      <c r="M2101" s="25" t="str">
        <f>VLOOKUP(L2101,mês!A:B,2,0)</f>
        <v>Janeiro</v>
      </c>
      <c r="N2101" s="25" t="e">
        <f t="shared" si="139"/>
        <v>#VALUE!</v>
      </c>
    </row>
    <row r="2102" spans="10:14" ht="57" customHeight="1" x14ac:dyDescent="0.2">
      <c r="J2102" s="30">
        <f t="shared" si="136"/>
        <v>0</v>
      </c>
      <c r="K2102" s="30">
        <f t="shared" si="137"/>
        <v>0</v>
      </c>
      <c r="L2102" s="25">
        <f t="shared" si="138"/>
        <v>1</v>
      </c>
      <c r="M2102" s="25" t="str">
        <f>VLOOKUP(L2102,mês!A:B,2,0)</f>
        <v>Janeiro</v>
      </c>
      <c r="N2102" s="25" t="e">
        <f t="shared" si="139"/>
        <v>#VALUE!</v>
      </c>
    </row>
    <row r="2103" spans="10:14" ht="57" customHeight="1" x14ac:dyDescent="0.2">
      <c r="J2103" s="30">
        <f t="shared" si="136"/>
        <v>0</v>
      </c>
      <c r="K2103" s="30">
        <f t="shared" si="137"/>
        <v>0</v>
      </c>
      <c r="L2103" s="25">
        <f t="shared" si="138"/>
        <v>1</v>
      </c>
      <c r="M2103" s="25" t="str">
        <f>VLOOKUP(L2103,mês!A:B,2,0)</f>
        <v>Janeiro</v>
      </c>
      <c r="N2103" s="25" t="e">
        <f t="shared" si="139"/>
        <v>#VALUE!</v>
      </c>
    </row>
    <row r="2104" spans="10:14" ht="57" customHeight="1" x14ac:dyDescent="0.2">
      <c r="J2104" s="30">
        <f t="shared" si="136"/>
        <v>0</v>
      </c>
      <c r="K2104" s="30">
        <f t="shared" si="137"/>
        <v>0</v>
      </c>
      <c r="L2104" s="25">
        <f t="shared" si="138"/>
        <v>1</v>
      </c>
      <c r="M2104" s="25" t="str">
        <f>VLOOKUP(L2104,mês!A:B,2,0)</f>
        <v>Janeiro</v>
      </c>
      <c r="N2104" s="25" t="e">
        <f t="shared" si="139"/>
        <v>#VALUE!</v>
      </c>
    </row>
    <row r="2105" spans="10:14" ht="57" customHeight="1" x14ac:dyDescent="0.2">
      <c r="J2105" s="30">
        <f t="shared" si="136"/>
        <v>0</v>
      </c>
      <c r="K2105" s="30">
        <f t="shared" si="137"/>
        <v>0</v>
      </c>
      <c r="L2105" s="25">
        <f t="shared" si="138"/>
        <v>1</v>
      </c>
      <c r="M2105" s="25" t="str">
        <f>VLOOKUP(L2105,mês!A:B,2,0)</f>
        <v>Janeiro</v>
      </c>
      <c r="N2105" s="25" t="e">
        <f t="shared" si="139"/>
        <v>#VALUE!</v>
      </c>
    </row>
    <row r="2106" spans="10:14" ht="57" customHeight="1" x14ac:dyDescent="0.2">
      <c r="J2106" s="30">
        <f t="shared" si="136"/>
        <v>0</v>
      </c>
      <c r="K2106" s="30">
        <f t="shared" si="137"/>
        <v>0</v>
      </c>
      <c r="L2106" s="25">
        <f t="shared" si="138"/>
        <v>1</v>
      </c>
      <c r="M2106" s="25" t="str">
        <f>VLOOKUP(L2106,mês!A:B,2,0)</f>
        <v>Janeiro</v>
      </c>
      <c r="N2106" s="25" t="e">
        <f t="shared" si="139"/>
        <v>#VALUE!</v>
      </c>
    </row>
    <row r="2107" spans="10:14" ht="57" customHeight="1" x14ac:dyDescent="0.2">
      <c r="J2107" s="30">
        <f t="shared" si="136"/>
        <v>0</v>
      </c>
      <c r="K2107" s="30">
        <f t="shared" si="137"/>
        <v>0</v>
      </c>
      <c r="L2107" s="25">
        <f t="shared" si="138"/>
        <v>1</v>
      </c>
      <c r="M2107" s="25" t="str">
        <f>VLOOKUP(L2107,mês!A:B,2,0)</f>
        <v>Janeiro</v>
      </c>
      <c r="N2107" s="25" t="e">
        <f t="shared" si="139"/>
        <v>#VALUE!</v>
      </c>
    </row>
    <row r="2108" spans="10:14" ht="57" customHeight="1" x14ac:dyDescent="0.2">
      <c r="J2108" s="30">
        <f t="shared" si="136"/>
        <v>0</v>
      </c>
      <c r="K2108" s="30">
        <f t="shared" si="137"/>
        <v>0</v>
      </c>
      <c r="L2108" s="25">
        <f t="shared" si="138"/>
        <v>1</v>
      </c>
      <c r="M2108" s="25" t="str">
        <f>VLOOKUP(L2108,mês!A:B,2,0)</f>
        <v>Janeiro</v>
      </c>
      <c r="N2108" s="25" t="e">
        <f t="shared" si="139"/>
        <v>#VALUE!</v>
      </c>
    </row>
    <row r="2109" spans="10:14" ht="57" customHeight="1" x14ac:dyDescent="0.2">
      <c r="J2109" s="30">
        <f t="shared" si="136"/>
        <v>0</v>
      </c>
      <c r="K2109" s="30">
        <f t="shared" si="137"/>
        <v>0</v>
      </c>
      <c r="L2109" s="25">
        <f t="shared" si="138"/>
        <v>1</v>
      </c>
      <c r="M2109" s="25" t="str">
        <f>VLOOKUP(L2109,mês!A:B,2,0)</f>
        <v>Janeiro</v>
      </c>
      <c r="N2109" s="25" t="e">
        <f t="shared" si="139"/>
        <v>#VALUE!</v>
      </c>
    </row>
    <row r="2110" spans="10:14" ht="57" customHeight="1" x14ac:dyDescent="0.2">
      <c r="J2110" s="30">
        <f t="shared" si="136"/>
        <v>0</v>
      </c>
      <c r="K2110" s="30">
        <f t="shared" si="137"/>
        <v>0</v>
      </c>
      <c r="L2110" s="25">
        <f t="shared" si="138"/>
        <v>1</v>
      </c>
      <c r="M2110" s="25" t="str">
        <f>VLOOKUP(L2110,mês!A:B,2,0)</f>
        <v>Janeiro</v>
      </c>
      <c r="N2110" s="25" t="e">
        <f t="shared" si="139"/>
        <v>#VALUE!</v>
      </c>
    </row>
    <row r="2111" spans="10:14" ht="57" customHeight="1" x14ac:dyDescent="0.2">
      <c r="J2111" s="30">
        <f t="shared" si="136"/>
        <v>0</v>
      </c>
      <c r="K2111" s="30">
        <f t="shared" si="137"/>
        <v>0</v>
      </c>
      <c r="L2111" s="25">
        <f t="shared" si="138"/>
        <v>1</v>
      </c>
      <c r="M2111" s="25" t="str">
        <f>VLOOKUP(L2111,mês!A:B,2,0)</f>
        <v>Janeiro</v>
      </c>
      <c r="N2111" s="25" t="e">
        <f t="shared" si="139"/>
        <v>#VALUE!</v>
      </c>
    </row>
    <row r="2112" spans="10:14" ht="57" customHeight="1" x14ac:dyDescent="0.2">
      <c r="J2112" s="30">
        <f t="shared" si="136"/>
        <v>0</v>
      </c>
      <c r="K2112" s="30">
        <f t="shared" si="137"/>
        <v>0</v>
      </c>
      <c r="L2112" s="25">
        <f t="shared" si="138"/>
        <v>1</v>
      </c>
      <c r="M2112" s="25" t="str">
        <f>VLOOKUP(L2112,mês!A:B,2,0)</f>
        <v>Janeiro</v>
      </c>
      <c r="N2112" s="25" t="e">
        <f t="shared" si="139"/>
        <v>#VALUE!</v>
      </c>
    </row>
    <row r="2113" spans="10:14" ht="57" customHeight="1" x14ac:dyDescent="0.2">
      <c r="J2113" s="30">
        <f t="shared" si="136"/>
        <v>0</v>
      </c>
      <c r="K2113" s="30">
        <f t="shared" si="137"/>
        <v>0</v>
      </c>
      <c r="L2113" s="25">
        <f t="shared" si="138"/>
        <v>1</v>
      </c>
      <c r="M2113" s="25" t="str">
        <f>VLOOKUP(L2113,mês!A:B,2,0)</f>
        <v>Janeiro</v>
      </c>
      <c r="N2113" s="25" t="e">
        <f t="shared" si="139"/>
        <v>#VALUE!</v>
      </c>
    </row>
    <row r="2114" spans="10:14" ht="57" customHeight="1" x14ac:dyDescent="0.2">
      <c r="J2114" s="30">
        <f t="shared" si="136"/>
        <v>0</v>
      </c>
      <c r="K2114" s="30">
        <f t="shared" si="137"/>
        <v>0</v>
      </c>
      <c r="L2114" s="25">
        <f t="shared" si="138"/>
        <v>1</v>
      </c>
      <c r="M2114" s="25" t="str">
        <f>VLOOKUP(L2114,mês!A:B,2,0)</f>
        <v>Janeiro</v>
      </c>
      <c r="N2114" s="25" t="e">
        <f t="shared" si="139"/>
        <v>#VALUE!</v>
      </c>
    </row>
    <row r="2115" spans="10:14" ht="57" customHeight="1" x14ac:dyDescent="0.2">
      <c r="J2115" s="30">
        <f t="shared" si="136"/>
        <v>0</v>
      </c>
      <c r="K2115" s="30">
        <f t="shared" si="137"/>
        <v>0</v>
      </c>
      <c r="L2115" s="25">
        <f t="shared" si="138"/>
        <v>1</v>
      </c>
      <c r="M2115" s="25" t="str">
        <f>VLOOKUP(L2115,mês!A:B,2,0)</f>
        <v>Janeiro</v>
      </c>
      <c r="N2115" s="25" t="e">
        <f t="shared" si="139"/>
        <v>#VALUE!</v>
      </c>
    </row>
    <row r="2116" spans="10:14" ht="57" customHeight="1" x14ac:dyDescent="0.2">
      <c r="J2116" s="30">
        <f t="shared" si="136"/>
        <v>0</v>
      </c>
      <c r="K2116" s="30">
        <f t="shared" si="137"/>
        <v>0</v>
      </c>
      <c r="L2116" s="25">
        <f t="shared" si="138"/>
        <v>1</v>
      </c>
      <c r="M2116" s="25" t="str">
        <f>VLOOKUP(L2116,mês!A:B,2,0)</f>
        <v>Janeiro</v>
      </c>
      <c r="N2116" s="25" t="e">
        <f t="shared" si="139"/>
        <v>#VALUE!</v>
      </c>
    </row>
    <row r="2117" spans="10:14" ht="57" customHeight="1" x14ac:dyDescent="0.2">
      <c r="J2117" s="30">
        <f t="shared" si="136"/>
        <v>0</v>
      </c>
      <c r="K2117" s="30">
        <f t="shared" si="137"/>
        <v>0</v>
      </c>
      <c r="L2117" s="25">
        <f t="shared" si="138"/>
        <v>1</v>
      </c>
      <c r="M2117" s="25" t="str">
        <f>VLOOKUP(L2117,mês!A:B,2,0)</f>
        <v>Janeiro</v>
      </c>
      <c r="N2117" s="25" t="e">
        <f t="shared" si="139"/>
        <v>#VALUE!</v>
      </c>
    </row>
    <row r="2118" spans="10:14" ht="57" customHeight="1" x14ac:dyDescent="0.2">
      <c r="J2118" s="30">
        <f t="shared" si="136"/>
        <v>0</v>
      </c>
      <c r="K2118" s="30">
        <f t="shared" si="137"/>
        <v>0</v>
      </c>
      <c r="L2118" s="25">
        <f t="shared" si="138"/>
        <v>1</v>
      </c>
      <c r="M2118" s="25" t="str">
        <f>VLOOKUP(L2118,mês!A:B,2,0)</f>
        <v>Janeiro</v>
      </c>
      <c r="N2118" s="25" t="e">
        <f t="shared" si="139"/>
        <v>#VALUE!</v>
      </c>
    </row>
    <row r="2119" spans="10:14" ht="57" customHeight="1" x14ac:dyDescent="0.2">
      <c r="J2119" s="30">
        <f t="shared" si="136"/>
        <v>0</v>
      </c>
      <c r="K2119" s="30">
        <f t="shared" si="137"/>
        <v>0</v>
      </c>
      <c r="L2119" s="25">
        <f t="shared" si="138"/>
        <v>1</v>
      </c>
      <c r="M2119" s="25" t="str">
        <f>VLOOKUP(L2119,mês!A:B,2,0)</f>
        <v>Janeiro</v>
      </c>
      <c r="N2119" s="25" t="e">
        <f t="shared" si="139"/>
        <v>#VALUE!</v>
      </c>
    </row>
    <row r="2120" spans="10:14" ht="57" customHeight="1" x14ac:dyDescent="0.2">
      <c r="J2120" s="30">
        <f t="shared" si="136"/>
        <v>0</v>
      </c>
      <c r="K2120" s="30">
        <f t="shared" si="137"/>
        <v>0</v>
      </c>
      <c r="L2120" s="25">
        <f t="shared" si="138"/>
        <v>1</v>
      </c>
      <c r="M2120" s="25" t="str">
        <f>VLOOKUP(L2120,mês!A:B,2,0)</f>
        <v>Janeiro</v>
      </c>
      <c r="N2120" s="25" t="e">
        <f t="shared" si="139"/>
        <v>#VALUE!</v>
      </c>
    </row>
    <row r="2121" spans="10:14" ht="57" customHeight="1" x14ac:dyDescent="0.2">
      <c r="J2121" s="30">
        <f t="shared" si="136"/>
        <v>0</v>
      </c>
      <c r="K2121" s="30">
        <f t="shared" si="137"/>
        <v>0</v>
      </c>
      <c r="L2121" s="25">
        <f t="shared" si="138"/>
        <v>1</v>
      </c>
      <c r="M2121" s="25" t="str">
        <f>VLOOKUP(L2121,mês!A:B,2,0)</f>
        <v>Janeiro</v>
      </c>
      <c r="N2121" s="25" t="e">
        <f t="shared" si="139"/>
        <v>#VALUE!</v>
      </c>
    </row>
    <row r="2122" spans="10:14" ht="57" customHeight="1" x14ac:dyDescent="0.2">
      <c r="J2122" s="30">
        <f t="shared" si="136"/>
        <v>0</v>
      </c>
      <c r="K2122" s="30">
        <f t="shared" si="137"/>
        <v>0</v>
      </c>
      <c r="L2122" s="25">
        <f t="shared" si="138"/>
        <v>1</v>
      </c>
      <c r="M2122" s="25" t="str">
        <f>VLOOKUP(L2122,mês!A:B,2,0)</f>
        <v>Janeiro</v>
      </c>
      <c r="N2122" s="25" t="e">
        <f t="shared" si="139"/>
        <v>#VALUE!</v>
      </c>
    </row>
    <row r="2123" spans="10:14" ht="57" customHeight="1" x14ac:dyDescent="0.2">
      <c r="J2123" s="30">
        <f t="shared" si="136"/>
        <v>0</v>
      </c>
      <c r="K2123" s="30">
        <f t="shared" si="137"/>
        <v>0</v>
      </c>
      <c r="L2123" s="25">
        <f t="shared" si="138"/>
        <v>1</v>
      </c>
      <c r="M2123" s="25" t="str">
        <f>VLOOKUP(L2123,mês!A:B,2,0)</f>
        <v>Janeiro</v>
      </c>
      <c r="N2123" s="25" t="e">
        <f t="shared" si="139"/>
        <v>#VALUE!</v>
      </c>
    </row>
    <row r="2124" spans="10:14" ht="57" customHeight="1" x14ac:dyDescent="0.2">
      <c r="J2124" s="30">
        <f t="shared" si="136"/>
        <v>0</v>
      </c>
      <c r="K2124" s="30">
        <f t="shared" si="137"/>
        <v>0</v>
      </c>
      <c r="L2124" s="25">
        <f t="shared" si="138"/>
        <v>1</v>
      </c>
      <c r="M2124" s="25" t="str">
        <f>VLOOKUP(L2124,mês!A:B,2,0)</f>
        <v>Janeiro</v>
      </c>
      <c r="N2124" s="25" t="e">
        <f t="shared" si="139"/>
        <v>#VALUE!</v>
      </c>
    </row>
    <row r="2125" spans="10:14" ht="57" customHeight="1" x14ac:dyDescent="0.2">
      <c r="J2125" s="30">
        <f t="shared" si="136"/>
        <v>0</v>
      </c>
      <c r="K2125" s="30">
        <f t="shared" si="137"/>
        <v>0</v>
      </c>
      <c r="L2125" s="25">
        <f t="shared" si="138"/>
        <v>1</v>
      </c>
      <c r="M2125" s="25" t="str">
        <f>VLOOKUP(L2125,mês!A:B,2,0)</f>
        <v>Janeiro</v>
      </c>
      <c r="N2125" s="25" t="e">
        <f t="shared" si="139"/>
        <v>#VALUE!</v>
      </c>
    </row>
    <row r="2126" spans="10:14" ht="57" customHeight="1" x14ac:dyDescent="0.2">
      <c r="J2126" s="30">
        <f t="shared" si="136"/>
        <v>0</v>
      </c>
      <c r="K2126" s="30">
        <f t="shared" si="137"/>
        <v>0</v>
      </c>
      <c r="L2126" s="25">
        <f t="shared" si="138"/>
        <v>1</v>
      </c>
      <c r="M2126" s="25" t="str">
        <f>VLOOKUP(L2126,mês!A:B,2,0)</f>
        <v>Janeiro</v>
      </c>
      <c r="N2126" s="25" t="e">
        <f t="shared" si="139"/>
        <v>#VALUE!</v>
      </c>
    </row>
    <row r="2127" spans="10:14" ht="57" customHeight="1" x14ac:dyDescent="0.2">
      <c r="J2127" s="30">
        <f t="shared" si="136"/>
        <v>0</v>
      </c>
      <c r="K2127" s="30">
        <f t="shared" si="137"/>
        <v>0</v>
      </c>
      <c r="L2127" s="25">
        <f t="shared" si="138"/>
        <v>1</v>
      </c>
      <c r="M2127" s="25" t="str">
        <f>VLOOKUP(L2127,mês!A:B,2,0)</f>
        <v>Janeiro</v>
      </c>
      <c r="N2127" s="25" t="e">
        <f t="shared" si="139"/>
        <v>#VALUE!</v>
      </c>
    </row>
    <row r="2128" spans="10:14" ht="57" customHeight="1" x14ac:dyDescent="0.2">
      <c r="J2128" s="30">
        <f t="shared" si="136"/>
        <v>0</v>
      </c>
      <c r="K2128" s="30">
        <f t="shared" si="137"/>
        <v>0</v>
      </c>
      <c r="L2128" s="25">
        <f t="shared" si="138"/>
        <v>1</v>
      </c>
      <c r="M2128" s="25" t="str">
        <f>VLOOKUP(L2128,mês!A:B,2,0)</f>
        <v>Janeiro</v>
      </c>
      <c r="N2128" s="25" t="e">
        <f t="shared" si="139"/>
        <v>#VALUE!</v>
      </c>
    </row>
    <row r="2129" spans="10:14" ht="57" customHeight="1" x14ac:dyDescent="0.2">
      <c r="J2129" s="30">
        <f t="shared" si="136"/>
        <v>0</v>
      </c>
      <c r="K2129" s="30">
        <f t="shared" si="137"/>
        <v>0</v>
      </c>
      <c r="L2129" s="25">
        <f t="shared" si="138"/>
        <v>1</v>
      </c>
      <c r="M2129" s="25" t="str">
        <f>VLOOKUP(L2129,mês!A:B,2,0)</f>
        <v>Janeiro</v>
      </c>
      <c r="N2129" s="25" t="e">
        <f t="shared" si="139"/>
        <v>#VALUE!</v>
      </c>
    </row>
    <row r="2130" spans="10:14" ht="57" customHeight="1" x14ac:dyDescent="0.2">
      <c r="J2130" s="30">
        <f t="shared" si="136"/>
        <v>0</v>
      </c>
      <c r="K2130" s="30">
        <f t="shared" si="137"/>
        <v>0</v>
      </c>
      <c r="L2130" s="25">
        <f t="shared" si="138"/>
        <v>1</v>
      </c>
      <c r="M2130" s="25" t="str">
        <f>VLOOKUP(L2130,mês!A:B,2,0)</f>
        <v>Janeiro</v>
      </c>
      <c r="N2130" s="25" t="e">
        <f t="shared" si="139"/>
        <v>#VALUE!</v>
      </c>
    </row>
    <row r="2131" spans="10:14" ht="57" customHeight="1" x14ac:dyDescent="0.2">
      <c r="J2131" s="30">
        <f t="shared" si="136"/>
        <v>0</v>
      </c>
      <c r="K2131" s="30">
        <f t="shared" si="137"/>
        <v>0</v>
      </c>
      <c r="L2131" s="25">
        <f t="shared" si="138"/>
        <v>1</v>
      </c>
      <c r="M2131" s="25" t="str">
        <f>VLOOKUP(L2131,mês!A:B,2,0)</f>
        <v>Janeiro</v>
      </c>
      <c r="N2131" s="25" t="e">
        <f t="shared" si="139"/>
        <v>#VALUE!</v>
      </c>
    </row>
    <row r="2132" spans="10:14" ht="57" customHeight="1" x14ac:dyDescent="0.2">
      <c r="J2132" s="30">
        <f t="shared" si="136"/>
        <v>0</v>
      </c>
      <c r="K2132" s="30">
        <f t="shared" si="137"/>
        <v>0</v>
      </c>
      <c r="L2132" s="25">
        <f t="shared" si="138"/>
        <v>1</v>
      </c>
      <c r="M2132" s="25" t="str">
        <f>VLOOKUP(L2132,mês!A:B,2,0)</f>
        <v>Janeiro</v>
      </c>
      <c r="N2132" s="25" t="e">
        <f t="shared" si="139"/>
        <v>#VALUE!</v>
      </c>
    </row>
    <row r="2133" spans="10:14" ht="57" customHeight="1" x14ac:dyDescent="0.2">
      <c r="J2133" s="30">
        <f t="shared" si="136"/>
        <v>0</v>
      </c>
      <c r="K2133" s="30">
        <f t="shared" si="137"/>
        <v>0</v>
      </c>
      <c r="L2133" s="25">
        <f t="shared" si="138"/>
        <v>1</v>
      </c>
      <c r="M2133" s="25" t="str">
        <f>VLOOKUP(L2133,mês!A:B,2,0)</f>
        <v>Janeiro</v>
      </c>
      <c r="N2133" s="25" t="e">
        <f t="shared" si="139"/>
        <v>#VALUE!</v>
      </c>
    </row>
    <row r="2134" spans="10:14" ht="57" customHeight="1" x14ac:dyDescent="0.2">
      <c r="J2134" s="30">
        <f t="shared" si="136"/>
        <v>0</v>
      </c>
      <c r="K2134" s="30">
        <f t="shared" si="137"/>
        <v>0</v>
      </c>
      <c r="L2134" s="25">
        <f t="shared" si="138"/>
        <v>1</v>
      </c>
      <c r="M2134" s="25" t="str">
        <f>VLOOKUP(L2134,mês!A:B,2,0)</f>
        <v>Janeiro</v>
      </c>
      <c r="N2134" s="25" t="e">
        <f t="shared" si="139"/>
        <v>#VALUE!</v>
      </c>
    </row>
    <row r="2135" spans="10:14" ht="57" customHeight="1" x14ac:dyDescent="0.2">
      <c r="J2135" s="30">
        <f t="shared" si="136"/>
        <v>0</v>
      </c>
      <c r="K2135" s="30">
        <f t="shared" si="137"/>
        <v>0</v>
      </c>
      <c r="L2135" s="25">
        <f t="shared" si="138"/>
        <v>1</v>
      </c>
      <c r="M2135" s="25" t="str">
        <f>VLOOKUP(L2135,mês!A:B,2,0)</f>
        <v>Janeiro</v>
      </c>
      <c r="N2135" s="25" t="e">
        <f t="shared" si="139"/>
        <v>#VALUE!</v>
      </c>
    </row>
    <row r="2136" spans="10:14" ht="57" customHeight="1" x14ac:dyDescent="0.2">
      <c r="J2136" s="30">
        <f t="shared" si="136"/>
        <v>0</v>
      </c>
      <c r="K2136" s="30">
        <f t="shared" si="137"/>
        <v>0</v>
      </c>
      <c r="L2136" s="25">
        <f t="shared" si="138"/>
        <v>1</v>
      </c>
      <c r="M2136" s="25" t="str">
        <f>VLOOKUP(L2136,mês!A:B,2,0)</f>
        <v>Janeiro</v>
      </c>
      <c r="N2136" s="25" t="e">
        <f t="shared" si="139"/>
        <v>#VALUE!</v>
      </c>
    </row>
    <row r="2137" spans="10:14" ht="57" customHeight="1" x14ac:dyDescent="0.2">
      <c r="J2137" s="30">
        <f t="shared" si="136"/>
        <v>0</v>
      </c>
      <c r="K2137" s="30">
        <f t="shared" si="137"/>
        <v>0</v>
      </c>
      <c r="L2137" s="25">
        <f t="shared" si="138"/>
        <v>1</v>
      </c>
      <c r="M2137" s="25" t="str">
        <f>VLOOKUP(L2137,mês!A:B,2,0)</f>
        <v>Janeiro</v>
      </c>
      <c r="N2137" s="25" t="e">
        <f t="shared" si="139"/>
        <v>#VALUE!</v>
      </c>
    </row>
    <row r="2138" spans="10:14" ht="57" customHeight="1" x14ac:dyDescent="0.2">
      <c r="J2138" s="30">
        <f t="shared" si="136"/>
        <v>0</v>
      </c>
      <c r="K2138" s="30">
        <f t="shared" si="137"/>
        <v>0</v>
      </c>
      <c r="L2138" s="25">
        <f t="shared" si="138"/>
        <v>1</v>
      </c>
      <c r="M2138" s="25" t="str">
        <f>VLOOKUP(L2138,mês!A:B,2,0)</f>
        <v>Janeiro</v>
      </c>
      <c r="N2138" s="25" t="e">
        <f t="shared" si="139"/>
        <v>#VALUE!</v>
      </c>
    </row>
    <row r="2139" spans="10:14" ht="57" customHeight="1" x14ac:dyDescent="0.2">
      <c r="J2139" s="30">
        <f t="shared" si="136"/>
        <v>0</v>
      </c>
      <c r="K2139" s="30">
        <f t="shared" si="137"/>
        <v>0</v>
      </c>
      <c r="L2139" s="25">
        <f t="shared" si="138"/>
        <v>1</v>
      </c>
      <c r="M2139" s="25" t="str">
        <f>VLOOKUP(L2139,mês!A:B,2,0)</f>
        <v>Janeiro</v>
      </c>
      <c r="N2139" s="25" t="e">
        <f t="shared" si="139"/>
        <v>#VALUE!</v>
      </c>
    </row>
    <row r="2140" spans="10:14" ht="57" customHeight="1" x14ac:dyDescent="0.2">
      <c r="J2140" s="30">
        <f t="shared" si="136"/>
        <v>0</v>
      </c>
      <c r="K2140" s="30">
        <f t="shared" si="137"/>
        <v>0</v>
      </c>
      <c r="L2140" s="25">
        <f t="shared" si="138"/>
        <v>1</v>
      </c>
      <c r="M2140" s="25" t="str">
        <f>VLOOKUP(L2140,mês!A:B,2,0)</f>
        <v>Janeiro</v>
      </c>
      <c r="N2140" s="25" t="e">
        <f t="shared" si="139"/>
        <v>#VALUE!</v>
      </c>
    </row>
    <row r="2141" spans="10:14" ht="57" customHeight="1" x14ac:dyDescent="0.2">
      <c r="J2141" s="30">
        <f t="shared" si="136"/>
        <v>0</v>
      </c>
      <c r="K2141" s="30">
        <f t="shared" si="137"/>
        <v>0</v>
      </c>
      <c r="L2141" s="25">
        <f t="shared" si="138"/>
        <v>1</v>
      </c>
      <c r="M2141" s="25" t="str">
        <f>VLOOKUP(L2141,mês!A:B,2,0)</f>
        <v>Janeiro</v>
      </c>
      <c r="N2141" s="25" t="e">
        <f t="shared" si="139"/>
        <v>#VALUE!</v>
      </c>
    </row>
    <row r="2142" spans="10:14" ht="57" customHeight="1" x14ac:dyDescent="0.2">
      <c r="J2142" s="30">
        <f t="shared" si="136"/>
        <v>0</v>
      </c>
      <c r="K2142" s="30">
        <f t="shared" si="137"/>
        <v>0</v>
      </c>
      <c r="L2142" s="25">
        <f t="shared" si="138"/>
        <v>1</v>
      </c>
      <c r="M2142" s="25" t="str">
        <f>VLOOKUP(L2142,mês!A:B,2,0)</f>
        <v>Janeiro</v>
      </c>
      <c r="N2142" s="25" t="e">
        <f t="shared" si="139"/>
        <v>#VALUE!</v>
      </c>
    </row>
    <row r="2143" spans="10:14" ht="57" customHeight="1" x14ac:dyDescent="0.2">
      <c r="J2143" s="30">
        <f t="shared" ref="J2143:J2206" si="140">IF(G2143="Não",0,H2143)</f>
        <v>0</v>
      </c>
      <c r="K2143" s="30">
        <f t="shared" ref="K2143:K2206" si="141">IF(G2143="Não",H2143,0)</f>
        <v>0</v>
      </c>
      <c r="L2143" s="25">
        <f t="shared" ref="L2143:L2206" si="142">MONTH(B2143)</f>
        <v>1</v>
      </c>
      <c r="M2143" s="25" t="str">
        <f>VLOOKUP(L2143,mês!A:B,2,0)</f>
        <v>Janeiro</v>
      </c>
      <c r="N2143" s="25" t="e">
        <f t="shared" ref="N2143:N2206" si="143">LEFT(A2143,SEARCH("-",A2143)-1)</f>
        <v>#VALUE!</v>
      </c>
    </row>
    <row r="2144" spans="10:14" ht="57" customHeight="1" x14ac:dyDescent="0.2">
      <c r="J2144" s="30">
        <f t="shared" si="140"/>
        <v>0</v>
      </c>
      <c r="K2144" s="30">
        <f t="shared" si="141"/>
        <v>0</v>
      </c>
      <c r="L2144" s="25">
        <f t="shared" si="142"/>
        <v>1</v>
      </c>
      <c r="M2144" s="25" t="str">
        <f>VLOOKUP(L2144,mês!A:B,2,0)</f>
        <v>Janeiro</v>
      </c>
      <c r="N2144" s="25" t="e">
        <f t="shared" si="143"/>
        <v>#VALUE!</v>
      </c>
    </row>
    <row r="2145" spans="10:14" ht="57" customHeight="1" x14ac:dyDescent="0.2">
      <c r="J2145" s="30">
        <f t="shared" si="140"/>
        <v>0</v>
      </c>
      <c r="K2145" s="30">
        <f t="shared" si="141"/>
        <v>0</v>
      </c>
      <c r="L2145" s="25">
        <f t="shared" si="142"/>
        <v>1</v>
      </c>
      <c r="M2145" s="25" t="str">
        <f>VLOOKUP(L2145,mês!A:B,2,0)</f>
        <v>Janeiro</v>
      </c>
      <c r="N2145" s="25" t="e">
        <f t="shared" si="143"/>
        <v>#VALUE!</v>
      </c>
    </row>
    <row r="2146" spans="10:14" ht="57" customHeight="1" x14ac:dyDescent="0.2">
      <c r="J2146" s="30">
        <f t="shared" si="140"/>
        <v>0</v>
      </c>
      <c r="K2146" s="30">
        <f t="shared" si="141"/>
        <v>0</v>
      </c>
      <c r="L2146" s="25">
        <f t="shared" si="142"/>
        <v>1</v>
      </c>
      <c r="M2146" s="25" t="str">
        <f>VLOOKUP(L2146,mês!A:B,2,0)</f>
        <v>Janeiro</v>
      </c>
      <c r="N2146" s="25" t="e">
        <f t="shared" si="143"/>
        <v>#VALUE!</v>
      </c>
    </row>
    <row r="2147" spans="10:14" ht="57" customHeight="1" x14ac:dyDescent="0.2">
      <c r="J2147" s="30">
        <f t="shared" si="140"/>
        <v>0</v>
      </c>
      <c r="K2147" s="30">
        <f t="shared" si="141"/>
        <v>0</v>
      </c>
      <c r="L2147" s="25">
        <f t="shared" si="142"/>
        <v>1</v>
      </c>
      <c r="M2147" s="25" t="str">
        <f>VLOOKUP(L2147,mês!A:B,2,0)</f>
        <v>Janeiro</v>
      </c>
      <c r="N2147" s="25" t="e">
        <f t="shared" si="143"/>
        <v>#VALUE!</v>
      </c>
    </row>
    <row r="2148" spans="10:14" ht="57" customHeight="1" x14ac:dyDescent="0.2">
      <c r="J2148" s="30">
        <f t="shared" si="140"/>
        <v>0</v>
      </c>
      <c r="K2148" s="30">
        <f t="shared" si="141"/>
        <v>0</v>
      </c>
      <c r="L2148" s="25">
        <f t="shared" si="142"/>
        <v>1</v>
      </c>
      <c r="M2148" s="25" t="str">
        <f>VLOOKUP(L2148,mês!A:B,2,0)</f>
        <v>Janeiro</v>
      </c>
      <c r="N2148" s="25" t="e">
        <f t="shared" si="143"/>
        <v>#VALUE!</v>
      </c>
    </row>
    <row r="2149" spans="10:14" ht="57" customHeight="1" x14ac:dyDescent="0.2">
      <c r="J2149" s="30">
        <f t="shared" si="140"/>
        <v>0</v>
      </c>
      <c r="K2149" s="30">
        <f t="shared" si="141"/>
        <v>0</v>
      </c>
      <c r="L2149" s="25">
        <f t="shared" si="142"/>
        <v>1</v>
      </c>
      <c r="M2149" s="25" t="str">
        <f>VLOOKUP(L2149,mês!A:B,2,0)</f>
        <v>Janeiro</v>
      </c>
      <c r="N2149" s="25" t="e">
        <f t="shared" si="143"/>
        <v>#VALUE!</v>
      </c>
    </row>
    <row r="2150" spans="10:14" ht="57" customHeight="1" x14ac:dyDescent="0.2">
      <c r="J2150" s="30">
        <f t="shared" si="140"/>
        <v>0</v>
      </c>
      <c r="K2150" s="30">
        <f t="shared" si="141"/>
        <v>0</v>
      </c>
      <c r="L2150" s="25">
        <f t="shared" si="142"/>
        <v>1</v>
      </c>
      <c r="M2150" s="25" t="str">
        <f>VLOOKUP(L2150,mês!A:B,2,0)</f>
        <v>Janeiro</v>
      </c>
      <c r="N2150" s="25" t="e">
        <f t="shared" si="143"/>
        <v>#VALUE!</v>
      </c>
    </row>
    <row r="2151" spans="10:14" ht="57" customHeight="1" x14ac:dyDescent="0.2">
      <c r="J2151" s="30">
        <f t="shared" si="140"/>
        <v>0</v>
      </c>
      <c r="K2151" s="30">
        <f t="shared" si="141"/>
        <v>0</v>
      </c>
      <c r="L2151" s="25">
        <f t="shared" si="142"/>
        <v>1</v>
      </c>
      <c r="M2151" s="25" t="str">
        <f>VLOOKUP(L2151,mês!A:B,2,0)</f>
        <v>Janeiro</v>
      </c>
      <c r="N2151" s="25" t="e">
        <f t="shared" si="143"/>
        <v>#VALUE!</v>
      </c>
    </row>
    <row r="2152" spans="10:14" ht="57" customHeight="1" x14ac:dyDescent="0.2">
      <c r="J2152" s="30">
        <f t="shared" si="140"/>
        <v>0</v>
      </c>
      <c r="K2152" s="30">
        <f t="shared" si="141"/>
        <v>0</v>
      </c>
      <c r="L2152" s="25">
        <f t="shared" si="142"/>
        <v>1</v>
      </c>
      <c r="M2152" s="25" t="str">
        <f>VLOOKUP(L2152,mês!A:B,2,0)</f>
        <v>Janeiro</v>
      </c>
      <c r="N2152" s="25" t="e">
        <f t="shared" si="143"/>
        <v>#VALUE!</v>
      </c>
    </row>
    <row r="2153" spans="10:14" ht="57" customHeight="1" x14ac:dyDescent="0.2">
      <c r="J2153" s="30">
        <f t="shared" si="140"/>
        <v>0</v>
      </c>
      <c r="K2153" s="30">
        <f t="shared" si="141"/>
        <v>0</v>
      </c>
      <c r="L2153" s="25">
        <f t="shared" si="142"/>
        <v>1</v>
      </c>
      <c r="M2153" s="25" t="str">
        <f>VLOOKUP(L2153,mês!A:B,2,0)</f>
        <v>Janeiro</v>
      </c>
      <c r="N2153" s="25" t="e">
        <f t="shared" si="143"/>
        <v>#VALUE!</v>
      </c>
    </row>
    <row r="2154" spans="10:14" ht="57" customHeight="1" x14ac:dyDescent="0.2">
      <c r="J2154" s="30">
        <f t="shared" si="140"/>
        <v>0</v>
      </c>
      <c r="K2154" s="30">
        <f t="shared" si="141"/>
        <v>0</v>
      </c>
      <c r="L2154" s="25">
        <f t="shared" si="142"/>
        <v>1</v>
      </c>
      <c r="M2154" s="25" t="str">
        <f>VLOOKUP(L2154,mês!A:B,2,0)</f>
        <v>Janeiro</v>
      </c>
      <c r="N2154" s="25" t="e">
        <f t="shared" si="143"/>
        <v>#VALUE!</v>
      </c>
    </row>
    <row r="2155" spans="10:14" ht="57" customHeight="1" x14ac:dyDescent="0.2">
      <c r="J2155" s="30">
        <f t="shared" si="140"/>
        <v>0</v>
      </c>
      <c r="K2155" s="30">
        <f t="shared" si="141"/>
        <v>0</v>
      </c>
      <c r="L2155" s="25">
        <f t="shared" si="142"/>
        <v>1</v>
      </c>
      <c r="M2155" s="25" t="str">
        <f>VLOOKUP(L2155,mês!A:B,2,0)</f>
        <v>Janeiro</v>
      </c>
      <c r="N2155" s="25" t="e">
        <f t="shared" si="143"/>
        <v>#VALUE!</v>
      </c>
    </row>
    <row r="2156" spans="10:14" ht="57" customHeight="1" x14ac:dyDescent="0.2">
      <c r="J2156" s="30">
        <f t="shared" si="140"/>
        <v>0</v>
      </c>
      <c r="K2156" s="30">
        <f t="shared" si="141"/>
        <v>0</v>
      </c>
      <c r="L2156" s="25">
        <f t="shared" si="142"/>
        <v>1</v>
      </c>
      <c r="M2156" s="25" t="str">
        <f>VLOOKUP(L2156,mês!A:B,2,0)</f>
        <v>Janeiro</v>
      </c>
      <c r="N2156" s="25" t="e">
        <f t="shared" si="143"/>
        <v>#VALUE!</v>
      </c>
    </row>
    <row r="2157" spans="10:14" ht="57" customHeight="1" x14ac:dyDescent="0.2">
      <c r="J2157" s="30">
        <f t="shared" si="140"/>
        <v>0</v>
      </c>
      <c r="K2157" s="30">
        <f t="shared" si="141"/>
        <v>0</v>
      </c>
      <c r="L2157" s="25">
        <f t="shared" si="142"/>
        <v>1</v>
      </c>
      <c r="M2157" s="25" t="str">
        <f>VLOOKUP(L2157,mês!A:B,2,0)</f>
        <v>Janeiro</v>
      </c>
      <c r="N2157" s="25" t="e">
        <f t="shared" si="143"/>
        <v>#VALUE!</v>
      </c>
    </row>
    <row r="2158" spans="10:14" ht="57" customHeight="1" x14ac:dyDescent="0.2">
      <c r="J2158" s="30">
        <f t="shared" si="140"/>
        <v>0</v>
      </c>
      <c r="K2158" s="30">
        <f t="shared" si="141"/>
        <v>0</v>
      </c>
      <c r="L2158" s="25">
        <f t="shared" si="142"/>
        <v>1</v>
      </c>
      <c r="M2158" s="25" t="str">
        <f>VLOOKUP(L2158,mês!A:B,2,0)</f>
        <v>Janeiro</v>
      </c>
      <c r="N2158" s="25" t="e">
        <f t="shared" si="143"/>
        <v>#VALUE!</v>
      </c>
    </row>
    <row r="2159" spans="10:14" ht="57" customHeight="1" x14ac:dyDescent="0.2">
      <c r="J2159" s="30">
        <f t="shared" si="140"/>
        <v>0</v>
      </c>
      <c r="K2159" s="30">
        <f t="shared" si="141"/>
        <v>0</v>
      </c>
      <c r="L2159" s="25">
        <f t="shared" si="142"/>
        <v>1</v>
      </c>
      <c r="M2159" s="25" t="str">
        <f>VLOOKUP(L2159,mês!A:B,2,0)</f>
        <v>Janeiro</v>
      </c>
      <c r="N2159" s="25" t="e">
        <f t="shared" si="143"/>
        <v>#VALUE!</v>
      </c>
    </row>
    <row r="2160" spans="10:14" ht="57" customHeight="1" x14ac:dyDescent="0.2">
      <c r="J2160" s="30">
        <f t="shared" si="140"/>
        <v>0</v>
      </c>
      <c r="K2160" s="30">
        <f t="shared" si="141"/>
        <v>0</v>
      </c>
      <c r="L2160" s="25">
        <f t="shared" si="142"/>
        <v>1</v>
      </c>
      <c r="M2160" s="25" t="str">
        <f>VLOOKUP(L2160,mês!A:B,2,0)</f>
        <v>Janeiro</v>
      </c>
      <c r="N2160" s="25" t="e">
        <f t="shared" si="143"/>
        <v>#VALUE!</v>
      </c>
    </row>
    <row r="2161" spans="10:14" ht="57" customHeight="1" x14ac:dyDescent="0.2">
      <c r="J2161" s="30">
        <f t="shared" si="140"/>
        <v>0</v>
      </c>
      <c r="K2161" s="30">
        <f t="shared" si="141"/>
        <v>0</v>
      </c>
      <c r="L2161" s="25">
        <f t="shared" si="142"/>
        <v>1</v>
      </c>
      <c r="M2161" s="25" t="str">
        <f>VLOOKUP(L2161,mês!A:B,2,0)</f>
        <v>Janeiro</v>
      </c>
      <c r="N2161" s="25" t="e">
        <f t="shared" si="143"/>
        <v>#VALUE!</v>
      </c>
    </row>
    <row r="2162" spans="10:14" ht="57" customHeight="1" x14ac:dyDescent="0.2">
      <c r="J2162" s="30">
        <f t="shared" si="140"/>
        <v>0</v>
      </c>
      <c r="K2162" s="30">
        <f t="shared" si="141"/>
        <v>0</v>
      </c>
      <c r="L2162" s="25">
        <f t="shared" si="142"/>
        <v>1</v>
      </c>
      <c r="M2162" s="25" t="str">
        <f>VLOOKUP(L2162,mês!A:B,2,0)</f>
        <v>Janeiro</v>
      </c>
      <c r="N2162" s="25" t="e">
        <f t="shared" si="143"/>
        <v>#VALUE!</v>
      </c>
    </row>
    <row r="2163" spans="10:14" ht="57" customHeight="1" x14ac:dyDescent="0.2">
      <c r="J2163" s="30">
        <f t="shared" si="140"/>
        <v>0</v>
      </c>
      <c r="K2163" s="30">
        <f t="shared" si="141"/>
        <v>0</v>
      </c>
      <c r="L2163" s="25">
        <f t="shared" si="142"/>
        <v>1</v>
      </c>
      <c r="M2163" s="25" t="str">
        <f>VLOOKUP(L2163,mês!A:B,2,0)</f>
        <v>Janeiro</v>
      </c>
      <c r="N2163" s="25" t="e">
        <f t="shared" si="143"/>
        <v>#VALUE!</v>
      </c>
    </row>
    <row r="2164" spans="10:14" ht="57" customHeight="1" x14ac:dyDescent="0.2">
      <c r="J2164" s="30">
        <f t="shared" si="140"/>
        <v>0</v>
      </c>
      <c r="K2164" s="30">
        <f t="shared" si="141"/>
        <v>0</v>
      </c>
      <c r="L2164" s="25">
        <f t="shared" si="142"/>
        <v>1</v>
      </c>
      <c r="M2164" s="25" t="str">
        <f>VLOOKUP(L2164,mês!A:B,2,0)</f>
        <v>Janeiro</v>
      </c>
      <c r="N2164" s="25" t="e">
        <f t="shared" si="143"/>
        <v>#VALUE!</v>
      </c>
    </row>
    <row r="2165" spans="10:14" ht="57" customHeight="1" x14ac:dyDescent="0.2">
      <c r="J2165" s="30">
        <f t="shared" si="140"/>
        <v>0</v>
      </c>
      <c r="K2165" s="30">
        <f t="shared" si="141"/>
        <v>0</v>
      </c>
      <c r="L2165" s="25">
        <f t="shared" si="142"/>
        <v>1</v>
      </c>
      <c r="M2165" s="25" t="str">
        <f>VLOOKUP(L2165,mês!A:B,2,0)</f>
        <v>Janeiro</v>
      </c>
      <c r="N2165" s="25" t="e">
        <f t="shared" si="143"/>
        <v>#VALUE!</v>
      </c>
    </row>
    <row r="2166" spans="10:14" ht="57" customHeight="1" x14ac:dyDescent="0.2">
      <c r="J2166" s="30">
        <f t="shared" si="140"/>
        <v>0</v>
      </c>
      <c r="K2166" s="30">
        <f t="shared" si="141"/>
        <v>0</v>
      </c>
      <c r="L2166" s="25">
        <f t="shared" si="142"/>
        <v>1</v>
      </c>
      <c r="M2166" s="25" t="str">
        <f>VLOOKUP(L2166,mês!A:B,2,0)</f>
        <v>Janeiro</v>
      </c>
      <c r="N2166" s="25" t="e">
        <f t="shared" si="143"/>
        <v>#VALUE!</v>
      </c>
    </row>
    <row r="2167" spans="10:14" ht="57" customHeight="1" x14ac:dyDescent="0.2">
      <c r="J2167" s="30">
        <f t="shared" si="140"/>
        <v>0</v>
      </c>
      <c r="K2167" s="30">
        <f t="shared" si="141"/>
        <v>0</v>
      </c>
      <c r="L2167" s="25">
        <f t="shared" si="142"/>
        <v>1</v>
      </c>
      <c r="M2167" s="25" t="str">
        <f>VLOOKUP(L2167,mês!A:B,2,0)</f>
        <v>Janeiro</v>
      </c>
      <c r="N2167" s="25" t="e">
        <f t="shared" si="143"/>
        <v>#VALUE!</v>
      </c>
    </row>
    <row r="2168" spans="10:14" ht="57" customHeight="1" x14ac:dyDescent="0.2">
      <c r="J2168" s="30">
        <f t="shared" si="140"/>
        <v>0</v>
      </c>
      <c r="K2168" s="30">
        <f t="shared" si="141"/>
        <v>0</v>
      </c>
      <c r="L2168" s="25">
        <f t="shared" si="142"/>
        <v>1</v>
      </c>
      <c r="M2168" s="25" t="str">
        <f>VLOOKUP(L2168,mês!A:B,2,0)</f>
        <v>Janeiro</v>
      </c>
      <c r="N2168" s="25" t="e">
        <f t="shared" si="143"/>
        <v>#VALUE!</v>
      </c>
    </row>
    <row r="2169" spans="10:14" ht="57" customHeight="1" x14ac:dyDescent="0.2">
      <c r="J2169" s="30">
        <f t="shared" si="140"/>
        <v>0</v>
      </c>
      <c r="K2169" s="30">
        <f t="shared" si="141"/>
        <v>0</v>
      </c>
      <c r="L2169" s="25">
        <f t="shared" si="142"/>
        <v>1</v>
      </c>
      <c r="M2169" s="25" t="str">
        <f>VLOOKUP(L2169,mês!A:B,2,0)</f>
        <v>Janeiro</v>
      </c>
      <c r="N2169" s="25" t="e">
        <f t="shared" si="143"/>
        <v>#VALUE!</v>
      </c>
    </row>
    <row r="2170" spans="10:14" ht="57" customHeight="1" x14ac:dyDescent="0.2">
      <c r="J2170" s="30">
        <f t="shared" si="140"/>
        <v>0</v>
      </c>
      <c r="K2170" s="30">
        <f t="shared" si="141"/>
        <v>0</v>
      </c>
      <c r="L2170" s="25">
        <f t="shared" si="142"/>
        <v>1</v>
      </c>
      <c r="M2170" s="25" t="str">
        <f>VLOOKUP(L2170,mês!A:B,2,0)</f>
        <v>Janeiro</v>
      </c>
      <c r="N2170" s="25" t="e">
        <f t="shared" si="143"/>
        <v>#VALUE!</v>
      </c>
    </row>
    <row r="2171" spans="10:14" ht="57" customHeight="1" x14ac:dyDescent="0.2">
      <c r="J2171" s="30">
        <f t="shared" si="140"/>
        <v>0</v>
      </c>
      <c r="K2171" s="30">
        <f t="shared" si="141"/>
        <v>0</v>
      </c>
      <c r="L2171" s="25">
        <f t="shared" si="142"/>
        <v>1</v>
      </c>
      <c r="M2171" s="25" t="str">
        <f>VLOOKUP(L2171,mês!A:B,2,0)</f>
        <v>Janeiro</v>
      </c>
      <c r="N2171" s="25" t="e">
        <f t="shared" si="143"/>
        <v>#VALUE!</v>
      </c>
    </row>
    <row r="2172" spans="10:14" ht="57" customHeight="1" x14ac:dyDescent="0.2">
      <c r="J2172" s="30">
        <f t="shared" si="140"/>
        <v>0</v>
      </c>
      <c r="K2172" s="30">
        <f t="shared" si="141"/>
        <v>0</v>
      </c>
      <c r="L2172" s="25">
        <f t="shared" si="142"/>
        <v>1</v>
      </c>
      <c r="M2172" s="25" t="str">
        <f>VLOOKUP(L2172,mês!A:B,2,0)</f>
        <v>Janeiro</v>
      </c>
      <c r="N2172" s="25" t="e">
        <f t="shared" si="143"/>
        <v>#VALUE!</v>
      </c>
    </row>
    <row r="2173" spans="10:14" ht="57" customHeight="1" x14ac:dyDescent="0.2">
      <c r="J2173" s="30">
        <f t="shared" si="140"/>
        <v>0</v>
      </c>
      <c r="K2173" s="30">
        <f t="shared" si="141"/>
        <v>0</v>
      </c>
      <c r="L2173" s="25">
        <f t="shared" si="142"/>
        <v>1</v>
      </c>
      <c r="M2173" s="25" t="str">
        <f>VLOOKUP(L2173,mês!A:B,2,0)</f>
        <v>Janeiro</v>
      </c>
      <c r="N2173" s="25" t="e">
        <f t="shared" si="143"/>
        <v>#VALUE!</v>
      </c>
    </row>
    <row r="2174" spans="10:14" ht="57" customHeight="1" x14ac:dyDescent="0.2">
      <c r="J2174" s="30">
        <f t="shared" si="140"/>
        <v>0</v>
      </c>
      <c r="K2174" s="30">
        <f t="shared" si="141"/>
        <v>0</v>
      </c>
      <c r="L2174" s="25">
        <f t="shared" si="142"/>
        <v>1</v>
      </c>
      <c r="M2174" s="25" t="str">
        <f>VLOOKUP(L2174,mês!A:B,2,0)</f>
        <v>Janeiro</v>
      </c>
      <c r="N2174" s="25" t="e">
        <f t="shared" si="143"/>
        <v>#VALUE!</v>
      </c>
    </row>
    <row r="2175" spans="10:14" ht="57" customHeight="1" x14ac:dyDescent="0.2">
      <c r="J2175" s="30">
        <f t="shared" si="140"/>
        <v>0</v>
      </c>
      <c r="K2175" s="30">
        <f t="shared" si="141"/>
        <v>0</v>
      </c>
      <c r="L2175" s="25">
        <f t="shared" si="142"/>
        <v>1</v>
      </c>
      <c r="M2175" s="25" t="str">
        <f>VLOOKUP(L2175,mês!A:B,2,0)</f>
        <v>Janeiro</v>
      </c>
      <c r="N2175" s="25" t="e">
        <f t="shared" si="143"/>
        <v>#VALUE!</v>
      </c>
    </row>
    <row r="2176" spans="10:14" ht="57" customHeight="1" x14ac:dyDescent="0.2">
      <c r="J2176" s="30">
        <f t="shared" si="140"/>
        <v>0</v>
      </c>
      <c r="K2176" s="30">
        <f t="shared" si="141"/>
        <v>0</v>
      </c>
      <c r="L2176" s="25">
        <f t="shared" si="142"/>
        <v>1</v>
      </c>
      <c r="M2176" s="25" t="str">
        <f>VLOOKUP(L2176,mês!A:B,2,0)</f>
        <v>Janeiro</v>
      </c>
      <c r="N2176" s="25" t="e">
        <f t="shared" si="143"/>
        <v>#VALUE!</v>
      </c>
    </row>
    <row r="2177" spans="10:14" ht="57" customHeight="1" x14ac:dyDescent="0.2">
      <c r="J2177" s="30">
        <f t="shared" si="140"/>
        <v>0</v>
      </c>
      <c r="K2177" s="30">
        <f t="shared" si="141"/>
        <v>0</v>
      </c>
      <c r="L2177" s="25">
        <f t="shared" si="142"/>
        <v>1</v>
      </c>
      <c r="M2177" s="25" t="str">
        <f>VLOOKUP(L2177,mês!A:B,2,0)</f>
        <v>Janeiro</v>
      </c>
      <c r="N2177" s="25" t="e">
        <f t="shared" si="143"/>
        <v>#VALUE!</v>
      </c>
    </row>
    <row r="2178" spans="10:14" ht="57" customHeight="1" x14ac:dyDescent="0.2">
      <c r="J2178" s="30">
        <f t="shared" si="140"/>
        <v>0</v>
      </c>
      <c r="K2178" s="30">
        <f t="shared" si="141"/>
        <v>0</v>
      </c>
      <c r="L2178" s="25">
        <f t="shared" si="142"/>
        <v>1</v>
      </c>
      <c r="M2178" s="25" t="str">
        <f>VLOOKUP(L2178,mês!A:B,2,0)</f>
        <v>Janeiro</v>
      </c>
      <c r="N2178" s="25" t="e">
        <f t="shared" si="143"/>
        <v>#VALUE!</v>
      </c>
    </row>
    <row r="2179" spans="10:14" ht="57" customHeight="1" x14ac:dyDescent="0.2">
      <c r="J2179" s="30">
        <f t="shared" si="140"/>
        <v>0</v>
      </c>
      <c r="K2179" s="30">
        <f t="shared" si="141"/>
        <v>0</v>
      </c>
      <c r="L2179" s="25">
        <f t="shared" si="142"/>
        <v>1</v>
      </c>
      <c r="M2179" s="25" t="str">
        <f>VLOOKUP(L2179,mês!A:B,2,0)</f>
        <v>Janeiro</v>
      </c>
      <c r="N2179" s="25" t="e">
        <f t="shared" si="143"/>
        <v>#VALUE!</v>
      </c>
    </row>
    <row r="2180" spans="10:14" ht="57" customHeight="1" x14ac:dyDescent="0.2">
      <c r="J2180" s="30">
        <f t="shared" si="140"/>
        <v>0</v>
      </c>
      <c r="K2180" s="30">
        <f t="shared" si="141"/>
        <v>0</v>
      </c>
      <c r="L2180" s="25">
        <f t="shared" si="142"/>
        <v>1</v>
      </c>
      <c r="M2180" s="25" t="str">
        <f>VLOOKUP(L2180,mês!A:B,2,0)</f>
        <v>Janeiro</v>
      </c>
      <c r="N2180" s="25" t="e">
        <f t="shared" si="143"/>
        <v>#VALUE!</v>
      </c>
    </row>
    <row r="2181" spans="10:14" ht="57" customHeight="1" x14ac:dyDescent="0.2">
      <c r="J2181" s="30">
        <f t="shared" si="140"/>
        <v>0</v>
      </c>
      <c r="K2181" s="30">
        <f t="shared" si="141"/>
        <v>0</v>
      </c>
      <c r="L2181" s="25">
        <f t="shared" si="142"/>
        <v>1</v>
      </c>
      <c r="M2181" s="25" t="str">
        <f>VLOOKUP(L2181,mês!A:B,2,0)</f>
        <v>Janeiro</v>
      </c>
      <c r="N2181" s="25" t="e">
        <f t="shared" si="143"/>
        <v>#VALUE!</v>
      </c>
    </row>
    <row r="2182" spans="10:14" ht="57" customHeight="1" x14ac:dyDescent="0.2">
      <c r="J2182" s="30">
        <f t="shared" si="140"/>
        <v>0</v>
      </c>
      <c r="K2182" s="30">
        <f t="shared" si="141"/>
        <v>0</v>
      </c>
      <c r="L2182" s="25">
        <f t="shared" si="142"/>
        <v>1</v>
      </c>
      <c r="M2182" s="25" t="str">
        <f>VLOOKUP(L2182,mês!A:B,2,0)</f>
        <v>Janeiro</v>
      </c>
      <c r="N2182" s="25" t="e">
        <f t="shared" si="143"/>
        <v>#VALUE!</v>
      </c>
    </row>
    <row r="2183" spans="10:14" ht="57" customHeight="1" x14ac:dyDescent="0.2">
      <c r="J2183" s="30">
        <f t="shared" si="140"/>
        <v>0</v>
      </c>
      <c r="K2183" s="30">
        <f t="shared" si="141"/>
        <v>0</v>
      </c>
      <c r="L2183" s="25">
        <f t="shared" si="142"/>
        <v>1</v>
      </c>
      <c r="M2183" s="25" t="str">
        <f>VLOOKUP(L2183,mês!A:B,2,0)</f>
        <v>Janeiro</v>
      </c>
      <c r="N2183" s="25" t="e">
        <f t="shared" si="143"/>
        <v>#VALUE!</v>
      </c>
    </row>
    <row r="2184" spans="10:14" ht="57" customHeight="1" x14ac:dyDescent="0.2">
      <c r="J2184" s="30">
        <f t="shared" si="140"/>
        <v>0</v>
      </c>
      <c r="K2184" s="30">
        <f t="shared" si="141"/>
        <v>0</v>
      </c>
      <c r="L2184" s="25">
        <f t="shared" si="142"/>
        <v>1</v>
      </c>
      <c r="M2184" s="25" t="str">
        <f>VLOOKUP(L2184,mês!A:B,2,0)</f>
        <v>Janeiro</v>
      </c>
      <c r="N2184" s="25" t="e">
        <f t="shared" si="143"/>
        <v>#VALUE!</v>
      </c>
    </row>
    <row r="2185" spans="10:14" ht="57" customHeight="1" x14ac:dyDescent="0.2">
      <c r="J2185" s="30">
        <f t="shared" si="140"/>
        <v>0</v>
      </c>
      <c r="K2185" s="30">
        <f t="shared" si="141"/>
        <v>0</v>
      </c>
      <c r="L2185" s="25">
        <f t="shared" si="142"/>
        <v>1</v>
      </c>
      <c r="M2185" s="25" t="str">
        <f>VLOOKUP(L2185,mês!A:B,2,0)</f>
        <v>Janeiro</v>
      </c>
      <c r="N2185" s="25" t="e">
        <f t="shared" si="143"/>
        <v>#VALUE!</v>
      </c>
    </row>
    <row r="2186" spans="10:14" ht="57" customHeight="1" x14ac:dyDescent="0.2">
      <c r="J2186" s="30">
        <f t="shared" si="140"/>
        <v>0</v>
      </c>
      <c r="K2186" s="30">
        <f t="shared" si="141"/>
        <v>0</v>
      </c>
      <c r="L2186" s="25">
        <f t="shared" si="142"/>
        <v>1</v>
      </c>
      <c r="M2186" s="25" t="str">
        <f>VLOOKUP(L2186,mês!A:B,2,0)</f>
        <v>Janeiro</v>
      </c>
      <c r="N2186" s="25" t="e">
        <f t="shared" si="143"/>
        <v>#VALUE!</v>
      </c>
    </row>
    <row r="2187" spans="10:14" ht="57" customHeight="1" x14ac:dyDescent="0.2">
      <c r="J2187" s="30">
        <f t="shared" si="140"/>
        <v>0</v>
      </c>
      <c r="K2187" s="30">
        <f t="shared" si="141"/>
        <v>0</v>
      </c>
      <c r="L2187" s="25">
        <f t="shared" si="142"/>
        <v>1</v>
      </c>
      <c r="M2187" s="25" t="str">
        <f>VLOOKUP(L2187,mês!A:B,2,0)</f>
        <v>Janeiro</v>
      </c>
      <c r="N2187" s="25" t="e">
        <f t="shared" si="143"/>
        <v>#VALUE!</v>
      </c>
    </row>
    <row r="2188" spans="10:14" ht="57" customHeight="1" x14ac:dyDescent="0.2">
      <c r="J2188" s="30">
        <f t="shared" si="140"/>
        <v>0</v>
      </c>
      <c r="K2188" s="30">
        <f t="shared" si="141"/>
        <v>0</v>
      </c>
      <c r="L2188" s="25">
        <f t="shared" si="142"/>
        <v>1</v>
      </c>
      <c r="M2188" s="25" t="str">
        <f>VLOOKUP(L2188,mês!A:B,2,0)</f>
        <v>Janeiro</v>
      </c>
      <c r="N2188" s="25" t="e">
        <f t="shared" si="143"/>
        <v>#VALUE!</v>
      </c>
    </row>
    <row r="2189" spans="10:14" ht="57" customHeight="1" x14ac:dyDescent="0.2">
      <c r="J2189" s="30">
        <f t="shared" si="140"/>
        <v>0</v>
      </c>
      <c r="K2189" s="30">
        <f t="shared" si="141"/>
        <v>0</v>
      </c>
      <c r="L2189" s="25">
        <f t="shared" si="142"/>
        <v>1</v>
      </c>
      <c r="M2189" s="25" t="str">
        <f>VLOOKUP(L2189,mês!A:B,2,0)</f>
        <v>Janeiro</v>
      </c>
      <c r="N2189" s="25" t="e">
        <f t="shared" si="143"/>
        <v>#VALUE!</v>
      </c>
    </row>
    <row r="2190" spans="10:14" ht="57" customHeight="1" x14ac:dyDescent="0.2">
      <c r="J2190" s="30">
        <f t="shared" si="140"/>
        <v>0</v>
      </c>
      <c r="K2190" s="30">
        <f t="shared" si="141"/>
        <v>0</v>
      </c>
      <c r="L2190" s="25">
        <f t="shared" si="142"/>
        <v>1</v>
      </c>
      <c r="M2190" s="25" t="str">
        <f>VLOOKUP(L2190,mês!A:B,2,0)</f>
        <v>Janeiro</v>
      </c>
      <c r="N2190" s="25" t="e">
        <f t="shared" si="143"/>
        <v>#VALUE!</v>
      </c>
    </row>
    <row r="2191" spans="10:14" ht="57" customHeight="1" x14ac:dyDescent="0.2">
      <c r="J2191" s="30">
        <f t="shared" si="140"/>
        <v>0</v>
      </c>
      <c r="K2191" s="30">
        <f t="shared" si="141"/>
        <v>0</v>
      </c>
      <c r="L2191" s="25">
        <f t="shared" si="142"/>
        <v>1</v>
      </c>
      <c r="M2191" s="25" t="str">
        <f>VLOOKUP(L2191,mês!A:B,2,0)</f>
        <v>Janeiro</v>
      </c>
      <c r="N2191" s="25" t="e">
        <f t="shared" si="143"/>
        <v>#VALUE!</v>
      </c>
    </row>
    <row r="2192" spans="10:14" ht="57" customHeight="1" x14ac:dyDescent="0.2">
      <c r="J2192" s="30">
        <f t="shared" si="140"/>
        <v>0</v>
      </c>
      <c r="K2192" s="30">
        <f t="shared" si="141"/>
        <v>0</v>
      </c>
      <c r="L2192" s="25">
        <f t="shared" si="142"/>
        <v>1</v>
      </c>
      <c r="M2192" s="25" t="str">
        <f>VLOOKUP(L2192,mês!A:B,2,0)</f>
        <v>Janeiro</v>
      </c>
      <c r="N2192" s="25" t="e">
        <f t="shared" si="143"/>
        <v>#VALUE!</v>
      </c>
    </row>
    <row r="2193" spans="10:14" ht="57" customHeight="1" x14ac:dyDescent="0.2">
      <c r="J2193" s="30">
        <f t="shared" si="140"/>
        <v>0</v>
      </c>
      <c r="K2193" s="30">
        <f t="shared" si="141"/>
        <v>0</v>
      </c>
      <c r="L2193" s="25">
        <f t="shared" si="142"/>
        <v>1</v>
      </c>
      <c r="M2193" s="25" t="str">
        <f>VLOOKUP(L2193,mês!A:B,2,0)</f>
        <v>Janeiro</v>
      </c>
      <c r="N2193" s="25" t="e">
        <f t="shared" si="143"/>
        <v>#VALUE!</v>
      </c>
    </row>
    <row r="2194" spans="10:14" ht="57" customHeight="1" x14ac:dyDescent="0.2">
      <c r="J2194" s="30">
        <f t="shared" si="140"/>
        <v>0</v>
      </c>
      <c r="K2194" s="30">
        <f t="shared" si="141"/>
        <v>0</v>
      </c>
      <c r="L2194" s="25">
        <f t="shared" si="142"/>
        <v>1</v>
      </c>
      <c r="M2194" s="25" t="str">
        <f>VLOOKUP(L2194,mês!A:B,2,0)</f>
        <v>Janeiro</v>
      </c>
      <c r="N2194" s="25" t="e">
        <f t="shared" si="143"/>
        <v>#VALUE!</v>
      </c>
    </row>
    <row r="2195" spans="10:14" ht="57" customHeight="1" x14ac:dyDescent="0.2">
      <c r="J2195" s="30">
        <f t="shared" si="140"/>
        <v>0</v>
      </c>
      <c r="K2195" s="30">
        <f t="shared" si="141"/>
        <v>0</v>
      </c>
      <c r="L2195" s="25">
        <f t="shared" si="142"/>
        <v>1</v>
      </c>
      <c r="M2195" s="25" t="str">
        <f>VLOOKUP(L2195,mês!A:B,2,0)</f>
        <v>Janeiro</v>
      </c>
      <c r="N2195" s="25" t="e">
        <f t="shared" si="143"/>
        <v>#VALUE!</v>
      </c>
    </row>
    <row r="2196" spans="10:14" ht="57" customHeight="1" x14ac:dyDescent="0.2">
      <c r="J2196" s="30">
        <f t="shared" si="140"/>
        <v>0</v>
      </c>
      <c r="K2196" s="30">
        <f t="shared" si="141"/>
        <v>0</v>
      </c>
      <c r="L2196" s="25">
        <f t="shared" si="142"/>
        <v>1</v>
      </c>
      <c r="M2196" s="25" t="str">
        <f>VLOOKUP(L2196,mês!A:B,2,0)</f>
        <v>Janeiro</v>
      </c>
      <c r="N2196" s="25" t="e">
        <f t="shared" si="143"/>
        <v>#VALUE!</v>
      </c>
    </row>
    <row r="2197" spans="10:14" ht="57" customHeight="1" x14ac:dyDescent="0.2">
      <c r="J2197" s="30">
        <f t="shared" si="140"/>
        <v>0</v>
      </c>
      <c r="K2197" s="30">
        <f t="shared" si="141"/>
        <v>0</v>
      </c>
      <c r="L2197" s="25">
        <f t="shared" si="142"/>
        <v>1</v>
      </c>
      <c r="M2197" s="25" t="str">
        <f>VLOOKUP(L2197,mês!A:B,2,0)</f>
        <v>Janeiro</v>
      </c>
      <c r="N2197" s="25" t="e">
        <f t="shared" si="143"/>
        <v>#VALUE!</v>
      </c>
    </row>
    <row r="2198" spans="10:14" ht="57" customHeight="1" x14ac:dyDescent="0.2">
      <c r="J2198" s="30">
        <f t="shared" si="140"/>
        <v>0</v>
      </c>
      <c r="K2198" s="30">
        <f t="shared" si="141"/>
        <v>0</v>
      </c>
      <c r="L2198" s="25">
        <f t="shared" si="142"/>
        <v>1</v>
      </c>
      <c r="M2198" s="25" t="str">
        <f>VLOOKUP(L2198,mês!A:B,2,0)</f>
        <v>Janeiro</v>
      </c>
      <c r="N2198" s="25" t="e">
        <f t="shared" si="143"/>
        <v>#VALUE!</v>
      </c>
    </row>
    <row r="2199" spans="10:14" ht="57" customHeight="1" x14ac:dyDescent="0.2">
      <c r="J2199" s="30">
        <f t="shared" si="140"/>
        <v>0</v>
      </c>
      <c r="K2199" s="30">
        <f t="shared" si="141"/>
        <v>0</v>
      </c>
      <c r="L2199" s="25">
        <f t="shared" si="142"/>
        <v>1</v>
      </c>
      <c r="M2199" s="25" t="str">
        <f>VLOOKUP(L2199,mês!A:B,2,0)</f>
        <v>Janeiro</v>
      </c>
      <c r="N2199" s="25" t="e">
        <f t="shared" si="143"/>
        <v>#VALUE!</v>
      </c>
    </row>
    <row r="2200" spans="10:14" ht="57" customHeight="1" x14ac:dyDescent="0.2">
      <c r="J2200" s="30">
        <f t="shared" si="140"/>
        <v>0</v>
      </c>
      <c r="K2200" s="30">
        <f t="shared" si="141"/>
        <v>0</v>
      </c>
      <c r="L2200" s="25">
        <f t="shared" si="142"/>
        <v>1</v>
      </c>
      <c r="M2200" s="25" t="str">
        <f>VLOOKUP(L2200,mês!A:B,2,0)</f>
        <v>Janeiro</v>
      </c>
      <c r="N2200" s="25" t="e">
        <f t="shared" si="143"/>
        <v>#VALUE!</v>
      </c>
    </row>
    <row r="2201" spans="10:14" ht="57" customHeight="1" x14ac:dyDescent="0.2">
      <c r="J2201" s="30">
        <f t="shared" si="140"/>
        <v>0</v>
      </c>
      <c r="K2201" s="30">
        <f t="shared" si="141"/>
        <v>0</v>
      </c>
      <c r="L2201" s="25">
        <f t="shared" si="142"/>
        <v>1</v>
      </c>
      <c r="M2201" s="25" t="str">
        <f>VLOOKUP(L2201,mês!A:B,2,0)</f>
        <v>Janeiro</v>
      </c>
      <c r="N2201" s="25" t="e">
        <f t="shared" si="143"/>
        <v>#VALUE!</v>
      </c>
    </row>
    <row r="2202" spans="10:14" ht="57" customHeight="1" x14ac:dyDescent="0.2">
      <c r="J2202" s="30">
        <f t="shared" si="140"/>
        <v>0</v>
      </c>
      <c r="K2202" s="30">
        <f t="shared" si="141"/>
        <v>0</v>
      </c>
      <c r="L2202" s="25">
        <f t="shared" si="142"/>
        <v>1</v>
      </c>
      <c r="M2202" s="25" t="str">
        <f>VLOOKUP(L2202,mês!A:B,2,0)</f>
        <v>Janeiro</v>
      </c>
      <c r="N2202" s="25" t="e">
        <f t="shared" si="143"/>
        <v>#VALUE!</v>
      </c>
    </row>
    <row r="2203" spans="10:14" ht="57" customHeight="1" x14ac:dyDescent="0.2">
      <c r="J2203" s="30">
        <f t="shared" si="140"/>
        <v>0</v>
      </c>
      <c r="K2203" s="30">
        <f t="shared" si="141"/>
        <v>0</v>
      </c>
      <c r="L2203" s="25">
        <f t="shared" si="142"/>
        <v>1</v>
      </c>
      <c r="M2203" s="25" t="str">
        <f>VLOOKUP(L2203,mês!A:B,2,0)</f>
        <v>Janeiro</v>
      </c>
      <c r="N2203" s="25" t="e">
        <f t="shared" si="143"/>
        <v>#VALUE!</v>
      </c>
    </row>
    <row r="2204" spans="10:14" ht="57" customHeight="1" x14ac:dyDescent="0.2">
      <c r="J2204" s="30">
        <f t="shared" si="140"/>
        <v>0</v>
      </c>
      <c r="K2204" s="30">
        <f t="shared" si="141"/>
        <v>0</v>
      </c>
      <c r="L2204" s="25">
        <f t="shared" si="142"/>
        <v>1</v>
      </c>
      <c r="M2204" s="25" t="str">
        <f>VLOOKUP(L2204,mês!A:B,2,0)</f>
        <v>Janeiro</v>
      </c>
      <c r="N2204" s="25" t="e">
        <f t="shared" si="143"/>
        <v>#VALUE!</v>
      </c>
    </row>
    <row r="2205" spans="10:14" ht="57" customHeight="1" x14ac:dyDescent="0.2">
      <c r="J2205" s="30">
        <f t="shared" si="140"/>
        <v>0</v>
      </c>
      <c r="K2205" s="30">
        <f t="shared" si="141"/>
        <v>0</v>
      </c>
      <c r="L2205" s="25">
        <f t="shared" si="142"/>
        <v>1</v>
      </c>
      <c r="M2205" s="25" t="str">
        <f>VLOOKUP(L2205,mês!A:B,2,0)</f>
        <v>Janeiro</v>
      </c>
      <c r="N2205" s="25" t="e">
        <f t="shared" si="143"/>
        <v>#VALUE!</v>
      </c>
    </row>
    <row r="2206" spans="10:14" ht="57" customHeight="1" x14ac:dyDescent="0.2">
      <c r="J2206" s="30">
        <f t="shared" si="140"/>
        <v>0</v>
      </c>
      <c r="K2206" s="30">
        <f t="shared" si="141"/>
        <v>0</v>
      </c>
      <c r="L2206" s="25">
        <f t="shared" si="142"/>
        <v>1</v>
      </c>
      <c r="M2206" s="25" t="str">
        <f>VLOOKUP(L2206,mês!A:B,2,0)</f>
        <v>Janeiro</v>
      </c>
      <c r="N2206" s="25" t="e">
        <f t="shared" si="143"/>
        <v>#VALUE!</v>
      </c>
    </row>
    <row r="2207" spans="10:14" ht="57" customHeight="1" x14ac:dyDescent="0.2">
      <c r="J2207" s="30">
        <f t="shared" ref="J2207:J2270" si="144">IF(G2207="Não",0,H2207)</f>
        <v>0</v>
      </c>
      <c r="K2207" s="30">
        <f t="shared" ref="K2207:K2270" si="145">IF(G2207="Não",H2207,0)</f>
        <v>0</v>
      </c>
      <c r="L2207" s="25">
        <f t="shared" ref="L2207:L2270" si="146">MONTH(B2207)</f>
        <v>1</v>
      </c>
      <c r="M2207" s="25" t="str">
        <f>VLOOKUP(L2207,mês!A:B,2,0)</f>
        <v>Janeiro</v>
      </c>
      <c r="N2207" s="25" t="e">
        <f t="shared" ref="N2207:N2270" si="147">LEFT(A2207,SEARCH("-",A2207)-1)</f>
        <v>#VALUE!</v>
      </c>
    </row>
    <row r="2208" spans="10:14" ht="57" customHeight="1" x14ac:dyDescent="0.2">
      <c r="J2208" s="30">
        <f t="shared" si="144"/>
        <v>0</v>
      </c>
      <c r="K2208" s="30">
        <f t="shared" si="145"/>
        <v>0</v>
      </c>
      <c r="L2208" s="25">
        <f t="shared" si="146"/>
        <v>1</v>
      </c>
      <c r="M2208" s="25" t="str">
        <f>VLOOKUP(L2208,mês!A:B,2,0)</f>
        <v>Janeiro</v>
      </c>
      <c r="N2208" s="25" t="e">
        <f t="shared" si="147"/>
        <v>#VALUE!</v>
      </c>
    </row>
    <row r="2209" spans="10:14" ht="57" customHeight="1" x14ac:dyDescent="0.2">
      <c r="J2209" s="30">
        <f t="shared" si="144"/>
        <v>0</v>
      </c>
      <c r="K2209" s="30">
        <f t="shared" si="145"/>
        <v>0</v>
      </c>
      <c r="L2209" s="25">
        <f t="shared" si="146"/>
        <v>1</v>
      </c>
      <c r="M2209" s="25" t="str">
        <f>VLOOKUP(L2209,mês!A:B,2,0)</f>
        <v>Janeiro</v>
      </c>
      <c r="N2209" s="25" t="e">
        <f t="shared" si="147"/>
        <v>#VALUE!</v>
      </c>
    </row>
    <row r="2210" spans="10:14" ht="57" customHeight="1" x14ac:dyDescent="0.2">
      <c r="J2210" s="30">
        <f t="shared" si="144"/>
        <v>0</v>
      </c>
      <c r="K2210" s="30">
        <f t="shared" si="145"/>
        <v>0</v>
      </c>
      <c r="L2210" s="25">
        <f t="shared" si="146"/>
        <v>1</v>
      </c>
      <c r="M2210" s="25" t="str">
        <f>VLOOKUP(L2210,mês!A:B,2,0)</f>
        <v>Janeiro</v>
      </c>
      <c r="N2210" s="25" t="e">
        <f t="shared" si="147"/>
        <v>#VALUE!</v>
      </c>
    </row>
    <row r="2211" spans="10:14" ht="57" customHeight="1" x14ac:dyDescent="0.2">
      <c r="J2211" s="30">
        <f t="shared" si="144"/>
        <v>0</v>
      </c>
      <c r="K2211" s="30">
        <f t="shared" si="145"/>
        <v>0</v>
      </c>
      <c r="L2211" s="25">
        <f t="shared" si="146"/>
        <v>1</v>
      </c>
      <c r="M2211" s="25" t="str">
        <f>VLOOKUP(L2211,mês!A:B,2,0)</f>
        <v>Janeiro</v>
      </c>
      <c r="N2211" s="25" t="e">
        <f t="shared" si="147"/>
        <v>#VALUE!</v>
      </c>
    </row>
    <row r="2212" spans="10:14" ht="57" customHeight="1" x14ac:dyDescent="0.2">
      <c r="J2212" s="30">
        <f t="shared" si="144"/>
        <v>0</v>
      </c>
      <c r="K2212" s="30">
        <f t="shared" si="145"/>
        <v>0</v>
      </c>
      <c r="L2212" s="25">
        <f t="shared" si="146"/>
        <v>1</v>
      </c>
      <c r="M2212" s="25" t="str">
        <f>VLOOKUP(L2212,mês!A:B,2,0)</f>
        <v>Janeiro</v>
      </c>
      <c r="N2212" s="25" t="e">
        <f t="shared" si="147"/>
        <v>#VALUE!</v>
      </c>
    </row>
    <row r="2213" spans="10:14" ht="57" customHeight="1" x14ac:dyDescent="0.2">
      <c r="J2213" s="30">
        <f t="shared" si="144"/>
        <v>0</v>
      </c>
      <c r="K2213" s="30">
        <f t="shared" si="145"/>
        <v>0</v>
      </c>
      <c r="L2213" s="25">
        <f t="shared" si="146"/>
        <v>1</v>
      </c>
      <c r="M2213" s="25" t="str">
        <f>VLOOKUP(L2213,mês!A:B,2,0)</f>
        <v>Janeiro</v>
      </c>
      <c r="N2213" s="25" t="e">
        <f t="shared" si="147"/>
        <v>#VALUE!</v>
      </c>
    </row>
    <row r="2214" spans="10:14" ht="57" customHeight="1" x14ac:dyDescent="0.2">
      <c r="J2214" s="30">
        <f t="shared" si="144"/>
        <v>0</v>
      </c>
      <c r="K2214" s="30">
        <f t="shared" si="145"/>
        <v>0</v>
      </c>
      <c r="L2214" s="25">
        <f t="shared" si="146"/>
        <v>1</v>
      </c>
      <c r="M2214" s="25" t="str">
        <f>VLOOKUP(L2214,mês!A:B,2,0)</f>
        <v>Janeiro</v>
      </c>
      <c r="N2214" s="25" t="e">
        <f t="shared" si="147"/>
        <v>#VALUE!</v>
      </c>
    </row>
    <row r="2215" spans="10:14" ht="57" customHeight="1" x14ac:dyDescent="0.2">
      <c r="J2215" s="30">
        <f t="shared" si="144"/>
        <v>0</v>
      </c>
      <c r="K2215" s="30">
        <f t="shared" si="145"/>
        <v>0</v>
      </c>
      <c r="L2215" s="25">
        <f t="shared" si="146"/>
        <v>1</v>
      </c>
      <c r="M2215" s="25" t="str">
        <f>VLOOKUP(L2215,mês!A:B,2,0)</f>
        <v>Janeiro</v>
      </c>
      <c r="N2215" s="25" t="e">
        <f t="shared" si="147"/>
        <v>#VALUE!</v>
      </c>
    </row>
    <row r="2216" spans="10:14" ht="57" customHeight="1" x14ac:dyDescent="0.2">
      <c r="J2216" s="30">
        <f t="shared" si="144"/>
        <v>0</v>
      </c>
      <c r="K2216" s="30">
        <f t="shared" si="145"/>
        <v>0</v>
      </c>
      <c r="L2216" s="25">
        <f t="shared" si="146"/>
        <v>1</v>
      </c>
      <c r="M2216" s="25" t="str">
        <f>VLOOKUP(L2216,mês!A:B,2,0)</f>
        <v>Janeiro</v>
      </c>
      <c r="N2216" s="25" t="e">
        <f t="shared" si="147"/>
        <v>#VALUE!</v>
      </c>
    </row>
    <row r="2217" spans="10:14" ht="57" customHeight="1" x14ac:dyDescent="0.2">
      <c r="J2217" s="30">
        <f t="shared" si="144"/>
        <v>0</v>
      </c>
      <c r="K2217" s="30">
        <f t="shared" si="145"/>
        <v>0</v>
      </c>
      <c r="L2217" s="25">
        <f t="shared" si="146"/>
        <v>1</v>
      </c>
      <c r="M2217" s="25" t="str">
        <f>VLOOKUP(L2217,mês!A:B,2,0)</f>
        <v>Janeiro</v>
      </c>
      <c r="N2217" s="25" t="e">
        <f t="shared" si="147"/>
        <v>#VALUE!</v>
      </c>
    </row>
    <row r="2218" spans="10:14" ht="57" customHeight="1" x14ac:dyDescent="0.2">
      <c r="J2218" s="30">
        <f t="shared" si="144"/>
        <v>0</v>
      </c>
      <c r="K2218" s="30">
        <f t="shared" si="145"/>
        <v>0</v>
      </c>
      <c r="L2218" s="25">
        <f t="shared" si="146"/>
        <v>1</v>
      </c>
      <c r="M2218" s="25" t="str">
        <f>VLOOKUP(L2218,mês!A:B,2,0)</f>
        <v>Janeiro</v>
      </c>
      <c r="N2218" s="25" t="e">
        <f t="shared" si="147"/>
        <v>#VALUE!</v>
      </c>
    </row>
    <row r="2219" spans="10:14" ht="57" customHeight="1" x14ac:dyDescent="0.2">
      <c r="J2219" s="30">
        <f t="shared" si="144"/>
        <v>0</v>
      </c>
      <c r="K2219" s="30">
        <f t="shared" si="145"/>
        <v>0</v>
      </c>
      <c r="L2219" s="25">
        <f t="shared" si="146"/>
        <v>1</v>
      </c>
      <c r="M2219" s="25" t="str">
        <f>VLOOKUP(L2219,mês!A:B,2,0)</f>
        <v>Janeiro</v>
      </c>
      <c r="N2219" s="25" t="e">
        <f t="shared" si="147"/>
        <v>#VALUE!</v>
      </c>
    </row>
    <row r="2220" spans="10:14" ht="57" customHeight="1" x14ac:dyDescent="0.2">
      <c r="J2220" s="30">
        <f t="shared" si="144"/>
        <v>0</v>
      </c>
      <c r="K2220" s="30">
        <f t="shared" si="145"/>
        <v>0</v>
      </c>
      <c r="L2220" s="25">
        <f t="shared" si="146"/>
        <v>1</v>
      </c>
      <c r="M2220" s="25" t="str">
        <f>VLOOKUP(L2220,mês!A:B,2,0)</f>
        <v>Janeiro</v>
      </c>
      <c r="N2220" s="25" t="e">
        <f t="shared" si="147"/>
        <v>#VALUE!</v>
      </c>
    </row>
    <row r="2221" spans="10:14" ht="57" customHeight="1" x14ac:dyDescent="0.2">
      <c r="J2221" s="30">
        <f t="shared" si="144"/>
        <v>0</v>
      </c>
      <c r="K2221" s="30">
        <f t="shared" si="145"/>
        <v>0</v>
      </c>
      <c r="L2221" s="25">
        <f t="shared" si="146"/>
        <v>1</v>
      </c>
      <c r="M2221" s="25" t="str">
        <f>VLOOKUP(L2221,mês!A:B,2,0)</f>
        <v>Janeiro</v>
      </c>
      <c r="N2221" s="25" t="e">
        <f t="shared" si="147"/>
        <v>#VALUE!</v>
      </c>
    </row>
    <row r="2222" spans="10:14" ht="57" customHeight="1" x14ac:dyDescent="0.2">
      <c r="J2222" s="30">
        <f t="shared" si="144"/>
        <v>0</v>
      </c>
      <c r="K2222" s="30">
        <f t="shared" si="145"/>
        <v>0</v>
      </c>
      <c r="L2222" s="25">
        <f t="shared" si="146"/>
        <v>1</v>
      </c>
      <c r="M2222" s="25" t="str">
        <f>VLOOKUP(L2222,mês!A:B,2,0)</f>
        <v>Janeiro</v>
      </c>
      <c r="N2222" s="25" t="e">
        <f t="shared" si="147"/>
        <v>#VALUE!</v>
      </c>
    </row>
    <row r="2223" spans="10:14" ht="57" customHeight="1" x14ac:dyDescent="0.2">
      <c r="J2223" s="30">
        <f t="shared" si="144"/>
        <v>0</v>
      </c>
      <c r="K2223" s="30">
        <f t="shared" si="145"/>
        <v>0</v>
      </c>
      <c r="L2223" s="25">
        <f t="shared" si="146"/>
        <v>1</v>
      </c>
      <c r="M2223" s="25" t="str">
        <f>VLOOKUP(L2223,mês!A:B,2,0)</f>
        <v>Janeiro</v>
      </c>
      <c r="N2223" s="25" t="e">
        <f t="shared" si="147"/>
        <v>#VALUE!</v>
      </c>
    </row>
    <row r="2224" spans="10:14" ht="57" customHeight="1" x14ac:dyDescent="0.2">
      <c r="J2224" s="30">
        <f t="shared" si="144"/>
        <v>0</v>
      </c>
      <c r="K2224" s="30">
        <f t="shared" si="145"/>
        <v>0</v>
      </c>
      <c r="L2224" s="25">
        <f t="shared" si="146"/>
        <v>1</v>
      </c>
      <c r="M2224" s="25" t="str">
        <f>VLOOKUP(L2224,mês!A:B,2,0)</f>
        <v>Janeiro</v>
      </c>
      <c r="N2224" s="25" t="e">
        <f t="shared" si="147"/>
        <v>#VALUE!</v>
      </c>
    </row>
    <row r="2225" spans="10:14" ht="57" customHeight="1" x14ac:dyDescent="0.2">
      <c r="J2225" s="30">
        <f t="shared" si="144"/>
        <v>0</v>
      </c>
      <c r="K2225" s="30">
        <f t="shared" si="145"/>
        <v>0</v>
      </c>
      <c r="L2225" s="25">
        <f t="shared" si="146"/>
        <v>1</v>
      </c>
      <c r="M2225" s="25" t="str">
        <f>VLOOKUP(L2225,mês!A:B,2,0)</f>
        <v>Janeiro</v>
      </c>
      <c r="N2225" s="25" t="e">
        <f t="shared" si="147"/>
        <v>#VALUE!</v>
      </c>
    </row>
    <row r="2226" spans="10:14" ht="57" customHeight="1" x14ac:dyDescent="0.2">
      <c r="J2226" s="30">
        <f t="shared" si="144"/>
        <v>0</v>
      </c>
      <c r="K2226" s="30">
        <f t="shared" si="145"/>
        <v>0</v>
      </c>
      <c r="L2226" s="25">
        <f t="shared" si="146"/>
        <v>1</v>
      </c>
      <c r="M2226" s="25" t="str">
        <f>VLOOKUP(L2226,mês!A:B,2,0)</f>
        <v>Janeiro</v>
      </c>
      <c r="N2226" s="25" t="e">
        <f t="shared" si="147"/>
        <v>#VALUE!</v>
      </c>
    </row>
    <row r="2227" spans="10:14" ht="57" customHeight="1" x14ac:dyDescent="0.2">
      <c r="J2227" s="30">
        <f t="shared" si="144"/>
        <v>0</v>
      </c>
      <c r="K2227" s="30">
        <f t="shared" si="145"/>
        <v>0</v>
      </c>
      <c r="L2227" s="25">
        <f t="shared" si="146"/>
        <v>1</v>
      </c>
      <c r="M2227" s="25" t="str">
        <f>VLOOKUP(L2227,mês!A:B,2,0)</f>
        <v>Janeiro</v>
      </c>
      <c r="N2227" s="25" t="e">
        <f t="shared" si="147"/>
        <v>#VALUE!</v>
      </c>
    </row>
    <row r="2228" spans="10:14" ht="57" customHeight="1" x14ac:dyDescent="0.2">
      <c r="J2228" s="30">
        <f t="shared" si="144"/>
        <v>0</v>
      </c>
      <c r="K2228" s="30">
        <f t="shared" si="145"/>
        <v>0</v>
      </c>
      <c r="L2228" s="25">
        <f t="shared" si="146"/>
        <v>1</v>
      </c>
      <c r="M2228" s="25" t="str">
        <f>VLOOKUP(L2228,mês!A:B,2,0)</f>
        <v>Janeiro</v>
      </c>
      <c r="N2228" s="25" t="e">
        <f t="shared" si="147"/>
        <v>#VALUE!</v>
      </c>
    </row>
    <row r="2229" spans="10:14" ht="57" customHeight="1" x14ac:dyDescent="0.2">
      <c r="J2229" s="30">
        <f t="shared" si="144"/>
        <v>0</v>
      </c>
      <c r="K2229" s="30">
        <f t="shared" si="145"/>
        <v>0</v>
      </c>
      <c r="L2229" s="25">
        <f t="shared" si="146"/>
        <v>1</v>
      </c>
      <c r="M2229" s="25" t="str">
        <f>VLOOKUP(L2229,mês!A:B,2,0)</f>
        <v>Janeiro</v>
      </c>
      <c r="N2229" s="25" t="e">
        <f t="shared" si="147"/>
        <v>#VALUE!</v>
      </c>
    </row>
    <row r="2230" spans="10:14" ht="57" customHeight="1" x14ac:dyDescent="0.2">
      <c r="J2230" s="30">
        <f t="shared" si="144"/>
        <v>0</v>
      </c>
      <c r="K2230" s="30">
        <f t="shared" si="145"/>
        <v>0</v>
      </c>
      <c r="L2230" s="25">
        <f t="shared" si="146"/>
        <v>1</v>
      </c>
      <c r="M2230" s="25" t="str">
        <f>VLOOKUP(L2230,mês!A:B,2,0)</f>
        <v>Janeiro</v>
      </c>
      <c r="N2230" s="25" t="e">
        <f t="shared" si="147"/>
        <v>#VALUE!</v>
      </c>
    </row>
    <row r="2231" spans="10:14" ht="57" customHeight="1" x14ac:dyDescent="0.2">
      <c r="J2231" s="30">
        <f t="shared" si="144"/>
        <v>0</v>
      </c>
      <c r="K2231" s="30">
        <f t="shared" si="145"/>
        <v>0</v>
      </c>
      <c r="L2231" s="25">
        <f t="shared" si="146"/>
        <v>1</v>
      </c>
      <c r="M2231" s="25" t="str">
        <f>VLOOKUP(L2231,mês!A:B,2,0)</f>
        <v>Janeiro</v>
      </c>
      <c r="N2231" s="25" t="e">
        <f t="shared" si="147"/>
        <v>#VALUE!</v>
      </c>
    </row>
    <row r="2232" spans="10:14" ht="57" customHeight="1" x14ac:dyDescent="0.2">
      <c r="J2232" s="30">
        <f t="shared" si="144"/>
        <v>0</v>
      </c>
      <c r="K2232" s="30">
        <f t="shared" si="145"/>
        <v>0</v>
      </c>
      <c r="L2232" s="25">
        <f t="shared" si="146"/>
        <v>1</v>
      </c>
      <c r="M2232" s="25" t="str">
        <f>VLOOKUP(L2232,mês!A:B,2,0)</f>
        <v>Janeiro</v>
      </c>
      <c r="N2232" s="25" t="e">
        <f t="shared" si="147"/>
        <v>#VALUE!</v>
      </c>
    </row>
    <row r="2233" spans="10:14" ht="57" customHeight="1" x14ac:dyDescent="0.2">
      <c r="J2233" s="30">
        <f t="shared" si="144"/>
        <v>0</v>
      </c>
      <c r="K2233" s="30">
        <f t="shared" si="145"/>
        <v>0</v>
      </c>
      <c r="L2233" s="25">
        <f t="shared" si="146"/>
        <v>1</v>
      </c>
      <c r="M2233" s="25" t="str">
        <f>VLOOKUP(L2233,mês!A:B,2,0)</f>
        <v>Janeiro</v>
      </c>
      <c r="N2233" s="25" t="e">
        <f t="shared" si="147"/>
        <v>#VALUE!</v>
      </c>
    </row>
    <row r="2234" spans="10:14" ht="57" customHeight="1" x14ac:dyDescent="0.2">
      <c r="J2234" s="30">
        <f t="shared" si="144"/>
        <v>0</v>
      </c>
      <c r="K2234" s="30">
        <f t="shared" si="145"/>
        <v>0</v>
      </c>
      <c r="L2234" s="25">
        <f t="shared" si="146"/>
        <v>1</v>
      </c>
      <c r="M2234" s="25" t="str">
        <f>VLOOKUP(L2234,mês!A:B,2,0)</f>
        <v>Janeiro</v>
      </c>
      <c r="N2234" s="25" t="e">
        <f t="shared" si="147"/>
        <v>#VALUE!</v>
      </c>
    </row>
    <row r="2235" spans="10:14" ht="57" customHeight="1" x14ac:dyDescent="0.2">
      <c r="J2235" s="30">
        <f t="shared" si="144"/>
        <v>0</v>
      </c>
      <c r="K2235" s="30">
        <f t="shared" si="145"/>
        <v>0</v>
      </c>
      <c r="L2235" s="25">
        <f t="shared" si="146"/>
        <v>1</v>
      </c>
      <c r="M2235" s="25" t="str">
        <f>VLOOKUP(L2235,mês!A:B,2,0)</f>
        <v>Janeiro</v>
      </c>
      <c r="N2235" s="25" t="e">
        <f t="shared" si="147"/>
        <v>#VALUE!</v>
      </c>
    </row>
    <row r="2236" spans="10:14" ht="57" customHeight="1" x14ac:dyDescent="0.2">
      <c r="J2236" s="30">
        <f t="shared" si="144"/>
        <v>0</v>
      </c>
      <c r="K2236" s="30">
        <f t="shared" si="145"/>
        <v>0</v>
      </c>
      <c r="L2236" s="25">
        <f t="shared" si="146"/>
        <v>1</v>
      </c>
      <c r="M2236" s="25" t="str">
        <f>VLOOKUP(L2236,mês!A:B,2,0)</f>
        <v>Janeiro</v>
      </c>
      <c r="N2236" s="25" t="e">
        <f t="shared" si="147"/>
        <v>#VALUE!</v>
      </c>
    </row>
    <row r="2237" spans="10:14" ht="57" customHeight="1" x14ac:dyDescent="0.2">
      <c r="J2237" s="30">
        <f t="shared" si="144"/>
        <v>0</v>
      </c>
      <c r="K2237" s="30">
        <f t="shared" si="145"/>
        <v>0</v>
      </c>
      <c r="L2237" s="25">
        <f t="shared" si="146"/>
        <v>1</v>
      </c>
      <c r="M2237" s="25" t="str">
        <f>VLOOKUP(L2237,mês!A:B,2,0)</f>
        <v>Janeiro</v>
      </c>
      <c r="N2237" s="25" t="e">
        <f t="shared" si="147"/>
        <v>#VALUE!</v>
      </c>
    </row>
    <row r="2238" spans="10:14" ht="57" customHeight="1" x14ac:dyDescent="0.2">
      <c r="J2238" s="30">
        <f t="shared" si="144"/>
        <v>0</v>
      </c>
      <c r="K2238" s="30">
        <f t="shared" si="145"/>
        <v>0</v>
      </c>
      <c r="L2238" s="25">
        <f t="shared" si="146"/>
        <v>1</v>
      </c>
      <c r="M2238" s="25" t="str">
        <f>VLOOKUP(L2238,mês!A:B,2,0)</f>
        <v>Janeiro</v>
      </c>
      <c r="N2238" s="25" t="e">
        <f t="shared" si="147"/>
        <v>#VALUE!</v>
      </c>
    </row>
    <row r="2239" spans="10:14" ht="57" customHeight="1" x14ac:dyDescent="0.2">
      <c r="J2239" s="30">
        <f t="shared" si="144"/>
        <v>0</v>
      </c>
      <c r="K2239" s="30">
        <f t="shared" si="145"/>
        <v>0</v>
      </c>
      <c r="L2239" s="25">
        <f t="shared" si="146"/>
        <v>1</v>
      </c>
      <c r="M2239" s="25" t="str">
        <f>VLOOKUP(L2239,mês!A:B,2,0)</f>
        <v>Janeiro</v>
      </c>
      <c r="N2239" s="25" t="e">
        <f t="shared" si="147"/>
        <v>#VALUE!</v>
      </c>
    </row>
    <row r="2240" spans="10:14" ht="57" customHeight="1" x14ac:dyDescent="0.2">
      <c r="J2240" s="30">
        <f t="shared" si="144"/>
        <v>0</v>
      </c>
      <c r="K2240" s="30">
        <f t="shared" si="145"/>
        <v>0</v>
      </c>
      <c r="L2240" s="25">
        <f t="shared" si="146"/>
        <v>1</v>
      </c>
      <c r="M2240" s="25" t="str">
        <f>VLOOKUP(L2240,mês!A:B,2,0)</f>
        <v>Janeiro</v>
      </c>
      <c r="N2240" s="25" t="e">
        <f t="shared" si="147"/>
        <v>#VALUE!</v>
      </c>
    </row>
    <row r="2241" spans="10:14" ht="57" customHeight="1" x14ac:dyDescent="0.2">
      <c r="J2241" s="30">
        <f t="shared" si="144"/>
        <v>0</v>
      </c>
      <c r="K2241" s="30">
        <f t="shared" si="145"/>
        <v>0</v>
      </c>
      <c r="L2241" s="25">
        <f t="shared" si="146"/>
        <v>1</v>
      </c>
      <c r="M2241" s="25" t="str">
        <f>VLOOKUP(L2241,mês!A:B,2,0)</f>
        <v>Janeiro</v>
      </c>
      <c r="N2241" s="25" t="e">
        <f t="shared" si="147"/>
        <v>#VALUE!</v>
      </c>
    </row>
    <row r="2242" spans="10:14" ht="57" customHeight="1" x14ac:dyDescent="0.2">
      <c r="J2242" s="30">
        <f t="shared" si="144"/>
        <v>0</v>
      </c>
      <c r="K2242" s="30">
        <f t="shared" si="145"/>
        <v>0</v>
      </c>
      <c r="L2242" s="25">
        <f t="shared" si="146"/>
        <v>1</v>
      </c>
      <c r="M2242" s="25" t="str">
        <f>VLOOKUP(L2242,mês!A:B,2,0)</f>
        <v>Janeiro</v>
      </c>
      <c r="N2242" s="25" t="e">
        <f t="shared" si="147"/>
        <v>#VALUE!</v>
      </c>
    </row>
    <row r="2243" spans="10:14" ht="57" customHeight="1" x14ac:dyDescent="0.2">
      <c r="J2243" s="30">
        <f t="shared" si="144"/>
        <v>0</v>
      </c>
      <c r="K2243" s="30">
        <f t="shared" si="145"/>
        <v>0</v>
      </c>
      <c r="L2243" s="25">
        <f t="shared" si="146"/>
        <v>1</v>
      </c>
      <c r="M2243" s="25" t="str">
        <f>VLOOKUP(L2243,mês!A:B,2,0)</f>
        <v>Janeiro</v>
      </c>
      <c r="N2243" s="25" t="e">
        <f t="shared" si="147"/>
        <v>#VALUE!</v>
      </c>
    </row>
    <row r="2244" spans="10:14" ht="57" customHeight="1" x14ac:dyDescent="0.2">
      <c r="J2244" s="30">
        <f t="shared" si="144"/>
        <v>0</v>
      </c>
      <c r="K2244" s="30">
        <f t="shared" si="145"/>
        <v>0</v>
      </c>
      <c r="L2244" s="25">
        <f t="shared" si="146"/>
        <v>1</v>
      </c>
      <c r="M2244" s="25" t="str">
        <f>VLOOKUP(L2244,mês!A:B,2,0)</f>
        <v>Janeiro</v>
      </c>
      <c r="N2244" s="25" t="e">
        <f t="shared" si="147"/>
        <v>#VALUE!</v>
      </c>
    </row>
    <row r="2245" spans="10:14" ht="57" customHeight="1" x14ac:dyDescent="0.2">
      <c r="J2245" s="30">
        <f t="shared" si="144"/>
        <v>0</v>
      </c>
      <c r="K2245" s="30">
        <f t="shared" si="145"/>
        <v>0</v>
      </c>
      <c r="L2245" s="25">
        <f t="shared" si="146"/>
        <v>1</v>
      </c>
      <c r="M2245" s="25" t="str">
        <f>VLOOKUP(L2245,mês!A:B,2,0)</f>
        <v>Janeiro</v>
      </c>
      <c r="N2245" s="25" t="e">
        <f t="shared" si="147"/>
        <v>#VALUE!</v>
      </c>
    </row>
    <row r="2246" spans="10:14" ht="57" customHeight="1" x14ac:dyDescent="0.2">
      <c r="J2246" s="30">
        <f t="shared" si="144"/>
        <v>0</v>
      </c>
      <c r="K2246" s="30">
        <f t="shared" si="145"/>
        <v>0</v>
      </c>
      <c r="L2246" s="25">
        <f t="shared" si="146"/>
        <v>1</v>
      </c>
      <c r="M2246" s="25" t="str">
        <f>VLOOKUP(L2246,mês!A:B,2,0)</f>
        <v>Janeiro</v>
      </c>
      <c r="N2246" s="25" t="e">
        <f t="shared" si="147"/>
        <v>#VALUE!</v>
      </c>
    </row>
    <row r="2247" spans="10:14" ht="57" customHeight="1" x14ac:dyDescent="0.2">
      <c r="J2247" s="30">
        <f t="shared" si="144"/>
        <v>0</v>
      </c>
      <c r="K2247" s="30">
        <f t="shared" si="145"/>
        <v>0</v>
      </c>
      <c r="L2247" s="25">
        <f t="shared" si="146"/>
        <v>1</v>
      </c>
      <c r="M2247" s="25" t="str">
        <f>VLOOKUP(L2247,mês!A:B,2,0)</f>
        <v>Janeiro</v>
      </c>
      <c r="N2247" s="25" t="e">
        <f t="shared" si="147"/>
        <v>#VALUE!</v>
      </c>
    </row>
    <row r="2248" spans="10:14" ht="57" customHeight="1" x14ac:dyDescent="0.2">
      <c r="J2248" s="30">
        <f t="shared" si="144"/>
        <v>0</v>
      </c>
      <c r="K2248" s="30">
        <f t="shared" si="145"/>
        <v>0</v>
      </c>
      <c r="L2248" s="25">
        <f t="shared" si="146"/>
        <v>1</v>
      </c>
      <c r="M2248" s="25" t="str">
        <f>VLOOKUP(L2248,mês!A:B,2,0)</f>
        <v>Janeiro</v>
      </c>
      <c r="N2248" s="25" t="e">
        <f t="shared" si="147"/>
        <v>#VALUE!</v>
      </c>
    </row>
    <row r="2249" spans="10:14" ht="57" customHeight="1" x14ac:dyDescent="0.2">
      <c r="J2249" s="30">
        <f t="shared" si="144"/>
        <v>0</v>
      </c>
      <c r="K2249" s="30">
        <f t="shared" si="145"/>
        <v>0</v>
      </c>
      <c r="L2249" s="25">
        <f t="shared" si="146"/>
        <v>1</v>
      </c>
      <c r="M2249" s="25" t="str">
        <f>VLOOKUP(L2249,mês!A:B,2,0)</f>
        <v>Janeiro</v>
      </c>
      <c r="N2249" s="25" t="e">
        <f t="shared" si="147"/>
        <v>#VALUE!</v>
      </c>
    </row>
    <row r="2250" spans="10:14" ht="57" customHeight="1" x14ac:dyDescent="0.2">
      <c r="J2250" s="30">
        <f t="shared" si="144"/>
        <v>0</v>
      </c>
      <c r="K2250" s="30">
        <f t="shared" si="145"/>
        <v>0</v>
      </c>
      <c r="L2250" s="25">
        <f t="shared" si="146"/>
        <v>1</v>
      </c>
      <c r="M2250" s="25" t="str">
        <f>VLOOKUP(L2250,mês!A:B,2,0)</f>
        <v>Janeiro</v>
      </c>
      <c r="N2250" s="25" t="e">
        <f t="shared" si="147"/>
        <v>#VALUE!</v>
      </c>
    </row>
    <row r="2251" spans="10:14" ht="57" customHeight="1" x14ac:dyDescent="0.2">
      <c r="J2251" s="30">
        <f t="shared" si="144"/>
        <v>0</v>
      </c>
      <c r="K2251" s="30">
        <f t="shared" si="145"/>
        <v>0</v>
      </c>
      <c r="L2251" s="25">
        <f t="shared" si="146"/>
        <v>1</v>
      </c>
      <c r="M2251" s="25" t="str">
        <f>VLOOKUP(L2251,mês!A:B,2,0)</f>
        <v>Janeiro</v>
      </c>
      <c r="N2251" s="25" t="e">
        <f t="shared" si="147"/>
        <v>#VALUE!</v>
      </c>
    </row>
    <row r="2252" spans="10:14" ht="57" customHeight="1" x14ac:dyDescent="0.2">
      <c r="J2252" s="30">
        <f t="shared" si="144"/>
        <v>0</v>
      </c>
      <c r="K2252" s="30">
        <f t="shared" si="145"/>
        <v>0</v>
      </c>
      <c r="L2252" s="25">
        <f t="shared" si="146"/>
        <v>1</v>
      </c>
      <c r="M2252" s="25" t="str">
        <f>VLOOKUP(L2252,mês!A:B,2,0)</f>
        <v>Janeiro</v>
      </c>
      <c r="N2252" s="25" t="e">
        <f t="shared" si="147"/>
        <v>#VALUE!</v>
      </c>
    </row>
    <row r="2253" spans="10:14" ht="57" customHeight="1" x14ac:dyDescent="0.2">
      <c r="J2253" s="30">
        <f t="shared" si="144"/>
        <v>0</v>
      </c>
      <c r="K2253" s="30">
        <f t="shared" si="145"/>
        <v>0</v>
      </c>
      <c r="L2253" s="25">
        <f t="shared" si="146"/>
        <v>1</v>
      </c>
      <c r="M2253" s="25" t="str">
        <f>VLOOKUP(L2253,mês!A:B,2,0)</f>
        <v>Janeiro</v>
      </c>
      <c r="N2253" s="25" t="e">
        <f t="shared" si="147"/>
        <v>#VALUE!</v>
      </c>
    </row>
    <row r="2254" spans="10:14" ht="57" customHeight="1" x14ac:dyDescent="0.2">
      <c r="J2254" s="30">
        <f t="shared" si="144"/>
        <v>0</v>
      </c>
      <c r="K2254" s="30">
        <f t="shared" si="145"/>
        <v>0</v>
      </c>
      <c r="L2254" s="25">
        <f t="shared" si="146"/>
        <v>1</v>
      </c>
      <c r="M2254" s="25" t="str">
        <f>VLOOKUP(L2254,mês!A:B,2,0)</f>
        <v>Janeiro</v>
      </c>
      <c r="N2254" s="25" t="e">
        <f t="shared" si="147"/>
        <v>#VALUE!</v>
      </c>
    </row>
    <row r="2255" spans="10:14" ht="57" customHeight="1" x14ac:dyDescent="0.2">
      <c r="J2255" s="30">
        <f t="shared" si="144"/>
        <v>0</v>
      </c>
      <c r="K2255" s="30">
        <f t="shared" si="145"/>
        <v>0</v>
      </c>
      <c r="L2255" s="25">
        <f t="shared" si="146"/>
        <v>1</v>
      </c>
      <c r="M2255" s="25" t="str">
        <f>VLOOKUP(L2255,mês!A:B,2,0)</f>
        <v>Janeiro</v>
      </c>
      <c r="N2255" s="25" t="e">
        <f t="shared" si="147"/>
        <v>#VALUE!</v>
      </c>
    </row>
    <row r="2256" spans="10:14" ht="57" customHeight="1" x14ac:dyDescent="0.2">
      <c r="J2256" s="30">
        <f t="shared" si="144"/>
        <v>0</v>
      </c>
      <c r="K2256" s="30">
        <f t="shared" si="145"/>
        <v>0</v>
      </c>
      <c r="L2256" s="25">
        <f t="shared" si="146"/>
        <v>1</v>
      </c>
      <c r="M2256" s="25" t="str">
        <f>VLOOKUP(L2256,mês!A:B,2,0)</f>
        <v>Janeiro</v>
      </c>
      <c r="N2256" s="25" t="e">
        <f t="shared" si="147"/>
        <v>#VALUE!</v>
      </c>
    </row>
    <row r="2257" spans="10:14" ht="57" customHeight="1" x14ac:dyDescent="0.2">
      <c r="J2257" s="30">
        <f t="shared" si="144"/>
        <v>0</v>
      </c>
      <c r="K2257" s="30">
        <f t="shared" si="145"/>
        <v>0</v>
      </c>
      <c r="L2257" s="25">
        <f t="shared" si="146"/>
        <v>1</v>
      </c>
      <c r="M2257" s="25" t="str">
        <f>VLOOKUP(L2257,mês!A:B,2,0)</f>
        <v>Janeiro</v>
      </c>
      <c r="N2257" s="25" t="e">
        <f t="shared" si="147"/>
        <v>#VALUE!</v>
      </c>
    </row>
    <row r="2258" spans="10:14" ht="57" customHeight="1" x14ac:dyDescent="0.2">
      <c r="J2258" s="30">
        <f t="shared" si="144"/>
        <v>0</v>
      </c>
      <c r="K2258" s="30">
        <f t="shared" si="145"/>
        <v>0</v>
      </c>
      <c r="L2258" s="25">
        <f t="shared" si="146"/>
        <v>1</v>
      </c>
      <c r="M2258" s="25" t="str">
        <f>VLOOKUP(L2258,mês!A:B,2,0)</f>
        <v>Janeiro</v>
      </c>
      <c r="N2258" s="25" t="e">
        <f t="shared" si="147"/>
        <v>#VALUE!</v>
      </c>
    </row>
    <row r="2259" spans="10:14" ht="57" customHeight="1" x14ac:dyDescent="0.2">
      <c r="J2259" s="30">
        <f t="shared" si="144"/>
        <v>0</v>
      </c>
      <c r="K2259" s="30">
        <f t="shared" si="145"/>
        <v>0</v>
      </c>
      <c r="L2259" s="25">
        <f t="shared" si="146"/>
        <v>1</v>
      </c>
      <c r="M2259" s="25" t="str">
        <f>VLOOKUP(L2259,mês!A:B,2,0)</f>
        <v>Janeiro</v>
      </c>
      <c r="N2259" s="25" t="e">
        <f t="shared" si="147"/>
        <v>#VALUE!</v>
      </c>
    </row>
    <row r="2260" spans="10:14" ht="57" customHeight="1" x14ac:dyDescent="0.2">
      <c r="J2260" s="30">
        <f t="shared" si="144"/>
        <v>0</v>
      </c>
      <c r="K2260" s="30">
        <f t="shared" si="145"/>
        <v>0</v>
      </c>
      <c r="L2260" s="25">
        <f t="shared" si="146"/>
        <v>1</v>
      </c>
      <c r="M2260" s="25" t="str">
        <f>VLOOKUP(L2260,mês!A:B,2,0)</f>
        <v>Janeiro</v>
      </c>
      <c r="N2260" s="25" t="e">
        <f t="shared" si="147"/>
        <v>#VALUE!</v>
      </c>
    </row>
    <row r="2261" spans="10:14" ht="57" customHeight="1" x14ac:dyDescent="0.2">
      <c r="J2261" s="30">
        <f t="shared" si="144"/>
        <v>0</v>
      </c>
      <c r="K2261" s="30">
        <f t="shared" si="145"/>
        <v>0</v>
      </c>
      <c r="L2261" s="25">
        <f t="shared" si="146"/>
        <v>1</v>
      </c>
      <c r="M2261" s="25" t="str">
        <f>VLOOKUP(L2261,mês!A:B,2,0)</f>
        <v>Janeiro</v>
      </c>
      <c r="N2261" s="25" t="e">
        <f t="shared" si="147"/>
        <v>#VALUE!</v>
      </c>
    </row>
    <row r="2262" spans="10:14" ht="57" customHeight="1" x14ac:dyDescent="0.2">
      <c r="J2262" s="30">
        <f t="shared" si="144"/>
        <v>0</v>
      </c>
      <c r="K2262" s="30">
        <f t="shared" si="145"/>
        <v>0</v>
      </c>
      <c r="L2262" s="25">
        <f t="shared" si="146"/>
        <v>1</v>
      </c>
      <c r="M2262" s="25" t="str">
        <f>VLOOKUP(L2262,mês!A:B,2,0)</f>
        <v>Janeiro</v>
      </c>
      <c r="N2262" s="25" t="e">
        <f t="shared" si="147"/>
        <v>#VALUE!</v>
      </c>
    </row>
    <row r="2263" spans="10:14" ht="57" customHeight="1" x14ac:dyDescent="0.2">
      <c r="J2263" s="30">
        <f t="shared" si="144"/>
        <v>0</v>
      </c>
      <c r="K2263" s="30">
        <f t="shared" si="145"/>
        <v>0</v>
      </c>
      <c r="L2263" s="25">
        <f t="shared" si="146"/>
        <v>1</v>
      </c>
      <c r="M2263" s="25" t="str">
        <f>VLOOKUP(L2263,mês!A:B,2,0)</f>
        <v>Janeiro</v>
      </c>
      <c r="N2263" s="25" t="e">
        <f t="shared" si="147"/>
        <v>#VALUE!</v>
      </c>
    </row>
    <row r="2264" spans="10:14" ht="57" customHeight="1" x14ac:dyDescent="0.2">
      <c r="J2264" s="30">
        <f t="shared" si="144"/>
        <v>0</v>
      </c>
      <c r="K2264" s="30">
        <f t="shared" si="145"/>
        <v>0</v>
      </c>
      <c r="L2264" s="25">
        <f t="shared" si="146"/>
        <v>1</v>
      </c>
      <c r="M2264" s="25" t="str">
        <f>VLOOKUP(L2264,mês!A:B,2,0)</f>
        <v>Janeiro</v>
      </c>
      <c r="N2264" s="25" t="e">
        <f t="shared" si="147"/>
        <v>#VALUE!</v>
      </c>
    </row>
    <row r="2265" spans="10:14" ht="57" customHeight="1" x14ac:dyDescent="0.2">
      <c r="J2265" s="30">
        <f t="shared" si="144"/>
        <v>0</v>
      </c>
      <c r="K2265" s="30">
        <f t="shared" si="145"/>
        <v>0</v>
      </c>
      <c r="L2265" s="25">
        <f t="shared" si="146"/>
        <v>1</v>
      </c>
      <c r="M2265" s="25" t="str">
        <f>VLOOKUP(L2265,mês!A:B,2,0)</f>
        <v>Janeiro</v>
      </c>
      <c r="N2265" s="25" t="e">
        <f t="shared" si="147"/>
        <v>#VALUE!</v>
      </c>
    </row>
    <row r="2266" spans="10:14" ht="57" customHeight="1" x14ac:dyDescent="0.2">
      <c r="J2266" s="30">
        <f t="shared" si="144"/>
        <v>0</v>
      </c>
      <c r="K2266" s="30">
        <f t="shared" si="145"/>
        <v>0</v>
      </c>
      <c r="L2266" s="25">
        <f t="shared" si="146"/>
        <v>1</v>
      </c>
      <c r="M2266" s="25" t="str">
        <f>VLOOKUP(L2266,mês!A:B,2,0)</f>
        <v>Janeiro</v>
      </c>
      <c r="N2266" s="25" t="e">
        <f t="shared" si="147"/>
        <v>#VALUE!</v>
      </c>
    </row>
    <row r="2267" spans="10:14" ht="57" customHeight="1" x14ac:dyDescent="0.2">
      <c r="J2267" s="30">
        <f t="shared" si="144"/>
        <v>0</v>
      </c>
      <c r="K2267" s="30">
        <f t="shared" si="145"/>
        <v>0</v>
      </c>
      <c r="L2267" s="25">
        <f t="shared" si="146"/>
        <v>1</v>
      </c>
      <c r="M2267" s="25" t="str">
        <f>VLOOKUP(L2267,mês!A:B,2,0)</f>
        <v>Janeiro</v>
      </c>
      <c r="N2267" s="25" t="e">
        <f t="shared" si="147"/>
        <v>#VALUE!</v>
      </c>
    </row>
    <row r="2268" spans="10:14" ht="57" customHeight="1" x14ac:dyDescent="0.2">
      <c r="J2268" s="30">
        <f t="shared" si="144"/>
        <v>0</v>
      </c>
      <c r="K2268" s="30">
        <f t="shared" si="145"/>
        <v>0</v>
      </c>
      <c r="L2268" s="25">
        <f t="shared" si="146"/>
        <v>1</v>
      </c>
      <c r="M2268" s="25" t="str">
        <f>VLOOKUP(L2268,mês!A:B,2,0)</f>
        <v>Janeiro</v>
      </c>
      <c r="N2268" s="25" t="e">
        <f t="shared" si="147"/>
        <v>#VALUE!</v>
      </c>
    </row>
    <row r="2269" spans="10:14" ht="57" customHeight="1" x14ac:dyDescent="0.2">
      <c r="J2269" s="30">
        <f t="shared" si="144"/>
        <v>0</v>
      </c>
      <c r="K2269" s="30">
        <f t="shared" si="145"/>
        <v>0</v>
      </c>
      <c r="L2269" s="25">
        <f t="shared" si="146"/>
        <v>1</v>
      </c>
      <c r="M2269" s="25" t="str">
        <f>VLOOKUP(L2269,mês!A:B,2,0)</f>
        <v>Janeiro</v>
      </c>
      <c r="N2269" s="25" t="e">
        <f t="shared" si="147"/>
        <v>#VALUE!</v>
      </c>
    </row>
    <row r="2270" spans="10:14" ht="57" customHeight="1" x14ac:dyDescent="0.2">
      <c r="J2270" s="30">
        <f t="shared" si="144"/>
        <v>0</v>
      </c>
      <c r="K2270" s="30">
        <f t="shared" si="145"/>
        <v>0</v>
      </c>
      <c r="L2270" s="25">
        <f t="shared" si="146"/>
        <v>1</v>
      </c>
      <c r="M2270" s="25" t="str">
        <f>VLOOKUP(L2270,mês!A:B,2,0)</f>
        <v>Janeiro</v>
      </c>
      <c r="N2270" s="25" t="e">
        <f t="shared" si="147"/>
        <v>#VALUE!</v>
      </c>
    </row>
    <row r="2271" spans="10:14" ht="57" customHeight="1" x14ac:dyDescent="0.2">
      <c r="J2271" s="30">
        <f t="shared" ref="J2271:J2334" si="148">IF(G2271="Não",0,H2271)</f>
        <v>0</v>
      </c>
      <c r="K2271" s="30">
        <f t="shared" ref="K2271:K2334" si="149">IF(G2271="Não",H2271,0)</f>
        <v>0</v>
      </c>
      <c r="L2271" s="25">
        <f t="shared" ref="L2271:L2334" si="150">MONTH(B2271)</f>
        <v>1</v>
      </c>
      <c r="M2271" s="25" t="str">
        <f>VLOOKUP(L2271,mês!A:B,2,0)</f>
        <v>Janeiro</v>
      </c>
      <c r="N2271" s="25" t="e">
        <f t="shared" ref="N2271:N2334" si="151">LEFT(A2271,SEARCH("-",A2271)-1)</f>
        <v>#VALUE!</v>
      </c>
    </row>
    <row r="2272" spans="10:14" ht="57" customHeight="1" x14ac:dyDescent="0.2">
      <c r="J2272" s="30">
        <f t="shared" si="148"/>
        <v>0</v>
      </c>
      <c r="K2272" s="30">
        <f t="shared" si="149"/>
        <v>0</v>
      </c>
      <c r="L2272" s="25">
        <f t="shared" si="150"/>
        <v>1</v>
      </c>
      <c r="M2272" s="25" t="str">
        <f>VLOOKUP(L2272,mês!A:B,2,0)</f>
        <v>Janeiro</v>
      </c>
      <c r="N2272" s="25" t="e">
        <f t="shared" si="151"/>
        <v>#VALUE!</v>
      </c>
    </row>
    <row r="2273" spans="10:14" ht="57" customHeight="1" x14ac:dyDescent="0.2">
      <c r="J2273" s="30">
        <f t="shared" si="148"/>
        <v>0</v>
      </c>
      <c r="K2273" s="30">
        <f t="shared" si="149"/>
        <v>0</v>
      </c>
      <c r="L2273" s="25">
        <f t="shared" si="150"/>
        <v>1</v>
      </c>
      <c r="M2273" s="25" t="str">
        <f>VLOOKUP(L2273,mês!A:B,2,0)</f>
        <v>Janeiro</v>
      </c>
      <c r="N2273" s="25" t="e">
        <f t="shared" si="151"/>
        <v>#VALUE!</v>
      </c>
    </row>
    <row r="2274" spans="10:14" ht="57" customHeight="1" x14ac:dyDescent="0.2">
      <c r="J2274" s="30">
        <f t="shared" si="148"/>
        <v>0</v>
      </c>
      <c r="K2274" s="30">
        <f t="shared" si="149"/>
        <v>0</v>
      </c>
      <c r="L2274" s="25">
        <f t="shared" si="150"/>
        <v>1</v>
      </c>
      <c r="M2274" s="25" t="str">
        <f>VLOOKUP(L2274,mês!A:B,2,0)</f>
        <v>Janeiro</v>
      </c>
      <c r="N2274" s="25" t="e">
        <f t="shared" si="151"/>
        <v>#VALUE!</v>
      </c>
    </row>
    <row r="2275" spans="10:14" ht="57" customHeight="1" x14ac:dyDescent="0.2">
      <c r="J2275" s="30">
        <f t="shared" si="148"/>
        <v>0</v>
      </c>
      <c r="K2275" s="30">
        <f t="shared" si="149"/>
        <v>0</v>
      </c>
      <c r="L2275" s="25">
        <f t="shared" si="150"/>
        <v>1</v>
      </c>
      <c r="M2275" s="25" t="str">
        <f>VLOOKUP(L2275,mês!A:B,2,0)</f>
        <v>Janeiro</v>
      </c>
      <c r="N2275" s="25" t="e">
        <f t="shared" si="151"/>
        <v>#VALUE!</v>
      </c>
    </row>
    <row r="2276" spans="10:14" ht="57" customHeight="1" x14ac:dyDescent="0.2">
      <c r="J2276" s="30">
        <f t="shared" si="148"/>
        <v>0</v>
      </c>
      <c r="K2276" s="30">
        <f t="shared" si="149"/>
        <v>0</v>
      </c>
      <c r="L2276" s="25">
        <f t="shared" si="150"/>
        <v>1</v>
      </c>
      <c r="M2276" s="25" t="str">
        <f>VLOOKUP(L2276,mês!A:B,2,0)</f>
        <v>Janeiro</v>
      </c>
      <c r="N2276" s="25" t="e">
        <f t="shared" si="151"/>
        <v>#VALUE!</v>
      </c>
    </row>
    <row r="2277" spans="10:14" ht="57" customHeight="1" x14ac:dyDescent="0.2">
      <c r="J2277" s="30">
        <f t="shared" si="148"/>
        <v>0</v>
      </c>
      <c r="K2277" s="30">
        <f t="shared" si="149"/>
        <v>0</v>
      </c>
      <c r="L2277" s="25">
        <f t="shared" si="150"/>
        <v>1</v>
      </c>
      <c r="M2277" s="25" t="str">
        <f>VLOOKUP(L2277,mês!A:B,2,0)</f>
        <v>Janeiro</v>
      </c>
      <c r="N2277" s="25" t="e">
        <f t="shared" si="151"/>
        <v>#VALUE!</v>
      </c>
    </row>
    <row r="2278" spans="10:14" ht="57" customHeight="1" x14ac:dyDescent="0.2">
      <c r="J2278" s="30">
        <f t="shared" si="148"/>
        <v>0</v>
      </c>
      <c r="K2278" s="30">
        <f t="shared" si="149"/>
        <v>0</v>
      </c>
      <c r="L2278" s="25">
        <f t="shared" si="150"/>
        <v>1</v>
      </c>
      <c r="M2278" s="25" t="str">
        <f>VLOOKUP(L2278,mês!A:B,2,0)</f>
        <v>Janeiro</v>
      </c>
      <c r="N2278" s="25" t="e">
        <f t="shared" si="151"/>
        <v>#VALUE!</v>
      </c>
    </row>
    <row r="2279" spans="10:14" ht="57" customHeight="1" x14ac:dyDescent="0.2">
      <c r="J2279" s="30">
        <f t="shared" si="148"/>
        <v>0</v>
      </c>
      <c r="K2279" s="30">
        <f t="shared" si="149"/>
        <v>0</v>
      </c>
      <c r="L2279" s="25">
        <f t="shared" si="150"/>
        <v>1</v>
      </c>
      <c r="M2279" s="25" t="str">
        <f>VLOOKUP(L2279,mês!A:B,2,0)</f>
        <v>Janeiro</v>
      </c>
      <c r="N2279" s="25" t="e">
        <f t="shared" si="151"/>
        <v>#VALUE!</v>
      </c>
    </row>
    <row r="2280" spans="10:14" ht="57" customHeight="1" x14ac:dyDescent="0.2">
      <c r="J2280" s="30">
        <f t="shared" si="148"/>
        <v>0</v>
      </c>
      <c r="K2280" s="30">
        <f t="shared" si="149"/>
        <v>0</v>
      </c>
      <c r="L2280" s="25">
        <f t="shared" si="150"/>
        <v>1</v>
      </c>
      <c r="M2280" s="25" t="str">
        <f>VLOOKUP(L2280,mês!A:B,2,0)</f>
        <v>Janeiro</v>
      </c>
      <c r="N2280" s="25" t="e">
        <f t="shared" si="151"/>
        <v>#VALUE!</v>
      </c>
    </row>
    <row r="2281" spans="10:14" ht="57" customHeight="1" x14ac:dyDescent="0.2">
      <c r="J2281" s="30">
        <f t="shared" si="148"/>
        <v>0</v>
      </c>
      <c r="K2281" s="30">
        <f t="shared" si="149"/>
        <v>0</v>
      </c>
      <c r="L2281" s="25">
        <f t="shared" si="150"/>
        <v>1</v>
      </c>
      <c r="M2281" s="25" t="str">
        <f>VLOOKUP(L2281,mês!A:B,2,0)</f>
        <v>Janeiro</v>
      </c>
      <c r="N2281" s="25" t="e">
        <f t="shared" si="151"/>
        <v>#VALUE!</v>
      </c>
    </row>
    <row r="2282" spans="10:14" ht="57" customHeight="1" x14ac:dyDescent="0.2">
      <c r="J2282" s="30">
        <f t="shared" si="148"/>
        <v>0</v>
      </c>
      <c r="K2282" s="30">
        <f t="shared" si="149"/>
        <v>0</v>
      </c>
      <c r="L2282" s="25">
        <f t="shared" si="150"/>
        <v>1</v>
      </c>
      <c r="M2282" s="25" t="str">
        <f>VLOOKUP(L2282,mês!A:B,2,0)</f>
        <v>Janeiro</v>
      </c>
      <c r="N2282" s="25" t="e">
        <f t="shared" si="151"/>
        <v>#VALUE!</v>
      </c>
    </row>
    <row r="2283" spans="10:14" ht="57" customHeight="1" x14ac:dyDescent="0.2">
      <c r="J2283" s="30">
        <f t="shared" si="148"/>
        <v>0</v>
      </c>
      <c r="K2283" s="30">
        <f t="shared" si="149"/>
        <v>0</v>
      </c>
      <c r="L2283" s="25">
        <f t="shared" si="150"/>
        <v>1</v>
      </c>
      <c r="M2283" s="25" t="str">
        <f>VLOOKUP(L2283,mês!A:B,2,0)</f>
        <v>Janeiro</v>
      </c>
      <c r="N2283" s="25" t="e">
        <f t="shared" si="151"/>
        <v>#VALUE!</v>
      </c>
    </row>
    <row r="2284" spans="10:14" ht="57" customHeight="1" x14ac:dyDescent="0.2">
      <c r="J2284" s="30">
        <f t="shared" si="148"/>
        <v>0</v>
      </c>
      <c r="K2284" s="30">
        <f t="shared" si="149"/>
        <v>0</v>
      </c>
      <c r="L2284" s="25">
        <f t="shared" si="150"/>
        <v>1</v>
      </c>
      <c r="M2284" s="25" t="str">
        <f>VLOOKUP(L2284,mês!A:B,2,0)</f>
        <v>Janeiro</v>
      </c>
      <c r="N2284" s="25" t="e">
        <f t="shared" si="151"/>
        <v>#VALUE!</v>
      </c>
    </row>
    <row r="2285" spans="10:14" ht="57" customHeight="1" x14ac:dyDescent="0.2">
      <c r="J2285" s="30">
        <f t="shared" si="148"/>
        <v>0</v>
      </c>
      <c r="K2285" s="30">
        <f t="shared" si="149"/>
        <v>0</v>
      </c>
      <c r="L2285" s="25">
        <f t="shared" si="150"/>
        <v>1</v>
      </c>
      <c r="M2285" s="25" t="str">
        <f>VLOOKUP(L2285,mês!A:B,2,0)</f>
        <v>Janeiro</v>
      </c>
      <c r="N2285" s="25" t="e">
        <f t="shared" si="151"/>
        <v>#VALUE!</v>
      </c>
    </row>
    <row r="2286" spans="10:14" ht="57" customHeight="1" x14ac:dyDescent="0.2">
      <c r="J2286" s="30">
        <f t="shared" si="148"/>
        <v>0</v>
      </c>
      <c r="K2286" s="30">
        <f t="shared" si="149"/>
        <v>0</v>
      </c>
      <c r="L2286" s="25">
        <f t="shared" si="150"/>
        <v>1</v>
      </c>
      <c r="M2286" s="25" t="str">
        <f>VLOOKUP(L2286,mês!A:B,2,0)</f>
        <v>Janeiro</v>
      </c>
      <c r="N2286" s="25" t="e">
        <f t="shared" si="151"/>
        <v>#VALUE!</v>
      </c>
    </row>
    <row r="2287" spans="10:14" ht="57" customHeight="1" x14ac:dyDescent="0.2">
      <c r="J2287" s="30">
        <f t="shared" si="148"/>
        <v>0</v>
      </c>
      <c r="K2287" s="30">
        <f t="shared" si="149"/>
        <v>0</v>
      </c>
      <c r="L2287" s="25">
        <f t="shared" si="150"/>
        <v>1</v>
      </c>
      <c r="M2287" s="25" t="str">
        <f>VLOOKUP(L2287,mês!A:B,2,0)</f>
        <v>Janeiro</v>
      </c>
      <c r="N2287" s="25" t="e">
        <f t="shared" si="151"/>
        <v>#VALUE!</v>
      </c>
    </row>
    <row r="2288" spans="10:14" ht="57" customHeight="1" x14ac:dyDescent="0.2">
      <c r="J2288" s="30">
        <f t="shared" si="148"/>
        <v>0</v>
      </c>
      <c r="K2288" s="30">
        <f t="shared" si="149"/>
        <v>0</v>
      </c>
      <c r="L2288" s="25">
        <f t="shared" si="150"/>
        <v>1</v>
      </c>
      <c r="M2288" s="25" t="str">
        <f>VLOOKUP(L2288,mês!A:B,2,0)</f>
        <v>Janeiro</v>
      </c>
      <c r="N2288" s="25" t="e">
        <f t="shared" si="151"/>
        <v>#VALUE!</v>
      </c>
    </row>
    <row r="2289" spans="10:14" ht="57" customHeight="1" x14ac:dyDescent="0.2">
      <c r="J2289" s="30">
        <f t="shared" si="148"/>
        <v>0</v>
      </c>
      <c r="K2289" s="30">
        <f t="shared" si="149"/>
        <v>0</v>
      </c>
      <c r="L2289" s="25">
        <f t="shared" si="150"/>
        <v>1</v>
      </c>
      <c r="M2289" s="25" t="str">
        <f>VLOOKUP(L2289,mês!A:B,2,0)</f>
        <v>Janeiro</v>
      </c>
      <c r="N2289" s="25" t="e">
        <f t="shared" si="151"/>
        <v>#VALUE!</v>
      </c>
    </row>
    <row r="2290" spans="10:14" ht="57" customHeight="1" x14ac:dyDescent="0.2">
      <c r="J2290" s="30">
        <f t="shared" si="148"/>
        <v>0</v>
      </c>
      <c r="K2290" s="30">
        <f t="shared" si="149"/>
        <v>0</v>
      </c>
      <c r="L2290" s="25">
        <f t="shared" si="150"/>
        <v>1</v>
      </c>
      <c r="M2290" s="25" t="str">
        <f>VLOOKUP(L2290,mês!A:B,2,0)</f>
        <v>Janeiro</v>
      </c>
      <c r="N2290" s="25" t="e">
        <f t="shared" si="151"/>
        <v>#VALUE!</v>
      </c>
    </row>
    <row r="2291" spans="10:14" ht="57" customHeight="1" x14ac:dyDescent="0.2">
      <c r="J2291" s="30">
        <f t="shared" si="148"/>
        <v>0</v>
      </c>
      <c r="K2291" s="30">
        <f t="shared" si="149"/>
        <v>0</v>
      </c>
      <c r="L2291" s="25">
        <f t="shared" si="150"/>
        <v>1</v>
      </c>
      <c r="M2291" s="25" t="str">
        <f>VLOOKUP(L2291,mês!A:B,2,0)</f>
        <v>Janeiro</v>
      </c>
      <c r="N2291" s="25" t="e">
        <f t="shared" si="151"/>
        <v>#VALUE!</v>
      </c>
    </row>
    <row r="2292" spans="10:14" ht="57" customHeight="1" x14ac:dyDescent="0.2">
      <c r="J2292" s="30">
        <f t="shared" si="148"/>
        <v>0</v>
      </c>
      <c r="K2292" s="30">
        <f t="shared" si="149"/>
        <v>0</v>
      </c>
      <c r="L2292" s="25">
        <f t="shared" si="150"/>
        <v>1</v>
      </c>
      <c r="M2292" s="25" t="str">
        <f>VLOOKUP(L2292,mês!A:B,2,0)</f>
        <v>Janeiro</v>
      </c>
      <c r="N2292" s="25" t="e">
        <f t="shared" si="151"/>
        <v>#VALUE!</v>
      </c>
    </row>
    <row r="2293" spans="10:14" ht="57" customHeight="1" x14ac:dyDescent="0.2">
      <c r="J2293" s="30">
        <f t="shared" si="148"/>
        <v>0</v>
      </c>
      <c r="K2293" s="30">
        <f t="shared" si="149"/>
        <v>0</v>
      </c>
      <c r="L2293" s="25">
        <f t="shared" si="150"/>
        <v>1</v>
      </c>
      <c r="M2293" s="25" t="str">
        <f>VLOOKUP(L2293,mês!A:B,2,0)</f>
        <v>Janeiro</v>
      </c>
      <c r="N2293" s="25" t="e">
        <f t="shared" si="151"/>
        <v>#VALUE!</v>
      </c>
    </row>
    <row r="2294" spans="10:14" ht="57" customHeight="1" x14ac:dyDescent="0.2">
      <c r="J2294" s="30">
        <f t="shared" si="148"/>
        <v>0</v>
      </c>
      <c r="K2294" s="30">
        <f t="shared" si="149"/>
        <v>0</v>
      </c>
      <c r="L2294" s="25">
        <f t="shared" si="150"/>
        <v>1</v>
      </c>
      <c r="M2294" s="25" t="str">
        <f>VLOOKUP(L2294,mês!A:B,2,0)</f>
        <v>Janeiro</v>
      </c>
      <c r="N2294" s="25" t="e">
        <f t="shared" si="151"/>
        <v>#VALUE!</v>
      </c>
    </row>
    <row r="2295" spans="10:14" ht="57" customHeight="1" x14ac:dyDescent="0.2">
      <c r="J2295" s="30">
        <f t="shared" si="148"/>
        <v>0</v>
      </c>
      <c r="K2295" s="30">
        <f t="shared" si="149"/>
        <v>0</v>
      </c>
      <c r="L2295" s="25">
        <f t="shared" si="150"/>
        <v>1</v>
      </c>
      <c r="M2295" s="25" t="str">
        <f>VLOOKUP(L2295,mês!A:B,2,0)</f>
        <v>Janeiro</v>
      </c>
      <c r="N2295" s="25" t="e">
        <f t="shared" si="151"/>
        <v>#VALUE!</v>
      </c>
    </row>
    <row r="2296" spans="10:14" ht="57" customHeight="1" x14ac:dyDescent="0.2">
      <c r="J2296" s="30">
        <f t="shared" si="148"/>
        <v>0</v>
      </c>
      <c r="K2296" s="30">
        <f t="shared" si="149"/>
        <v>0</v>
      </c>
      <c r="L2296" s="25">
        <f t="shared" si="150"/>
        <v>1</v>
      </c>
      <c r="M2296" s="25" t="str">
        <f>VLOOKUP(L2296,mês!A:B,2,0)</f>
        <v>Janeiro</v>
      </c>
      <c r="N2296" s="25" t="e">
        <f t="shared" si="151"/>
        <v>#VALUE!</v>
      </c>
    </row>
    <row r="2297" spans="10:14" ht="57" customHeight="1" x14ac:dyDescent="0.2">
      <c r="J2297" s="30">
        <f t="shared" si="148"/>
        <v>0</v>
      </c>
      <c r="K2297" s="30">
        <f t="shared" si="149"/>
        <v>0</v>
      </c>
      <c r="L2297" s="25">
        <f t="shared" si="150"/>
        <v>1</v>
      </c>
      <c r="M2297" s="25" t="str">
        <f>VLOOKUP(L2297,mês!A:B,2,0)</f>
        <v>Janeiro</v>
      </c>
      <c r="N2297" s="25" t="e">
        <f t="shared" si="151"/>
        <v>#VALUE!</v>
      </c>
    </row>
    <row r="2298" spans="10:14" ht="57" customHeight="1" x14ac:dyDescent="0.2">
      <c r="J2298" s="30">
        <f t="shared" si="148"/>
        <v>0</v>
      </c>
      <c r="K2298" s="30">
        <f t="shared" si="149"/>
        <v>0</v>
      </c>
      <c r="L2298" s="25">
        <f t="shared" si="150"/>
        <v>1</v>
      </c>
      <c r="M2298" s="25" t="str">
        <f>VLOOKUP(L2298,mês!A:B,2,0)</f>
        <v>Janeiro</v>
      </c>
      <c r="N2298" s="25" t="e">
        <f t="shared" si="151"/>
        <v>#VALUE!</v>
      </c>
    </row>
    <row r="2299" spans="10:14" ht="57" customHeight="1" x14ac:dyDescent="0.2">
      <c r="J2299" s="30">
        <f t="shared" si="148"/>
        <v>0</v>
      </c>
      <c r="K2299" s="30">
        <f t="shared" si="149"/>
        <v>0</v>
      </c>
      <c r="L2299" s="25">
        <f t="shared" si="150"/>
        <v>1</v>
      </c>
      <c r="M2299" s="25" t="str">
        <f>VLOOKUP(L2299,mês!A:B,2,0)</f>
        <v>Janeiro</v>
      </c>
      <c r="N2299" s="25" t="e">
        <f t="shared" si="151"/>
        <v>#VALUE!</v>
      </c>
    </row>
    <row r="2300" spans="10:14" ht="57" customHeight="1" x14ac:dyDescent="0.2">
      <c r="J2300" s="30">
        <f t="shared" si="148"/>
        <v>0</v>
      </c>
      <c r="K2300" s="30">
        <f t="shared" si="149"/>
        <v>0</v>
      </c>
      <c r="L2300" s="25">
        <f t="shared" si="150"/>
        <v>1</v>
      </c>
      <c r="M2300" s="25" t="str">
        <f>VLOOKUP(L2300,mês!A:B,2,0)</f>
        <v>Janeiro</v>
      </c>
      <c r="N2300" s="25" t="e">
        <f t="shared" si="151"/>
        <v>#VALUE!</v>
      </c>
    </row>
    <row r="2301" spans="10:14" ht="57" customHeight="1" x14ac:dyDescent="0.2">
      <c r="J2301" s="30">
        <f t="shared" si="148"/>
        <v>0</v>
      </c>
      <c r="K2301" s="30">
        <f t="shared" si="149"/>
        <v>0</v>
      </c>
      <c r="L2301" s="25">
        <f t="shared" si="150"/>
        <v>1</v>
      </c>
      <c r="M2301" s="25" t="str">
        <f>VLOOKUP(L2301,mês!A:B,2,0)</f>
        <v>Janeiro</v>
      </c>
      <c r="N2301" s="25" t="e">
        <f t="shared" si="151"/>
        <v>#VALUE!</v>
      </c>
    </row>
    <row r="2302" spans="10:14" ht="57" customHeight="1" x14ac:dyDescent="0.2">
      <c r="J2302" s="30">
        <f t="shared" si="148"/>
        <v>0</v>
      </c>
      <c r="K2302" s="30">
        <f t="shared" si="149"/>
        <v>0</v>
      </c>
      <c r="L2302" s="25">
        <f t="shared" si="150"/>
        <v>1</v>
      </c>
      <c r="M2302" s="25" t="str">
        <f>VLOOKUP(L2302,mês!A:B,2,0)</f>
        <v>Janeiro</v>
      </c>
      <c r="N2302" s="25" t="e">
        <f t="shared" si="151"/>
        <v>#VALUE!</v>
      </c>
    </row>
    <row r="2303" spans="10:14" ht="57" customHeight="1" x14ac:dyDescent="0.2">
      <c r="J2303" s="30">
        <f t="shared" si="148"/>
        <v>0</v>
      </c>
      <c r="K2303" s="30">
        <f t="shared" si="149"/>
        <v>0</v>
      </c>
      <c r="L2303" s="25">
        <f t="shared" si="150"/>
        <v>1</v>
      </c>
      <c r="M2303" s="25" t="str">
        <f>VLOOKUP(L2303,mês!A:B,2,0)</f>
        <v>Janeiro</v>
      </c>
      <c r="N2303" s="25" t="e">
        <f t="shared" si="151"/>
        <v>#VALUE!</v>
      </c>
    </row>
    <row r="2304" spans="10:14" ht="57" customHeight="1" x14ac:dyDescent="0.2">
      <c r="J2304" s="30">
        <f t="shared" si="148"/>
        <v>0</v>
      </c>
      <c r="K2304" s="30">
        <f t="shared" si="149"/>
        <v>0</v>
      </c>
      <c r="L2304" s="25">
        <f t="shared" si="150"/>
        <v>1</v>
      </c>
      <c r="M2304" s="25" t="str">
        <f>VLOOKUP(L2304,mês!A:B,2,0)</f>
        <v>Janeiro</v>
      </c>
      <c r="N2304" s="25" t="e">
        <f t="shared" si="151"/>
        <v>#VALUE!</v>
      </c>
    </row>
    <row r="2305" spans="10:14" ht="57" customHeight="1" x14ac:dyDescent="0.2">
      <c r="J2305" s="30">
        <f t="shared" si="148"/>
        <v>0</v>
      </c>
      <c r="K2305" s="30">
        <f t="shared" si="149"/>
        <v>0</v>
      </c>
      <c r="L2305" s="25">
        <f t="shared" si="150"/>
        <v>1</v>
      </c>
      <c r="M2305" s="25" t="str">
        <f>VLOOKUP(L2305,mês!A:B,2,0)</f>
        <v>Janeiro</v>
      </c>
      <c r="N2305" s="25" t="e">
        <f t="shared" si="151"/>
        <v>#VALUE!</v>
      </c>
    </row>
    <row r="2306" spans="10:14" ht="57" customHeight="1" x14ac:dyDescent="0.2">
      <c r="J2306" s="30">
        <f t="shared" si="148"/>
        <v>0</v>
      </c>
      <c r="K2306" s="30">
        <f t="shared" si="149"/>
        <v>0</v>
      </c>
      <c r="L2306" s="25">
        <f t="shared" si="150"/>
        <v>1</v>
      </c>
      <c r="M2306" s="25" t="str">
        <f>VLOOKUP(L2306,mês!A:B,2,0)</f>
        <v>Janeiro</v>
      </c>
      <c r="N2306" s="25" t="e">
        <f t="shared" si="151"/>
        <v>#VALUE!</v>
      </c>
    </row>
    <row r="2307" spans="10:14" ht="57" customHeight="1" x14ac:dyDescent="0.2">
      <c r="J2307" s="30">
        <f t="shared" si="148"/>
        <v>0</v>
      </c>
      <c r="K2307" s="30">
        <f t="shared" si="149"/>
        <v>0</v>
      </c>
      <c r="L2307" s="25">
        <f t="shared" si="150"/>
        <v>1</v>
      </c>
      <c r="M2307" s="25" t="str">
        <f>VLOOKUP(L2307,mês!A:B,2,0)</f>
        <v>Janeiro</v>
      </c>
      <c r="N2307" s="25" t="e">
        <f t="shared" si="151"/>
        <v>#VALUE!</v>
      </c>
    </row>
    <row r="2308" spans="10:14" ht="57" customHeight="1" x14ac:dyDescent="0.2">
      <c r="J2308" s="30">
        <f t="shared" si="148"/>
        <v>0</v>
      </c>
      <c r="K2308" s="30">
        <f t="shared" si="149"/>
        <v>0</v>
      </c>
      <c r="L2308" s="25">
        <f t="shared" si="150"/>
        <v>1</v>
      </c>
      <c r="M2308" s="25" t="str">
        <f>VLOOKUP(L2308,mês!A:B,2,0)</f>
        <v>Janeiro</v>
      </c>
      <c r="N2308" s="25" t="e">
        <f t="shared" si="151"/>
        <v>#VALUE!</v>
      </c>
    </row>
    <row r="2309" spans="10:14" ht="57" customHeight="1" x14ac:dyDescent="0.2">
      <c r="J2309" s="30">
        <f t="shared" si="148"/>
        <v>0</v>
      </c>
      <c r="K2309" s="30">
        <f t="shared" si="149"/>
        <v>0</v>
      </c>
      <c r="L2309" s="25">
        <f t="shared" si="150"/>
        <v>1</v>
      </c>
      <c r="M2309" s="25" t="str">
        <f>VLOOKUP(L2309,mês!A:B,2,0)</f>
        <v>Janeiro</v>
      </c>
      <c r="N2309" s="25" t="e">
        <f t="shared" si="151"/>
        <v>#VALUE!</v>
      </c>
    </row>
    <row r="2310" spans="10:14" ht="57" customHeight="1" x14ac:dyDescent="0.2">
      <c r="J2310" s="30">
        <f t="shared" si="148"/>
        <v>0</v>
      </c>
      <c r="K2310" s="30">
        <f t="shared" si="149"/>
        <v>0</v>
      </c>
      <c r="L2310" s="25">
        <f t="shared" si="150"/>
        <v>1</v>
      </c>
      <c r="M2310" s="25" t="str">
        <f>VLOOKUP(L2310,mês!A:B,2,0)</f>
        <v>Janeiro</v>
      </c>
      <c r="N2310" s="25" t="e">
        <f t="shared" si="151"/>
        <v>#VALUE!</v>
      </c>
    </row>
    <row r="2311" spans="10:14" ht="57" customHeight="1" x14ac:dyDescent="0.2">
      <c r="J2311" s="30">
        <f t="shared" si="148"/>
        <v>0</v>
      </c>
      <c r="K2311" s="30">
        <f t="shared" si="149"/>
        <v>0</v>
      </c>
      <c r="L2311" s="25">
        <f t="shared" si="150"/>
        <v>1</v>
      </c>
      <c r="M2311" s="25" t="str">
        <f>VLOOKUP(L2311,mês!A:B,2,0)</f>
        <v>Janeiro</v>
      </c>
      <c r="N2311" s="25" t="e">
        <f t="shared" si="151"/>
        <v>#VALUE!</v>
      </c>
    </row>
    <row r="2312" spans="10:14" ht="57" customHeight="1" x14ac:dyDescent="0.2">
      <c r="J2312" s="30">
        <f t="shared" si="148"/>
        <v>0</v>
      </c>
      <c r="K2312" s="30">
        <f t="shared" si="149"/>
        <v>0</v>
      </c>
      <c r="L2312" s="25">
        <f t="shared" si="150"/>
        <v>1</v>
      </c>
      <c r="M2312" s="25" t="str">
        <f>VLOOKUP(L2312,mês!A:B,2,0)</f>
        <v>Janeiro</v>
      </c>
      <c r="N2312" s="25" t="e">
        <f t="shared" si="151"/>
        <v>#VALUE!</v>
      </c>
    </row>
    <row r="2313" spans="10:14" ht="57" customHeight="1" x14ac:dyDescent="0.2">
      <c r="J2313" s="30">
        <f t="shared" si="148"/>
        <v>0</v>
      </c>
      <c r="K2313" s="30">
        <f t="shared" si="149"/>
        <v>0</v>
      </c>
      <c r="L2313" s="25">
        <f t="shared" si="150"/>
        <v>1</v>
      </c>
      <c r="M2313" s="25" t="str">
        <f>VLOOKUP(L2313,mês!A:B,2,0)</f>
        <v>Janeiro</v>
      </c>
      <c r="N2313" s="25" t="e">
        <f t="shared" si="151"/>
        <v>#VALUE!</v>
      </c>
    </row>
    <row r="2314" spans="10:14" ht="57" customHeight="1" x14ac:dyDescent="0.2">
      <c r="J2314" s="30">
        <f t="shared" si="148"/>
        <v>0</v>
      </c>
      <c r="K2314" s="30">
        <f t="shared" si="149"/>
        <v>0</v>
      </c>
      <c r="L2314" s="25">
        <f t="shared" si="150"/>
        <v>1</v>
      </c>
      <c r="M2314" s="25" t="str">
        <f>VLOOKUP(L2314,mês!A:B,2,0)</f>
        <v>Janeiro</v>
      </c>
      <c r="N2314" s="25" t="e">
        <f t="shared" si="151"/>
        <v>#VALUE!</v>
      </c>
    </row>
    <row r="2315" spans="10:14" ht="57" customHeight="1" x14ac:dyDescent="0.2">
      <c r="J2315" s="30">
        <f t="shared" si="148"/>
        <v>0</v>
      </c>
      <c r="K2315" s="30">
        <f t="shared" si="149"/>
        <v>0</v>
      </c>
      <c r="L2315" s="25">
        <f t="shared" si="150"/>
        <v>1</v>
      </c>
      <c r="M2315" s="25" t="str">
        <f>VLOOKUP(L2315,mês!A:B,2,0)</f>
        <v>Janeiro</v>
      </c>
      <c r="N2315" s="25" t="e">
        <f t="shared" si="151"/>
        <v>#VALUE!</v>
      </c>
    </row>
    <row r="2316" spans="10:14" ht="57" customHeight="1" x14ac:dyDescent="0.2">
      <c r="J2316" s="30">
        <f t="shared" si="148"/>
        <v>0</v>
      </c>
      <c r="K2316" s="30">
        <f t="shared" si="149"/>
        <v>0</v>
      </c>
      <c r="L2316" s="25">
        <f t="shared" si="150"/>
        <v>1</v>
      </c>
      <c r="M2316" s="25" t="str">
        <f>VLOOKUP(L2316,mês!A:B,2,0)</f>
        <v>Janeiro</v>
      </c>
      <c r="N2316" s="25" t="e">
        <f t="shared" si="151"/>
        <v>#VALUE!</v>
      </c>
    </row>
    <row r="2317" spans="10:14" ht="57" customHeight="1" x14ac:dyDescent="0.2">
      <c r="J2317" s="30">
        <f t="shared" si="148"/>
        <v>0</v>
      </c>
      <c r="K2317" s="30">
        <f t="shared" si="149"/>
        <v>0</v>
      </c>
      <c r="L2317" s="25">
        <f t="shared" si="150"/>
        <v>1</v>
      </c>
      <c r="M2317" s="25" t="str">
        <f>VLOOKUP(L2317,mês!A:B,2,0)</f>
        <v>Janeiro</v>
      </c>
      <c r="N2317" s="25" t="e">
        <f t="shared" si="151"/>
        <v>#VALUE!</v>
      </c>
    </row>
    <row r="2318" spans="10:14" ht="57" customHeight="1" x14ac:dyDescent="0.2">
      <c r="J2318" s="30">
        <f t="shared" si="148"/>
        <v>0</v>
      </c>
      <c r="K2318" s="30">
        <f t="shared" si="149"/>
        <v>0</v>
      </c>
      <c r="L2318" s="25">
        <f t="shared" si="150"/>
        <v>1</v>
      </c>
      <c r="M2318" s="25" t="str">
        <f>VLOOKUP(L2318,mês!A:B,2,0)</f>
        <v>Janeiro</v>
      </c>
      <c r="N2318" s="25" t="e">
        <f t="shared" si="151"/>
        <v>#VALUE!</v>
      </c>
    </row>
    <row r="2319" spans="10:14" ht="57" customHeight="1" x14ac:dyDescent="0.2">
      <c r="J2319" s="30">
        <f t="shared" si="148"/>
        <v>0</v>
      </c>
      <c r="K2319" s="30">
        <f t="shared" si="149"/>
        <v>0</v>
      </c>
      <c r="L2319" s="25">
        <f t="shared" si="150"/>
        <v>1</v>
      </c>
      <c r="M2319" s="25" t="str">
        <f>VLOOKUP(L2319,mês!A:B,2,0)</f>
        <v>Janeiro</v>
      </c>
      <c r="N2319" s="25" t="e">
        <f t="shared" si="151"/>
        <v>#VALUE!</v>
      </c>
    </row>
    <row r="2320" spans="10:14" ht="57" customHeight="1" x14ac:dyDescent="0.2">
      <c r="J2320" s="30">
        <f t="shared" si="148"/>
        <v>0</v>
      </c>
      <c r="K2320" s="30">
        <f t="shared" si="149"/>
        <v>0</v>
      </c>
      <c r="L2320" s="25">
        <f t="shared" si="150"/>
        <v>1</v>
      </c>
      <c r="M2320" s="25" t="str">
        <f>VLOOKUP(L2320,mês!A:B,2,0)</f>
        <v>Janeiro</v>
      </c>
      <c r="N2320" s="25" t="e">
        <f t="shared" si="151"/>
        <v>#VALUE!</v>
      </c>
    </row>
    <row r="2321" spans="10:14" ht="57" customHeight="1" x14ac:dyDescent="0.2">
      <c r="J2321" s="30">
        <f t="shared" si="148"/>
        <v>0</v>
      </c>
      <c r="K2321" s="30">
        <f t="shared" si="149"/>
        <v>0</v>
      </c>
      <c r="L2321" s="25">
        <f t="shared" si="150"/>
        <v>1</v>
      </c>
      <c r="M2321" s="25" t="str">
        <f>VLOOKUP(L2321,mês!A:B,2,0)</f>
        <v>Janeiro</v>
      </c>
      <c r="N2321" s="25" t="e">
        <f t="shared" si="151"/>
        <v>#VALUE!</v>
      </c>
    </row>
    <row r="2322" spans="10:14" ht="57" customHeight="1" x14ac:dyDescent="0.2">
      <c r="J2322" s="30">
        <f t="shared" si="148"/>
        <v>0</v>
      </c>
      <c r="K2322" s="30">
        <f t="shared" si="149"/>
        <v>0</v>
      </c>
      <c r="L2322" s="25">
        <f t="shared" si="150"/>
        <v>1</v>
      </c>
      <c r="M2322" s="25" t="str">
        <f>VLOOKUP(L2322,mês!A:B,2,0)</f>
        <v>Janeiro</v>
      </c>
      <c r="N2322" s="25" t="e">
        <f t="shared" si="151"/>
        <v>#VALUE!</v>
      </c>
    </row>
    <row r="2323" spans="10:14" ht="57" customHeight="1" x14ac:dyDescent="0.2">
      <c r="J2323" s="30">
        <f t="shared" si="148"/>
        <v>0</v>
      </c>
      <c r="K2323" s="30">
        <f t="shared" si="149"/>
        <v>0</v>
      </c>
      <c r="L2323" s="25">
        <f t="shared" si="150"/>
        <v>1</v>
      </c>
      <c r="M2323" s="25" t="str">
        <f>VLOOKUP(L2323,mês!A:B,2,0)</f>
        <v>Janeiro</v>
      </c>
      <c r="N2323" s="25" t="e">
        <f t="shared" si="151"/>
        <v>#VALUE!</v>
      </c>
    </row>
    <row r="2324" spans="10:14" ht="57" customHeight="1" x14ac:dyDescent="0.2">
      <c r="J2324" s="30">
        <f t="shared" si="148"/>
        <v>0</v>
      </c>
      <c r="K2324" s="30">
        <f t="shared" si="149"/>
        <v>0</v>
      </c>
      <c r="L2324" s="25">
        <f t="shared" si="150"/>
        <v>1</v>
      </c>
      <c r="M2324" s="25" t="str">
        <f>VLOOKUP(L2324,mês!A:B,2,0)</f>
        <v>Janeiro</v>
      </c>
      <c r="N2324" s="25" t="e">
        <f t="shared" si="151"/>
        <v>#VALUE!</v>
      </c>
    </row>
    <row r="2325" spans="10:14" ht="57" customHeight="1" x14ac:dyDescent="0.2">
      <c r="J2325" s="30">
        <f t="shared" si="148"/>
        <v>0</v>
      </c>
      <c r="K2325" s="30">
        <f t="shared" si="149"/>
        <v>0</v>
      </c>
      <c r="L2325" s="25">
        <f t="shared" si="150"/>
        <v>1</v>
      </c>
      <c r="M2325" s="25" t="str">
        <f>VLOOKUP(L2325,mês!A:B,2,0)</f>
        <v>Janeiro</v>
      </c>
      <c r="N2325" s="25" t="e">
        <f t="shared" si="151"/>
        <v>#VALUE!</v>
      </c>
    </row>
    <row r="2326" spans="10:14" ht="57" customHeight="1" x14ac:dyDescent="0.2">
      <c r="J2326" s="30">
        <f t="shared" si="148"/>
        <v>0</v>
      </c>
      <c r="K2326" s="30">
        <f t="shared" si="149"/>
        <v>0</v>
      </c>
      <c r="L2326" s="25">
        <f t="shared" si="150"/>
        <v>1</v>
      </c>
      <c r="M2326" s="25" t="str">
        <f>VLOOKUP(L2326,mês!A:B,2,0)</f>
        <v>Janeiro</v>
      </c>
      <c r="N2326" s="25" t="e">
        <f t="shared" si="151"/>
        <v>#VALUE!</v>
      </c>
    </row>
    <row r="2327" spans="10:14" ht="57" customHeight="1" x14ac:dyDescent="0.2">
      <c r="J2327" s="30">
        <f t="shared" si="148"/>
        <v>0</v>
      </c>
      <c r="K2327" s="30">
        <f t="shared" si="149"/>
        <v>0</v>
      </c>
      <c r="L2327" s="25">
        <f t="shared" si="150"/>
        <v>1</v>
      </c>
      <c r="M2327" s="25" t="str">
        <f>VLOOKUP(L2327,mês!A:B,2,0)</f>
        <v>Janeiro</v>
      </c>
      <c r="N2327" s="25" t="e">
        <f t="shared" si="151"/>
        <v>#VALUE!</v>
      </c>
    </row>
    <row r="2328" spans="10:14" ht="57" customHeight="1" x14ac:dyDescent="0.2">
      <c r="J2328" s="30">
        <f t="shared" si="148"/>
        <v>0</v>
      </c>
      <c r="K2328" s="30">
        <f t="shared" si="149"/>
        <v>0</v>
      </c>
      <c r="L2328" s="25">
        <f t="shared" si="150"/>
        <v>1</v>
      </c>
      <c r="M2328" s="25" t="str">
        <f>VLOOKUP(L2328,mês!A:B,2,0)</f>
        <v>Janeiro</v>
      </c>
      <c r="N2328" s="25" t="e">
        <f t="shared" si="151"/>
        <v>#VALUE!</v>
      </c>
    </row>
    <row r="2329" spans="10:14" ht="57" customHeight="1" x14ac:dyDescent="0.2">
      <c r="J2329" s="30">
        <f t="shared" si="148"/>
        <v>0</v>
      </c>
      <c r="K2329" s="30">
        <f t="shared" si="149"/>
        <v>0</v>
      </c>
      <c r="L2329" s="25">
        <f t="shared" si="150"/>
        <v>1</v>
      </c>
      <c r="M2329" s="25" t="str">
        <f>VLOOKUP(L2329,mês!A:B,2,0)</f>
        <v>Janeiro</v>
      </c>
      <c r="N2329" s="25" t="e">
        <f t="shared" si="151"/>
        <v>#VALUE!</v>
      </c>
    </row>
    <row r="2330" spans="10:14" ht="57" customHeight="1" x14ac:dyDescent="0.2">
      <c r="J2330" s="30">
        <f t="shared" si="148"/>
        <v>0</v>
      </c>
      <c r="K2330" s="30">
        <f t="shared" si="149"/>
        <v>0</v>
      </c>
      <c r="L2330" s="25">
        <f t="shared" si="150"/>
        <v>1</v>
      </c>
      <c r="M2330" s="25" t="str">
        <f>VLOOKUP(L2330,mês!A:B,2,0)</f>
        <v>Janeiro</v>
      </c>
      <c r="N2330" s="25" t="e">
        <f t="shared" si="151"/>
        <v>#VALUE!</v>
      </c>
    </row>
    <row r="2331" spans="10:14" ht="57" customHeight="1" x14ac:dyDescent="0.2">
      <c r="J2331" s="30">
        <f t="shared" si="148"/>
        <v>0</v>
      </c>
      <c r="K2331" s="30">
        <f t="shared" si="149"/>
        <v>0</v>
      </c>
      <c r="L2331" s="25">
        <f t="shared" si="150"/>
        <v>1</v>
      </c>
      <c r="M2331" s="25" t="str">
        <f>VLOOKUP(L2331,mês!A:B,2,0)</f>
        <v>Janeiro</v>
      </c>
      <c r="N2331" s="25" t="e">
        <f t="shared" si="151"/>
        <v>#VALUE!</v>
      </c>
    </row>
    <row r="2332" spans="10:14" ht="57" customHeight="1" x14ac:dyDescent="0.2">
      <c r="J2332" s="30">
        <f t="shared" si="148"/>
        <v>0</v>
      </c>
      <c r="K2332" s="30">
        <f t="shared" si="149"/>
        <v>0</v>
      </c>
      <c r="L2332" s="25">
        <f t="shared" si="150"/>
        <v>1</v>
      </c>
      <c r="M2332" s="25" t="str">
        <f>VLOOKUP(L2332,mês!A:B,2,0)</f>
        <v>Janeiro</v>
      </c>
      <c r="N2332" s="25" t="e">
        <f t="shared" si="151"/>
        <v>#VALUE!</v>
      </c>
    </row>
    <row r="2333" spans="10:14" ht="57" customHeight="1" x14ac:dyDescent="0.2">
      <c r="J2333" s="30">
        <f t="shared" si="148"/>
        <v>0</v>
      </c>
      <c r="K2333" s="30">
        <f t="shared" si="149"/>
        <v>0</v>
      </c>
      <c r="L2333" s="25">
        <f t="shared" si="150"/>
        <v>1</v>
      </c>
      <c r="M2333" s="25" t="str">
        <f>VLOOKUP(L2333,mês!A:B,2,0)</f>
        <v>Janeiro</v>
      </c>
      <c r="N2333" s="25" t="e">
        <f t="shared" si="151"/>
        <v>#VALUE!</v>
      </c>
    </row>
    <row r="2334" spans="10:14" ht="57" customHeight="1" x14ac:dyDescent="0.2">
      <c r="J2334" s="30">
        <f t="shared" si="148"/>
        <v>0</v>
      </c>
      <c r="K2334" s="30">
        <f t="shared" si="149"/>
        <v>0</v>
      </c>
      <c r="L2334" s="25">
        <f t="shared" si="150"/>
        <v>1</v>
      </c>
      <c r="M2334" s="25" t="str">
        <f>VLOOKUP(L2334,mês!A:B,2,0)</f>
        <v>Janeiro</v>
      </c>
      <c r="N2334" s="25" t="e">
        <f t="shared" si="151"/>
        <v>#VALUE!</v>
      </c>
    </row>
    <row r="2335" spans="10:14" ht="57" customHeight="1" x14ac:dyDescent="0.2">
      <c r="J2335" s="30">
        <f t="shared" ref="J2335:J2398" si="152">IF(G2335="Não",0,H2335)</f>
        <v>0</v>
      </c>
      <c r="K2335" s="30">
        <f t="shared" ref="K2335:K2398" si="153">IF(G2335="Não",H2335,0)</f>
        <v>0</v>
      </c>
      <c r="L2335" s="25">
        <f t="shared" ref="L2335:L2398" si="154">MONTH(B2335)</f>
        <v>1</v>
      </c>
      <c r="M2335" s="25" t="str">
        <f>VLOOKUP(L2335,mês!A:B,2,0)</f>
        <v>Janeiro</v>
      </c>
      <c r="N2335" s="25" t="e">
        <f t="shared" ref="N2335:N2398" si="155">LEFT(A2335,SEARCH("-",A2335)-1)</f>
        <v>#VALUE!</v>
      </c>
    </row>
    <row r="2336" spans="10:14" ht="57" customHeight="1" x14ac:dyDescent="0.2">
      <c r="J2336" s="30">
        <f t="shared" si="152"/>
        <v>0</v>
      </c>
      <c r="K2336" s="30">
        <f t="shared" si="153"/>
        <v>0</v>
      </c>
      <c r="L2336" s="25">
        <f t="shared" si="154"/>
        <v>1</v>
      </c>
      <c r="M2336" s="25" t="str">
        <f>VLOOKUP(L2336,mês!A:B,2,0)</f>
        <v>Janeiro</v>
      </c>
      <c r="N2336" s="25" t="e">
        <f t="shared" si="155"/>
        <v>#VALUE!</v>
      </c>
    </row>
    <row r="2337" spans="10:14" ht="57" customHeight="1" x14ac:dyDescent="0.2">
      <c r="J2337" s="30">
        <f t="shared" si="152"/>
        <v>0</v>
      </c>
      <c r="K2337" s="30">
        <f t="shared" si="153"/>
        <v>0</v>
      </c>
      <c r="L2337" s="25">
        <f t="shared" si="154"/>
        <v>1</v>
      </c>
      <c r="M2337" s="25" t="str">
        <f>VLOOKUP(L2337,mês!A:B,2,0)</f>
        <v>Janeiro</v>
      </c>
      <c r="N2337" s="25" t="e">
        <f t="shared" si="155"/>
        <v>#VALUE!</v>
      </c>
    </row>
    <row r="2338" spans="10:14" ht="57" customHeight="1" x14ac:dyDescent="0.2">
      <c r="J2338" s="30">
        <f t="shared" si="152"/>
        <v>0</v>
      </c>
      <c r="K2338" s="30">
        <f t="shared" si="153"/>
        <v>0</v>
      </c>
      <c r="L2338" s="25">
        <f t="shared" si="154"/>
        <v>1</v>
      </c>
      <c r="M2338" s="25" t="str">
        <f>VLOOKUP(L2338,mês!A:B,2,0)</f>
        <v>Janeiro</v>
      </c>
      <c r="N2338" s="25" t="e">
        <f t="shared" si="155"/>
        <v>#VALUE!</v>
      </c>
    </row>
    <row r="2339" spans="10:14" ht="57" customHeight="1" x14ac:dyDescent="0.2">
      <c r="J2339" s="30">
        <f t="shared" si="152"/>
        <v>0</v>
      </c>
      <c r="K2339" s="30">
        <f t="shared" si="153"/>
        <v>0</v>
      </c>
      <c r="L2339" s="25">
        <f t="shared" si="154"/>
        <v>1</v>
      </c>
      <c r="M2339" s="25" t="str">
        <f>VLOOKUP(L2339,mês!A:B,2,0)</f>
        <v>Janeiro</v>
      </c>
      <c r="N2339" s="25" t="e">
        <f t="shared" si="155"/>
        <v>#VALUE!</v>
      </c>
    </row>
    <row r="2340" spans="10:14" ht="57" customHeight="1" x14ac:dyDescent="0.2">
      <c r="J2340" s="30">
        <f t="shared" si="152"/>
        <v>0</v>
      </c>
      <c r="K2340" s="30">
        <f t="shared" si="153"/>
        <v>0</v>
      </c>
      <c r="L2340" s="25">
        <f t="shared" si="154"/>
        <v>1</v>
      </c>
      <c r="M2340" s="25" t="str">
        <f>VLOOKUP(L2340,mês!A:B,2,0)</f>
        <v>Janeiro</v>
      </c>
      <c r="N2340" s="25" t="e">
        <f t="shared" si="155"/>
        <v>#VALUE!</v>
      </c>
    </row>
    <row r="2341" spans="10:14" ht="57" customHeight="1" x14ac:dyDescent="0.2">
      <c r="J2341" s="30">
        <f t="shared" si="152"/>
        <v>0</v>
      </c>
      <c r="K2341" s="30">
        <f t="shared" si="153"/>
        <v>0</v>
      </c>
      <c r="L2341" s="25">
        <f t="shared" si="154"/>
        <v>1</v>
      </c>
      <c r="M2341" s="25" t="str">
        <f>VLOOKUP(L2341,mês!A:B,2,0)</f>
        <v>Janeiro</v>
      </c>
      <c r="N2341" s="25" t="e">
        <f t="shared" si="155"/>
        <v>#VALUE!</v>
      </c>
    </row>
    <row r="2342" spans="10:14" ht="57" customHeight="1" x14ac:dyDescent="0.2">
      <c r="J2342" s="30">
        <f t="shared" si="152"/>
        <v>0</v>
      </c>
      <c r="K2342" s="30">
        <f t="shared" si="153"/>
        <v>0</v>
      </c>
      <c r="L2342" s="25">
        <f t="shared" si="154"/>
        <v>1</v>
      </c>
      <c r="M2342" s="25" t="str">
        <f>VLOOKUP(L2342,mês!A:B,2,0)</f>
        <v>Janeiro</v>
      </c>
      <c r="N2342" s="25" t="e">
        <f t="shared" si="155"/>
        <v>#VALUE!</v>
      </c>
    </row>
    <row r="2343" spans="10:14" ht="57" customHeight="1" x14ac:dyDescent="0.2">
      <c r="J2343" s="30">
        <f t="shared" si="152"/>
        <v>0</v>
      </c>
      <c r="K2343" s="30">
        <f t="shared" si="153"/>
        <v>0</v>
      </c>
      <c r="L2343" s="25">
        <f t="shared" si="154"/>
        <v>1</v>
      </c>
      <c r="M2343" s="25" t="str">
        <f>VLOOKUP(L2343,mês!A:B,2,0)</f>
        <v>Janeiro</v>
      </c>
      <c r="N2343" s="25" t="e">
        <f t="shared" si="155"/>
        <v>#VALUE!</v>
      </c>
    </row>
    <row r="2344" spans="10:14" ht="57" customHeight="1" x14ac:dyDescent="0.2">
      <c r="J2344" s="30">
        <f t="shared" si="152"/>
        <v>0</v>
      </c>
      <c r="K2344" s="30">
        <f t="shared" si="153"/>
        <v>0</v>
      </c>
      <c r="L2344" s="25">
        <f t="shared" si="154"/>
        <v>1</v>
      </c>
      <c r="M2344" s="25" t="str">
        <f>VLOOKUP(L2344,mês!A:B,2,0)</f>
        <v>Janeiro</v>
      </c>
      <c r="N2344" s="25" t="e">
        <f t="shared" si="155"/>
        <v>#VALUE!</v>
      </c>
    </row>
    <row r="2345" spans="10:14" ht="57" customHeight="1" x14ac:dyDescent="0.2">
      <c r="J2345" s="30">
        <f t="shared" si="152"/>
        <v>0</v>
      </c>
      <c r="K2345" s="30">
        <f t="shared" si="153"/>
        <v>0</v>
      </c>
      <c r="L2345" s="25">
        <f t="shared" si="154"/>
        <v>1</v>
      </c>
      <c r="M2345" s="25" t="str">
        <f>VLOOKUP(L2345,mês!A:B,2,0)</f>
        <v>Janeiro</v>
      </c>
      <c r="N2345" s="25" t="e">
        <f t="shared" si="155"/>
        <v>#VALUE!</v>
      </c>
    </row>
    <row r="2346" spans="10:14" ht="57" customHeight="1" x14ac:dyDescent="0.2">
      <c r="J2346" s="30">
        <f t="shared" si="152"/>
        <v>0</v>
      </c>
      <c r="K2346" s="30">
        <f t="shared" si="153"/>
        <v>0</v>
      </c>
      <c r="L2346" s="25">
        <f t="shared" si="154"/>
        <v>1</v>
      </c>
      <c r="M2346" s="25" t="str">
        <f>VLOOKUP(L2346,mês!A:B,2,0)</f>
        <v>Janeiro</v>
      </c>
      <c r="N2346" s="25" t="e">
        <f t="shared" si="155"/>
        <v>#VALUE!</v>
      </c>
    </row>
    <row r="2347" spans="10:14" ht="57" customHeight="1" x14ac:dyDescent="0.2">
      <c r="J2347" s="30">
        <f t="shared" si="152"/>
        <v>0</v>
      </c>
      <c r="K2347" s="30">
        <f t="shared" si="153"/>
        <v>0</v>
      </c>
      <c r="L2347" s="25">
        <f t="shared" si="154"/>
        <v>1</v>
      </c>
      <c r="M2347" s="25" t="str">
        <f>VLOOKUP(L2347,mês!A:B,2,0)</f>
        <v>Janeiro</v>
      </c>
      <c r="N2347" s="25" t="e">
        <f t="shared" si="155"/>
        <v>#VALUE!</v>
      </c>
    </row>
    <row r="2348" spans="10:14" ht="57" customHeight="1" x14ac:dyDescent="0.2">
      <c r="J2348" s="30">
        <f t="shared" si="152"/>
        <v>0</v>
      </c>
      <c r="K2348" s="30">
        <f t="shared" si="153"/>
        <v>0</v>
      </c>
      <c r="L2348" s="25">
        <f t="shared" si="154"/>
        <v>1</v>
      </c>
      <c r="M2348" s="25" t="str">
        <f>VLOOKUP(L2348,mês!A:B,2,0)</f>
        <v>Janeiro</v>
      </c>
      <c r="N2348" s="25" t="e">
        <f t="shared" si="155"/>
        <v>#VALUE!</v>
      </c>
    </row>
    <row r="2349" spans="10:14" ht="57" customHeight="1" x14ac:dyDescent="0.2">
      <c r="J2349" s="30">
        <f t="shared" si="152"/>
        <v>0</v>
      </c>
      <c r="K2349" s="30">
        <f t="shared" si="153"/>
        <v>0</v>
      </c>
      <c r="L2349" s="25">
        <f t="shared" si="154"/>
        <v>1</v>
      </c>
      <c r="M2349" s="25" t="str">
        <f>VLOOKUP(L2349,mês!A:B,2,0)</f>
        <v>Janeiro</v>
      </c>
      <c r="N2349" s="25" t="e">
        <f t="shared" si="155"/>
        <v>#VALUE!</v>
      </c>
    </row>
    <row r="2350" spans="10:14" ht="57" customHeight="1" x14ac:dyDescent="0.2">
      <c r="J2350" s="30">
        <f t="shared" si="152"/>
        <v>0</v>
      </c>
      <c r="K2350" s="30">
        <f t="shared" si="153"/>
        <v>0</v>
      </c>
      <c r="L2350" s="25">
        <f t="shared" si="154"/>
        <v>1</v>
      </c>
      <c r="M2350" s="25" t="str">
        <f>VLOOKUP(L2350,mês!A:B,2,0)</f>
        <v>Janeiro</v>
      </c>
      <c r="N2350" s="25" t="e">
        <f t="shared" si="155"/>
        <v>#VALUE!</v>
      </c>
    </row>
    <row r="2351" spans="10:14" ht="57" customHeight="1" x14ac:dyDescent="0.2">
      <c r="J2351" s="30">
        <f t="shared" si="152"/>
        <v>0</v>
      </c>
      <c r="K2351" s="30">
        <f t="shared" si="153"/>
        <v>0</v>
      </c>
      <c r="L2351" s="25">
        <f t="shared" si="154"/>
        <v>1</v>
      </c>
      <c r="M2351" s="25" t="str">
        <f>VLOOKUP(L2351,mês!A:B,2,0)</f>
        <v>Janeiro</v>
      </c>
      <c r="N2351" s="25" t="e">
        <f t="shared" si="155"/>
        <v>#VALUE!</v>
      </c>
    </row>
    <row r="2352" spans="10:14" ht="57" customHeight="1" x14ac:dyDescent="0.2">
      <c r="J2352" s="30">
        <f t="shared" si="152"/>
        <v>0</v>
      </c>
      <c r="K2352" s="30">
        <f t="shared" si="153"/>
        <v>0</v>
      </c>
      <c r="L2352" s="25">
        <f t="shared" si="154"/>
        <v>1</v>
      </c>
      <c r="M2352" s="25" t="str">
        <f>VLOOKUP(L2352,mês!A:B,2,0)</f>
        <v>Janeiro</v>
      </c>
      <c r="N2352" s="25" t="e">
        <f t="shared" si="155"/>
        <v>#VALUE!</v>
      </c>
    </row>
    <row r="2353" spans="10:14" ht="57" customHeight="1" x14ac:dyDescent="0.2">
      <c r="J2353" s="30">
        <f t="shared" si="152"/>
        <v>0</v>
      </c>
      <c r="K2353" s="30">
        <f t="shared" si="153"/>
        <v>0</v>
      </c>
      <c r="L2353" s="25">
        <f t="shared" si="154"/>
        <v>1</v>
      </c>
      <c r="M2353" s="25" t="str">
        <f>VLOOKUP(L2353,mês!A:B,2,0)</f>
        <v>Janeiro</v>
      </c>
      <c r="N2353" s="25" t="e">
        <f t="shared" si="155"/>
        <v>#VALUE!</v>
      </c>
    </row>
    <row r="2354" spans="10:14" ht="57" customHeight="1" x14ac:dyDescent="0.2">
      <c r="J2354" s="30">
        <f t="shared" si="152"/>
        <v>0</v>
      </c>
      <c r="K2354" s="30">
        <f t="shared" si="153"/>
        <v>0</v>
      </c>
      <c r="L2354" s="25">
        <f t="shared" si="154"/>
        <v>1</v>
      </c>
      <c r="M2354" s="25" t="str">
        <f>VLOOKUP(L2354,mês!A:B,2,0)</f>
        <v>Janeiro</v>
      </c>
      <c r="N2354" s="25" t="e">
        <f t="shared" si="155"/>
        <v>#VALUE!</v>
      </c>
    </row>
    <row r="2355" spans="10:14" ht="57" customHeight="1" x14ac:dyDescent="0.2">
      <c r="J2355" s="30">
        <f t="shared" si="152"/>
        <v>0</v>
      </c>
      <c r="K2355" s="30">
        <f t="shared" si="153"/>
        <v>0</v>
      </c>
      <c r="L2355" s="25">
        <f t="shared" si="154"/>
        <v>1</v>
      </c>
      <c r="M2355" s="25" t="str">
        <f>VLOOKUP(L2355,mês!A:B,2,0)</f>
        <v>Janeiro</v>
      </c>
      <c r="N2355" s="25" t="e">
        <f t="shared" si="155"/>
        <v>#VALUE!</v>
      </c>
    </row>
    <row r="2356" spans="10:14" ht="57" customHeight="1" x14ac:dyDescent="0.2">
      <c r="J2356" s="30">
        <f t="shared" si="152"/>
        <v>0</v>
      </c>
      <c r="K2356" s="30">
        <f t="shared" si="153"/>
        <v>0</v>
      </c>
      <c r="L2356" s="25">
        <f t="shared" si="154"/>
        <v>1</v>
      </c>
      <c r="M2356" s="25" t="str">
        <f>VLOOKUP(L2356,mês!A:B,2,0)</f>
        <v>Janeiro</v>
      </c>
      <c r="N2356" s="25" t="e">
        <f t="shared" si="155"/>
        <v>#VALUE!</v>
      </c>
    </row>
    <row r="2357" spans="10:14" ht="57" customHeight="1" x14ac:dyDescent="0.2">
      <c r="J2357" s="30">
        <f t="shared" si="152"/>
        <v>0</v>
      </c>
      <c r="K2357" s="30">
        <f t="shared" si="153"/>
        <v>0</v>
      </c>
      <c r="L2357" s="25">
        <f t="shared" si="154"/>
        <v>1</v>
      </c>
      <c r="M2357" s="25" t="str">
        <f>VLOOKUP(L2357,mês!A:B,2,0)</f>
        <v>Janeiro</v>
      </c>
      <c r="N2357" s="25" t="e">
        <f t="shared" si="155"/>
        <v>#VALUE!</v>
      </c>
    </row>
    <row r="2358" spans="10:14" ht="57" customHeight="1" x14ac:dyDescent="0.2">
      <c r="J2358" s="30">
        <f t="shared" si="152"/>
        <v>0</v>
      </c>
      <c r="K2358" s="30">
        <f t="shared" si="153"/>
        <v>0</v>
      </c>
      <c r="L2358" s="25">
        <f t="shared" si="154"/>
        <v>1</v>
      </c>
      <c r="M2358" s="25" t="str">
        <f>VLOOKUP(L2358,mês!A:B,2,0)</f>
        <v>Janeiro</v>
      </c>
      <c r="N2358" s="25" t="e">
        <f t="shared" si="155"/>
        <v>#VALUE!</v>
      </c>
    </row>
    <row r="2359" spans="10:14" ht="57" customHeight="1" x14ac:dyDescent="0.2">
      <c r="J2359" s="30">
        <f t="shared" si="152"/>
        <v>0</v>
      </c>
      <c r="K2359" s="30">
        <f t="shared" si="153"/>
        <v>0</v>
      </c>
      <c r="L2359" s="25">
        <f t="shared" si="154"/>
        <v>1</v>
      </c>
      <c r="M2359" s="25" t="str">
        <f>VLOOKUP(L2359,mês!A:B,2,0)</f>
        <v>Janeiro</v>
      </c>
      <c r="N2359" s="25" t="e">
        <f t="shared" si="155"/>
        <v>#VALUE!</v>
      </c>
    </row>
    <row r="2360" spans="10:14" ht="57" customHeight="1" x14ac:dyDescent="0.2">
      <c r="J2360" s="30">
        <f t="shared" si="152"/>
        <v>0</v>
      </c>
      <c r="K2360" s="30">
        <f t="shared" si="153"/>
        <v>0</v>
      </c>
      <c r="L2360" s="25">
        <f t="shared" si="154"/>
        <v>1</v>
      </c>
      <c r="M2360" s="25" t="str">
        <f>VLOOKUP(L2360,mês!A:B,2,0)</f>
        <v>Janeiro</v>
      </c>
      <c r="N2360" s="25" t="e">
        <f t="shared" si="155"/>
        <v>#VALUE!</v>
      </c>
    </row>
    <row r="2361" spans="10:14" ht="57" customHeight="1" x14ac:dyDescent="0.2">
      <c r="J2361" s="30">
        <f t="shared" si="152"/>
        <v>0</v>
      </c>
      <c r="K2361" s="30">
        <f t="shared" si="153"/>
        <v>0</v>
      </c>
      <c r="L2361" s="25">
        <f t="shared" si="154"/>
        <v>1</v>
      </c>
      <c r="M2361" s="25" t="str">
        <f>VLOOKUP(L2361,mês!A:B,2,0)</f>
        <v>Janeiro</v>
      </c>
      <c r="N2361" s="25" t="e">
        <f t="shared" si="155"/>
        <v>#VALUE!</v>
      </c>
    </row>
    <row r="2362" spans="10:14" ht="57" customHeight="1" x14ac:dyDescent="0.2">
      <c r="J2362" s="30">
        <f t="shared" si="152"/>
        <v>0</v>
      </c>
      <c r="K2362" s="30">
        <f t="shared" si="153"/>
        <v>0</v>
      </c>
      <c r="L2362" s="25">
        <f t="shared" si="154"/>
        <v>1</v>
      </c>
      <c r="M2362" s="25" t="str">
        <f>VLOOKUP(L2362,mês!A:B,2,0)</f>
        <v>Janeiro</v>
      </c>
      <c r="N2362" s="25" t="e">
        <f t="shared" si="155"/>
        <v>#VALUE!</v>
      </c>
    </row>
    <row r="2363" spans="10:14" ht="57" customHeight="1" x14ac:dyDescent="0.2">
      <c r="J2363" s="30">
        <f t="shared" si="152"/>
        <v>0</v>
      </c>
      <c r="K2363" s="30">
        <f t="shared" si="153"/>
        <v>0</v>
      </c>
      <c r="L2363" s="25">
        <f t="shared" si="154"/>
        <v>1</v>
      </c>
      <c r="M2363" s="25" t="str">
        <f>VLOOKUP(L2363,mês!A:B,2,0)</f>
        <v>Janeiro</v>
      </c>
      <c r="N2363" s="25" t="e">
        <f t="shared" si="155"/>
        <v>#VALUE!</v>
      </c>
    </row>
    <row r="2364" spans="10:14" ht="57" customHeight="1" x14ac:dyDescent="0.2">
      <c r="J2364" s="30">
        <f t="shared" si="152"/>
        <v>0</v>
      </c>
      <c r="K2364" s="30">
        <f t="shared" si="153"/>
        <v>0</v>
      </c>
      <c r="L2364" s="25">
        <f t="shared" si="154"/>
        <v>1</v>
      </c>
      <c r="M2364" s="25" t="str">
        <f>VLOOKUP(L2364,mês!A:B,2,0)</f>
        <v>Janeiro</v>
      </c>
      <c r="N2364" s="25" t="e">
        <f t="shared" si="155"/>
        <v>#VALUE!</v>
      </c>
    </row>
    <row r="2365" spans="10:14" ht="57" customHeight="1" x14ac:dyDescent="0.2">
      <c r="J2365" s="30">
        <f t="shared" si="152"/>
        <v>0</v>
      </c>
      <c r="K2365" s="30">
        <f t="shared" si="153"/>
        <v>0</v>
      </c>
      <c r="L2365" s="25">
        <f t="shared" si="154"/>
        <v>1</v>
      </c>
      <c r="M2365" s="25" t="str">
        <f>VLOOKUP(L2365,mês!A:B,2,0)</f>
        <v>Janeiro</v>
      </c>
      <c r="N2365" s="25" t="e">
        <f t="shared" si="155"/>
        <v>#VALUE!</v>
      </c>
    </row>
    <row r="2366" spans="10:14" ht="57" customHeight="1" x14ac:dyDescent="0.2">
      <c r="J2366" s="30">
        <f t="shared" si="152"/>
        <v>0</v>
      </c>
      <c r="K2366" s="30">
        <f t="shared" si="153"/>
        <v>0</v>
      </c>
      <c r="L2366" s="25">
        <f t="shared" si="154"/>
        <v>1</v>
      </c>
      <c r="M2366" s="25" t="str">
        <f>VLOOKUP(L2366,mês!A:B,2,0)</f>
        <v>Janeiro</v>
      </c>
      <c r="N2366" s="25" t="e">
        <f t="shared" si="155"/>
        <v>#VALUE!</v>
      </c>
    </row>
    <row r="2367" spans="10:14" ht="57" customHeight="1" x14ac:dyDescent="0.2">
      <c r="J2367" s="30">
        <f t="shared" si="152"/>
        <v>0</v>
      </c>
      <c r="K2367" s="30">
        <f t="shared" si="153"/>
        <v>0</v>
      </c>
      <c r="L2367" s="25">
        <f t="shared" si="154"/>
        <v>1</v>
      </c>
      <c r="M2367" s="25" t="str">
        <f>VLOOKUP(L2367,mês!A:B,2,0)</f>
        <v>Janeiro</v>
      </c>
      <c r="N2367" s="25" t="e">
        <f t="shared" si="155"/>
        <v>#VALUE!</v>
      </c>
    </row>
    <row r="2368" spans="10:14" ht="57" customHeight="1" x14ac:dyDescent="0.2">
      <c r="J2368" s="30">
        <f t="shared" si="152"/>
        <v>0</v>
      </c>
      <c r="K2368" s="30">
        <f t="shared" si="153"/>
        <v>0</v>
      </c>
      <c r="L2368" s="25">
        <f t="shared" si="154"/>
        <v>1</v>
      </c>
      <c r="M2368" s="25" t="str">
        <f>VLOOKUP(L2368,mês!A:B,2,0)</f>
        <v>Janeiro</v>
      </c>
      <c r="N2368" s="25" t="e">
        <f t="shared" si="155"/>
        <v>#VALUE!</v>
      </c>
    </row>
    <row r="2369" spans="10:14" ht="57" customHeight="1" x14ac:dyDescent="0.2">
      <c r="J2369" s="30">
        <f t="shared" si="152"/>
        <v>0</v>
      </c>
      <c r="K2369" s="30">
        <f t="shared" si="153"/>
        <v>0</v>
      </c>
      <c r="L2369" s="25">
        <f t="shared" si="154"/>
        <v>1</v>
      </c>
      <c r="M2369" s="25" t="str">
        <f>VLOOKUP(L2369,mês!A:B,2,0)</f>
        <v>Janeiro</v>
      </c>
      <c r="N2369" s="25" t="e">
        <f t="shared" si="155"/>
        <v>#VALUE!</v>
      </c>
    </row>
    <row r="2370" spans="10:14" ht="57" customHeight="1" x14ac:dyDescent="0.2">
      <c r="J2370" s="30">
        <f t="shared" si="152"/>
        <v>0</v>
      </c>
      <c r="K2370" s="30">
        <f t="shared" si="153"/>
        <v>0</v>
      </c>
      <c r="L2370" s="25">
        <f t="shared" si="154"/>
        <v>1</v>
      </c>
      <c r="M2370" s="25" t="str">
        <f>VLOOKUP(L2370,mês!A:B,2,0)</f>
        <v>Janeiro</v>
      </c>
      <c r="N2370" s="25" t="e">
        <f t="shared" si="155"/>
        <v>#VALUE!</v>
      </c>
    </row>
    <row r="2371" spans="10:14" ht="57" customHeight="1" x14ac:dyDescent="0.2">
      <c r="J2371" s="30">
        <f t="shared" si="152"/>
        <v>0</v>
      </c>
      <c r="K2371" s="30">
        <f t="shared" si="153"/>
        <v>0</v>
      </c>
      <c r="L2371" s="25">
        <f t="shared" si="154"/>
        <v>1</v>
      </c>
      <c r="M2371" s="25" t="str">
        <f>VLOOKUP(L2371,mês!A:B,2,0)</f>
        <v>Janeiro</v>
      </c>
      <c r="N2371" s="25" t="e">
        <f t="shared" si="155"/>
        <v>#VALUE!</v>
      </c>
    </row>
    <row r="2372" spans="10:14" ht="57" customHeight="1" x14ac:dyDescent="0.2">
      <c r="J2372" s="30">
        <f t="shared" si="152"/>
        <v>0</v>
      </c>
      <c r="K2372" s="30">
        <f t="shared" si="153"/>
        <v>0</v>
      </c>
      <c r="L2372" s="25">
        <f t="shared" si="154"/>
        <v>1</v>
      </c>
      <c r="M2372" s="25" t="str">
        <f>VLOOKUP(L2372,mês!A:B,2,0)</f>
        <v>Janeiro</v>
      </c>
      <c r="N2372" s="25" t="e">
        <f t="shared" si="155"/>
        <v>#VALUE!</v>
      </c>
    </row>
    <row r="2373" spans="10:14" ht="57" customHeight="1" x14ac:dyDescent="0.2">
      <c r="J2373" s="30">
        <f t="shared" si="152"/>
        <v>0</v>
      </c>
      <c r="K2373" s="30">
        <f t="shared" si="153"/>
        <v>0</v>
      </c>
      <c r="L2373" s="25">
        <f t="shared" si="154"/>
        <v>1</v>
      </c>
      <c r="M2373" s="25" t="str">
        <f>VLOOKUP(L2373,mês!A:B,2,0)</f>
        <v>Janeiro</v>
      </c>
      <c r="N2373" s="25" t="e">
        <f t="shared" si="155"/>
        <v>#VALUE!</v>
      </c>
    </row>
    <row r="2374" spans="10:14" ht="57" customHeight="1" x14ac:dyDescent="0.2">
      <c r="J2374" s="30">
        <f t="shared" si="152"/>
        <v>0</v>
      </c>
      <c r="K2374" s="30">
        <f t="shared" si="153"/>
        <v>0</v>
      </c>
      <c r="L2374" s="25">
        <f t="shared" si="154"/>
        <v>1</v>
      </c>
      <c r="M2374" s="25" t="str">
        <f>VLOOKUP(L2374,mês!A:B,2,0)</f>
        <v>Janeiro</v>
      </c>
      <c r="N2374" s="25" t="e">
        <f t="shared" si="155"/>
        <v>#VALUE!</v>
      </c>
    </row>
    <row r="2375" spans="10:14" ht="57" customHeight="1" x14ac:dyDescent="0.2">
      <c r="J2375" s="30">
        <f t="shared" si="152"/>
        <v>0</v>
      </c>
      <c r="K2375" s="30">
        <f t="shared" si="153"/>
        <v>0</v>
      </c>
      <c r="L2375" s="25">
        <f t="shared" si="154"/>
        <v>1</v>
      </c>
      <c r="M2375" s="25" t="str">
        <f>VLOOKUP(L2375,mês!A:B,2,0)</f>
        <v>Janeiro</v>
      </c>
      <c r="N2375" s="25" t="e">
        <f t="shared" si="155"/>
        <v>#VALUE!</v>
      </c>
    </row>
    <row r="2376" spans="10:14" ht="57" customHeight="1" x14ac:dyDescent="0.2">
      <c r="J2376" s="30">
        <f t="shared" si="152"/>
        <v>0</v>
      </c>
      <c r="K2376" s="30">
        <f t="shared" si="153"/>
        <v>0</v>
      </c>
      <c r="L2376" s="25">
        <f t="shared" si="154"/>
        <v>1</v>
      </c>
      <c r="M2376" s="25" t="str">
        <f>VLOOKUP(L2376,mês!A:B,2,0)</f>
        <v>Janeiro</v>
      </c>
      <c r="N2376" s="25" t="e">
        <f t="shared" si="155"/>
        <v>#VALUE!</v>
      </c>
    </row>
    <row r="2377" spans="10:14" ht="57" customHeight="1" x14ac:dyDescent="0.2">
      <c r="J2377" s="30">
        <f t="shared" si="152"/>
        <v>0</v>
      </c>
      <c r="K2377" s="30">
        <f t="shared" si="153"/>
        <v>0</v>
      </c>
      <c r="L2377" s="25">
        <f t="shared" si="154"/>
        <v>1</v>
      </c>
      <c r="M2377" s="25" t="str">
        <f>VLOOKUP(L2377,mês!A:B,2,0)</f>
        <v>Janeiro</v>
      </c>
      <c r="N2377" s="25" t="e">
        <f t="shared" si="155"/>
        <v>#VALUE!</v>
      </c>
    </row>
    <row r="2378" spans="10:14" ht="57" customHeight="1" x14ac:dyDescent="0.2">
      <c r="J2378" s="30">
        <f t="shared" si="152"/>
        <v>0</v>
      </c>
      <c r="K2378" s="30">
        <f t="shared" si="153"/>
        <v>0</v>
      </c>
      <c r="L2378" s="25">
        <f t="shared" si="154"/>
        <v>1</v>
      </c>
      <c r="M2378" s="25" t="str">
        <f>VLOOKUP(L2378,mês!A:B,2,0)</f>
        <v>Janeiro</v>
      </c>
      <c r="N2378" s="25" t="e">
        <f t="shared" si="155"/>
        <v>#VALUE!</v>
      </c>
    </row>
    <row r="2379" spans="10:14" ht="57" customHeight="1" x14ac:dyDescent="0.2">
      <c r="J2379" s="30">
        <f t="shared" si="152"/>
        <v>0</v>
      </c>
      <c r="K2379" s="30">
        <f t="shared" si="153"/>
        <v>0</v>
      </c>
      <c r="L2379" s="25">
        <f t="shared" si="154"/>
        <v>1</v>
      </c>
      <c r="M2379" s="25" t="str">
        <f>VLOOKUP(L2379,mês!A:B,2,0)</f>
        <v>Janeiro</v>
      </c>
      <c r="N2379" s="25" t="e">
        <f t="shared" si="155"/>
        <v>#VALUE!</v>
      </c>
    </row>
    <row r="2380" spans="10:14" ht="57" customHeight="1" x14ac:dyDescent="0.2">
      <c r="J2380" s="30">
        <f t="shared" si="152"/>
        <v>0</v>
      </c>
      <c r="K2380" s="30">
        <f t="shared" si="153"/>
        <v>0</v>
      </c>
      <c r="L2380" s="25">
        <f t="shared" si="154"/>
        <v>1</v>
      </c>
      <c r="M2380" s="25" t="str">
        <f>VLOOKUP(L2380,mês!A:B,2,0)</f>
        <v>Janeiro</v>
      </c>
      <c r="N2380" s="25" t="e">
        <f t="shared" si="155"/>
        <v>#VALUE!</v>
      </c>
    </row>
    <row r="2381" spans="10:14" ht="57" customHeight="1" x14ac:dyDescent="0.2">
      <c r="J2381" s="30">
        <f t="shared" si="152"/>
        <v>0</v>
      </c>
      <c r="K2381" s="30">
        <f t="shared" si="153"/>
        <v>0</v>
      </c>
      <c r="L2381" s="25">
        <f t="shared" si="154"/>
        <v>1</v>
      </c>
      <c r="M2381" s="25" t="str">
        <f>VLOOKUP(L2381,mês!A:B,2,0)</f>
        <v>Janeiro</v>
      </c>
      <c r="N2381" s="25" t="e">
        <f t="shared" si="155"/>
        <v>#VALUE!</v>
      </c>
    </row>
    <row r="2382" spans="10:14" ht="57" customHeight="1" x14ac:dyDescent="0.2">
      <c r="J2382" s="30">
        <f t="shared" si="152"/>
        <v>0</v>
      </c>
      <c r="K2382" s="30">
        <f t="shared" si="153"/>
        <v>0</v>
      </c>
      <c r="L2382" s="25">
        <f t="shared" si="154"/>
        <v>1</v>
      </c>
      <c r="M2382" s="25" t="str">
        <f>VLOOKUP(L2382,mês!A:B,2,0)</f>
        <v>Janeiro</v>
      </c>
      <c r="N2382" s="25" t="e">
        <f t="shared" si="155"/>
        <v>#VALUE!</v>
      </c>
    </row>
    <row r="2383" spans="10:14" ht="57" customHeight="1" x14ac:dyDescent="0.2">
      <c r="J2383" s="30">
        <f t="shared" si="152"/>
        <v>0</v>
      </c>
      <c r="K2383" s="30">
        <f t="shared" si="153"/>
        <v>0</v>
      </c>
      <c r="L2383" s="25">
        <f t="shared" si="154"/>
        <v>1</v>
      </c>
      <c r="M2383" s="25" t="str">
        <f>VLOOKUP(L2383,mês!A:B,2,0)</f>
        <v>Janeiro</v>
      </c>
      <c r="N2383" s="25" t="e">
        <f t="shared" si="155"/>
        <v>#VALUE!</v>
      </c>
    </row>
    <row r="2384" spans="10:14" ht="57" customHeight="1" x14ac:dyDescent="0.2">
      <c r="J2384" s="30">
        <f t="shared" si="152"/>
        <v>0</v>
      </c>
      <c r="K2384" s="30">
        <f t="shared" si="153"/>
        <v>0</v>
      </c>
      <c r="L2384" s="25">
        <f t="shared" si="154"/>
        <v>1</v>
      </c>
      <c r="M2384" s="25" t="str">
        <f>VLOOKUP(L2384,mês!A:B,2,0)</f>
        <v>Janeiro</v>
      </c>
      <c r="N2384" s="25" t="e">
        <f t="shared" si="155"/>
        <v>#VALUE!</v>
      </c>
    </row>
    <row r="2385" spans="10:14" ht="57" customHeight="1" x14ac:dyDescent="0.2">
      <c r="J2385" s="30">
        <f t="shared" si="152"/>
        <v>0</v>
      </c>
      <c r="K2385" s="30">
        <f t="shared" si="153"/>
        <v>0</v>
      </c>
      <c r="L2385" s="25">
        <f t="shared" si="154"/>
        <v>1</v>
      </c>
      <c r="M2385" s="25" t="str">
        <f>VLOOKUP(L2385,mês!A:B,2,0)</f>
        <v>Janeiro</v>
      </c>
      <c r="N2385" s="25" t="e">
        <f t="shared" si="155"/>
        <v>#VALUE!</v>
      </c>
    </row>
    <row r="2386" spans="10:14" ht="57" customHeight="1" x14ac:dyDescent="0.2">
      <c r="J2386" s="30">
        <f t="shared" si="152"/>
        <v>0</v>
      </c>
      <c r="K2386" s="30">
        <f t="shared" si="153"/>
        <v>0</v>
      </c>
      <c r="L2386" s="25">
        <f t="shared" si="154"/>
        <v>1</v>
      </c>
      <c r="M2386" s="25" t="str">
        <f>VLOOKUP(L2386,mês!A:B,2,0)</f>
        <v>Janeiro</v>
      </c>
      <c r="N2386" s="25" t="e">
        <f t="shared" si="155"/>
        <v>#VALUE!</v>
      </c>
    </row>
    <row r="2387" spans="10:14" ht="57" customHeight="1" x14ac:dyDescent="0.2">
      <c r="J2387" s="30">
        <f t="shared" si="152"/>
        <v>0</v>
      </c>
      <c r="K2387" s="30">
        <f t="shared" si="153"/>
        <v>0</v>
      </c>
      <c r="L2387" s="25">
        <f t="shared" si="154"/>
        <v>1</v>
      </c>
      <c r="M2387" s="25" t="str">
        <f>VLOOKUP(L2387,mês!A:B,2,0)</f>
        <v>Janeiro</v>
      </c>
      <c r="N2387" s="25" t="e">
        <f t="shared" si="155"/>
        <v>#VALUE!</v>
      </c>
    </row>
    <row r="2388" spans="10:14" ht="57" customHeight="1" x14ac:dyDescent="0.2">
      <c r="J2388" s="30">
        <f t="shared" si="152"/>
        <v>0</v>
      </c>
      <c r="K2388" s="30">
        <f t="shared" si="153"/>
        <v>0</v>
      </c>
      <c r="L2388" s="25">
        <f t="shared" si="154"/>
        <v>1</v>
      </c>
      <c r="M2388" s="25" t="str">
        <f>VLOOKUP(L2388,mês!A:B,2,0)</f>
        <v>Janeiro</v>
      </c>
      <c r="N2388" s="25" t="e">
        <f t="shared" si="155"/>
        <v>#VALUE!</v>
      </c>
    </row>
    <row r="2389" spans="10:14" ht="57" customHeight="1" x14ac:dyDescent="0.2">
      <c r="J2389" s="30">
        <f t="shared" si="152"/>
        <v>0</v>
      </c>
      <c r="K2389" s="30">
        <f t="shared" si="153"/>
        <v>0</v>
      </c>
      <c r="L2389" s="25">
        <f t="shared" si="154"/>
        <v>1</v>
      </c>
      <c r="M2389" s="25" t="str">
        <f>VLOOKUP(L2389,mês!A:B,2,0)</f>
        <v>Janeiro</v>
      </c>
      <c r="N2389" s="25" t="e">
        <f t="shared" si="155"/>
        <v>#VALUE!</v>
      </c>
    </row>
    <row r="2390" spans="10:14" ht="57" customHeight="1" x14ac:dyDescent="0.2">
      <c r="J2390" s="30">
        <f t="shared" si="152"/>
        <v>0</v>
      </c>
      <c r="K2390" s="30">
        <f t="shared" si="153"/>
        <v>0</v>
      </c>
      <c r="L2390" s="25">
        <f t="shared" si="154"/>
        <v>1</v>
      </c>
      <c r="M2390" s="25" t="str">
        <f>VLOOKUP(L2390,mês!A:B,2,0)</f>
        <v>Janeiro</v>
      </c>
      <c r="N2390" s="25" t="e">
        <f t="shared" si="155"/>
        <v>#VALUE!</v>
      </c>
    </row>
    <row r="2391" spans="10:14" ht="57" customHeight="1" x14ac:dyDescent="0.2">
      <c r="J2391" s="30">
        <f t="shared" si="152"/>
        <v>0</v>
      </c>
      <c r="K2391" s="30">
        <f t="shared" si="153"/>
        <v>0</v>
      </c>
      <c r="L2391" s="25">
        <f t="shared" si="154"/>
        <v>1</v>
      </c>
      <c r="M2391" s="25" t="str">
        <f>VLOOKUP(L2391,mês!A:B,2,0)</f>
        <v>Janeiro</v>
      </c>
      <c r="N2391" s="25" t="e">
        <f t="shared" si="155"/>
        <v>#VALUE!</v>
      </c>
    </row>
    <row r="2392" spans="10:14" ht="57" customHeight="1" x14ac:dyDescent="0.2">
      <c r="J2392" s="30">
        <f t="shared" si="152"/>
        <v>0</v>
      </c>
      <c r="K2392" s="30">
        <f t="shared" si="153"/>
        <v>0</v>
      </c>
      <c r="L2392" s="25">
        <f t="shared" si="154"/>
        <v>1</v>
      </c>
      <c r="M2392" s="25" t="str">
        <f>VLOOKUP(L2392,mês!A:B,2,0)</f>
        <v>Janeiro</v>
      </c>
      <c r="N2392" s="25" t="e">
        <f t="shared" si="155"/>
        <v>#VALUE!</v>
      </c>
    </row>
    <row r="2393" spans="10:14" ht="57" customHeight="1" x14ac:dyDescent="0.2">
      <c r="J2393" s="30">
        <f t="shared" si="152"/>
        <v>0</v>
      </c>
      <c r="K2393" s="30">
        <f t="shared" si="153"/>
        <v>0</v>
      </c>
      <c r="L2393" s="25">
        <f t="shared" si="154"/>
        <v>1</v>
      </c>
      <c r="M2393" s="25" t="str">
        <f>VLOOKUP(L2393,mês!A:B,2,0)</f>
        <v>Janeiro</v>
      </c>
      <c r="N2393" s="25" t="e">
        <f t="shared" si="155"/>
        <v>#VALUE!</v>
      </c>
    </row>
    <row r="2394" spans="10:14" ht="57" customHeight="1" x14ac:dyDescent="0.2">
      <c r="J2394" s="30">
        <f t="shared" si="152"/>
        <v>0</v>
      </c>
      <c r="K2394" s="30">
        <f t="shared" si="153"/>
        <v>0</v>
      </c>
      <c r="L2394" s="25">
        <f t="shared" si="154"/>
        <v>1</v>
      </c>
      <c r="M2394" s="25" t="str">
        <f>VLOOKUP(L2394,mês!A:B,2,0)</f>
        <v>Janeiro</v>
      </c>
      <c r="N2394" s="25" t="e">
        <f t="shared" si="155"/>
        <v>#VALUE!</v>
      </c>
    </row>
    <row r="2395" spans="10:14" ht="57" customHeight="1" x14ac:dyDescent="0.2">
      <c r="J2395" s="30">
        <f t="shared" si="152"/>
        <v>0</v>
      </c>
      <c r="K2395" s="30">
        <f t="shared" si="153"/>
        <v>0</v>
      </c>
      <c r="L2395" s="25">
        <f t="shared" si="154"/>
        <v>1</v>
      </c>
      <c r="M2395" s="25" t="str">
        <f>VLOOKUP(L2395,mês!A:B,2,0)</f>
        <v>Janeiro</v>
      </c>
      <c r="N2395" s="25" t="e">
        <f t="shared" si="155"/>
        <v>#VALUE!</v>
      </c>
    </row>
    <row r="2396" spans="10:14" ht="57" customHeight="1" x14ac:dyDescent="0.2">
      <c r="J2396" s="30">
        <f t="shared" si="152"/>
        <v>0</v>
      </c>
      <c r="K2396" s="30">
        <f t="shared" si="153"/>
        <v>0</v>
      </c>
      <c r="L2396" s="25">
        <f t="shared" si="154"/>
        <v>1</v>
      </c>
      <c r="M2396" s="25" t="str">
        <f>VLOOKUP(L2396,mês!A:B,2,0)</f>
        <v>Janeiro</v>
      </c>
      <c r="N2396" s="25" t="e">
        <f t="shared" si="155"/>
        <v>#VALUE!</v>
      </c>
    </row>
    <row r="2397" spans="10:14" ht="57" customHeight="1" x14ac:dyDescent="0.2">
      <c r="J2397" s="30">
        <f t="shared" si="152"/>
        <v>0</v>
      </c>
      <c r="K2397" s="30">
        <f t="shared" si="153"/>
        <v>0</v>
      </c>
      <c r="L2397" s="25">
        <f t="shared" si="154"/>
        <v>1</v>
      </c>
      <c r="M2397" s="25" t="str">
        <f>VLOOKUP(L2397,mês!A:B,2,0)</f>
        <v>Janeiro</v>
      </c>
      <c r="N2397" s="25" t="e">
        <f t="shared" si="155"/>
        <v>#VALUE!</v>
      </c>
    </row>
    <row r="2398" spans="10:14" ht="57" customHeight="1" x14ac:dyDescent="0.2">
      <c r="J2398" s="30">
        <f t="shared" si="152"/>
        <v>0</v>
      </c>
      <c r="K2398" s="30">
        <f t="shared" si="153"/>
        <v>0</v>
      </c>
      <c r="L2398" s="25">
        <f t="shared" si="154"/>
        <v>1</v>
      </c>
      <c r="M2398" s="25" t="str">
        <f>VLOOKUP(L2398,mês!A:B,2,0)</f>
        <v>Janeiro</v>
      </c>
      <c r="N2398" s="25" t="e">
        <f t="shared" si="155"/>
        <v>#VALUE!</v>
      </c>
    </row>
    <row r="2399" spans="10:14" ht="57" customHeight="1" x14ac:dyDescent="0.2">
      <c r="J2399" s="30">
        <f t="shared" ref="J2399:J2462" si="156">IF(G2399="Não",0,H2399)</f>
        <v>0</v>
      </c>
      <c r="K2399" s="30">
        <f t="shared" ref="K2399:K2462" si="157">IF(G2399="Não",H2399,0)</f>
        <v>0</v>
      </c>
      <c r="L2399" s="25">
        <f t="shared" ref="L2399:L2462" si="158">MONTH(B2399)</f>
        <v>1</v>
      </c>
      <c r="M2399" s="25" t="str">
        <f>VLOOKUP(L2399,mês!A:B,2,0)</f>
        <v>Janeiro</v>
      </c>
      <c r="N2399" s="25" t="e">
        <f t="shared" ref="N2399:N2462" si="159">LEFT(A2399,SEARCH("-",A2399)-1)</f>
        <v>#VALUE!</v>
      </c>
    </row>
    <row r="2400" spans="10:14" ht="57" customHeight="1" x14ac:dyDescent="0.2">
      <c r="J2400" s="30">
        <f t="shared" si="156"/>
        <v>0</v>
      </c>
      <c r="K2400" s="30">
        <f t="shared" si="157"/>
        <v>0</v>
      </c>
      <c r="L2400" s="25">
        <f t="shared" si="158"/>
        <v>1</v>
      </c>
      <c r="M2400" s="25" t="str">
        <f>VLOOKUP(L2400,mês!A:B,2,0)</f>
        <v>Janeiro</v>
      </c>
      <c r="N2400" s="25" t="e">
        <f t="shared" si="159"/>
        <v>#VALUE!</v>
      </c>
    </row>
    <row r="2401" spans="10:14" ht="57" customHeight="1" x14ac:dyDescent="0.2">
      <c r="J2401" s="30">
        <f t="shared" si="156"/>
        <v>0</v>
      </c>
      <c r="K2401" s="30">
        <f t="shared" si="157"/>
        <v>0</v>
      </c>
      <c r="L2401" s="25">
        <f t="shared" si="158"/>
        <v>1</v>
      </c>
      <c r="M2401" s="25" t="str">
        <f>VLOOKUP(L2401,mês!A:B,2,0)</f>
        <v>Janeiro</v>
      </c>
      <c r="N2401" s="25" t="e">
        <f t="shared" si="159"/>
        <v>#VALUE!</v>
      </c>
    </row>
    <row r="2402" spans="10:14" ht="57" customHeight="1" x14ac:dyDescent="0.2">
      <c r="J2402" s="30">
        <f t="shared" si="156"/>
        <v>0</v>
      </c>
      <c r="K2402" s="30">
        <f t="shared" si="157"/>
        <v>0</v>
      </c>
      <c r="L2402" s="25">
        <f t="shared" si="158"/>
        <v>1</v>
      </c>
      <c r="M2402" s="25" t="str">
        <f>VLOOKUP(L2402,mês!A:B,2,0)</f>
        <v>Janeiro</v>
      </c>
      <c r="N2402" s="25" t="e">
        <f t="shared" si="159"/>
        <v>#VALUE!</v>
      </c>
    </row>
    <row r="2403" spans="10:14" ht="57" customHeight="1" x14ac:dyDescent="0.2">
      <c r="J2403" s="30">
        <f t="shared" si="156"/>
        <v>0</v>
      </c>
      <c r="K2403" s="30">
        <f t="shared" si="157"/>
        <v>0</v>
      </c>
      <c r="L2403" s="25">
        <f t="shared" si="158"/>
        <v>1</v>
      </c>
      <c r="M2403" s="25" t="str">
        <f>VLOOKUP(L2403,mês!A:B,2,0)</f>
        <v>Janeiro</v>
      </c>
      <c r="N2403" s="25" t="e">
        <f t="shared" si="159"/>
        <v>#VALUE!</v>
      </c>
    </row>
    <row r="2404" spans="10:14" ht="57" customHeight="1" x14ac:dyDescent="0.2">
      <c r="J2404" s="30">
        <f t="shared" si="156"/>
        <v>0</v>
      </c>
      <c r="K2404" s="30">
        <f t="shared" si="157"/>
        <v>0</v>
      </c>
      <c r="L2404" s="25">
        <f t="shared" si="158"/>
        <v>1</v>
      </c>
      <c r="M2404" s="25" t="str">
        <f>VLOOKUP(L2404,mês!A:B,2,0)</f>
        <v>Janeiro</v>
      </c>
      <c r="N2404" s="25" t="e">
        <f t="shared" si="159"/>
        <v>#VALUE!</v>
      </c>
    </row>
    <row r="2405" spans="10:14" ht="57" customHeight="1" x14ac:dyDescent="0.2">
      <c r="J2405" s="30">
        <f t="shared" si="156"/>
        <v>0</v>
      </c>
      <c r="K2405" s="30">
        <f t="shared" si="157"/>
        <v>0</v>
      </c>
      <c r="L2405" s="25">
        <f t="shared" si="158"/>
        <v>1</v>
      </c>
      <c r="M2405" s="25" t="str">
        <f>VLOOKUP(L2405,mês!A:B,2,0)</f>
        <v>Janeiro</v>
      </c>
      <c r="N2405" s="25" t="e">
        <f t="shared" si="159"/>
        <v>#VALUE!</v>
      </c>
    </row>
    <row r="2406" spans="10:14" ht="57" customHeight="1" x14ac:dyDescent="0.2">
      <c r="J2406" s="30">
        <f t="shared" si="156"/>
        <v>0</v>
      </c>
      <c r="K2406" s="30">
        <f t="shared" si="157"/>
        <v>0</v>
      </c>
      <c r="L2406" s="25">
        <f t="shared" si="158"/>
        <v>1</v>
      </c>
      <c r="M2406" s="25" t="str">
        <f>VLOOKUP(L2406,mês!A:B,2,0)</f>
        <v>Janeiro</v>
      </c>
      <c r="N2406" s="25" t="e">
        <f t="shared" si="159"/>
        <v>#VALUE!</v>
      </c>
    </row>
    <row r="2407" spans="10:14" ht="57" customHeight="1" x14ac:dyDescent="0.2">
      <c r="J2407" s="30">
        <f t="shared" si="156"/>
        <v>0</v>
      </c>
      <c r="K2407" s="30">
        <f t="shared" si="157"/>
        <v>0</v>
      </c>
      <c r="L2407" s="25">
        <f t="shared" si="158"/>
        <v>1</v>
      </c>
      <c r="M2407" s="25" t="str">
        <f>VLOOKUP(L2407,mês!A:B,2,0)</f>
        <v>Janeiro</v>
      </c>
      <c r="N2407" s="25" t="e">
        <f t="shared" si="159"/>
        <v>#VALUE!</v>
      </c>
    </row>
    <row r="2408" spans="10:14" ht="57" customHeight="1" x14ac:dyDescent="0.2">
      <c r="J2408" s="30">
        <f t="shared" si="156"/>
        <v>0</v>
      </c>
      <c r="K2408" s="30">
        <f t="shared" si="157"/>
        <v>0</v>
      </c>
      <c r="L2408" s="25">
        <f t="shared" si="158"/>
        <v>1</v>
      </c>
      <c r="M2408" s="25" t="str">
        <f>VLOOKUP(L2408,mês!A:B,2,0)</f>
        <v>Janeiro</v>
      </c>
      <c r="N2408" s="25" t="e">
        <f t="shared" si="159"/>
        <v>#VALUE!</v>
      </c>
    </row>
    <row r="2409" spans="10:14" ht="57" customHeight="1" x14ac:dyDescent="0.2">
      <c r="J2409" s="30">
        <f t="shared" si="156"/>
        <v>0</v>
      </c>
      <c r="K2409" s="30">
        <f t="shared" si="157"/>
        <v>0</v>
      </c>
      <c r="L2409" s="25">
        <f t="shared" si="158"/>
        <v>1</v>
      </c>
      <c r="M2409" s="25" t="str">
        <f>VLOOKUP(L2409,mês!A:B,2,0)</f>
        <v>Janeiro</v>
      </c>
      <c r="N2409" s="25" t="e">
        <f t="shared" si="159"/>
        <v>#VALUE!</v>
      </c>
    </row>
    <row r="2410" spans="10:14" ht="57" customHeight="1" x14ac:dyDescent="0.2">
      <c r="J2410" s="30">
        <f t="shared" si="156"/>
        <v>0</v>
      </c>
      <c r="K2410" s="30">
        <f t="shared" si="157"/>
        <v>0</v>
      </c>
      <c r="L2410" s="25">
        <f t="shared" si="158"/>
        <v>1</v>
      </c>
      <c r="M2410" s="25" t="str">
        <f>VLOOKUP(L2410,mês!A:B,2,0)</f>
        <v>Janeiro</v>
      </c>
      <c r="N2410" s="25" t="e">
        <f t="shared" si="159"/>
        <v>#VALUE!</v>
      </c>
    </row>
    <row r="2411" spans="10:14" ht="57" customHeight="1" x14ac:dyDescent="0.2">
      <c r="J2411" s="30">
        <f t="shared" si="156"/>
        <v>0</v>
      </c>
      <c r="K2411" s="30">
        <f t="shared" si="157"/>
        <v>0</v>
      </c>
      <c r="L2411" s="25">
        <f t="shared" si="158"/>
        <v>1</v>
      </c>
      <c r="M2411" s="25" t="str">
        <f>VLOOKUP(L2411,mês!A:B,2,0)</f>
        <v>Janeiro</v>
      </c>
      <c r="N2411" s="25" t="e">
        <f t="shared" si="159"/>
        <v>#VALUE!</v>
      </c>
    </row>
    <row r="2412" spans="10:14" ht="57" customHeight="1" x14ac:dyDescent="0.2">
      <c r="J2412" s="30">
        <f t="shared" si="156"/>
        <v>0</v>
      </c>
      <c r="K2412" s="30">
        <f t="shared" si="157"/>
        <v>0</v>
      </c>
      <c r="L2412" s="25">
        <f t="shared" si="158"/>
        <v>1</v>
      </c>
      <c r="M2412" s="25" t="str">
        <f>VLOOKUP(L2412,mês!A:B,2,0)</f>
        <v>Janeiro</v>
      </c>
      <c r="N2412" s="25" t="e">
        <f t="shared" si="159"/>
        <v>#VALUE!</v>
      </c>
    </row>
    <row r="2413" spans="10:14" ht="57" customHeight="1" x14ac:dyDescent="0.2">
      <c r="J2413" s="30">
        <f t="shared" si="156"/>
        <v>0</v>
      </c>
      <c r="K2413" s="30">
        <f t="shared" si="157"/>
        <v>0</v>
      </c>
      <c r="L2413" s="25">
        <f t="shared" si="158"/>
        <v>1</v>
      </c>
      <c r="M2413" s="25" t="str">
        <f>VLOOKUP(L2413,mês!A:B,2,0)</f>
        <v>Janeiro</v>
      </c>
      <c r="N2413" s="25" t="e">
        <f t="shared" si="159"/>
        <v>#VALUE!</v>
      </c>
    </row>
    <row r="2414" spans="10:14" ht="57" customHeight="1" x14ac:dyDescent="0.2">
      <c r="J2414" s="30">
        <f t="shared" si="156"/>
        <v>0</v>
      </c>
      <c r="K2414" s="30">
        <f t="shared" si="157"/>
        <v>0</v>
      </c>
      <c r="L2414" s="25">
        <f t="shared" si="158"/>
        <v>1</v>
      </c>
      <c r="M2414" s="25" t="str">
        <f>VLOOKUP(L2414,mês!A:B,2,0)</f>
        <v>Janeiro</v>
      </c>
      <c r="N2414" s="25" t="e">
        <f t="shared" si="159"/>
        <v>#VALUE!</v>
      </c>
    </row>
    <row r="2415" spans="10:14" ht="57" customHeight="1" x14ac:dyDescent="0.2">
      <c r="J2415" s="30">
        <f t="shared" si="156"/>
        <v>0</v>
      </c>
      <c r="K2415" s="30">
        <f t="shared" si="157"/>
        <v>0</v>
      </c>
      <c r="L2415" s="25">
        <f t="shared" si="158"/>
        <v>1</v>
      </c>
      <c r="M2415" s="25" t="str">
        <f>VLOOKUP(L2415,mês!A:B,2,0)</f>
        <v>Janeiro</v>
      </c>
      <c r="N2415" s="25" t="e">
        <f t="shared" si="159"/>
        <v>#VALUE!</v>
      </c>
    </row>
    <row r="2416" spans="10:14" ht="57" customHeight="1" x14ac:dyDescent="0.2">
      <c r="J2416" s="30">
        <f t="shared" si="156"/>
        <v>0</v>
      </c>
      <c r="K2416" s="30">
        <f t="shared" si="157"/>
        <v>0</v>
      </c>
      <c r="L2416" s="25">
        <f t="shared" si="158"/>
        <v>1</v>
      </c>
      <c r="M2416" s="25" t="str">
        <f>VLOOKUP(L2416,mês!A:B,2,0)</f>
        <v>Janeiro</v>
      </c>
      <c r="N2416" s="25" t="e">
        <f t="shared" si="159"/>
        <v>#VALUE!</v>
      </c>
    </row>
    <row r="2417" spans="10:14" ht="57" customHeight="1" x14ac:dyDescent="0.2">
      <c r="J2417" s="30">
        <f t="shared" si="156"/>
        <v>0</v>
      </c>
      <c r="K2417" s="30">
        <f t="shared" si="157"/>
        <v>0</v>
      </c>
      <c r="L2417" s="25">
        <f t="shared" si="158"/>
        <v>1</v>
      </c>
      <c r="M2417" s="25" t="str">
        <f>VLOOKUP(L2417,mês!A:B,2,0)</f>
        <v>Janeiro</v>
      </c>
      <c r="N2417" s="25" t="e">
        <f t="shared" si="159"/>
        <v>#VALUE!</v>
      </c>
    </row>
    <row r="2418" spans="10:14" ht="57" customHeight="1" x14ac:dyDescent="0.2">
      <c r="J2418" s="30">
        <f t="shared" si="156"/>
        <v>0</v>
      </c>
      <c r="K2418" s="30">
        <f t="shared" si="157"/>
        <v>0</v>
      </c>
      <c r="L2418" s="25">
        <f t="shared" si="158"/>
        <v>1</v>
      </c>
      <c r="M2418" s="25" t="str">
        <f>VLOOKUP(L2418,mês!A:B,2,0)</f>
        <v>Janeiro</v>
      </c>
      <c r="N2418" s="25" t="e">
        <f t="shared" si="159"/>
        <v>#VALUE!</v>
      </c>
    </row>
    <row r="2419" spans="10:14" ht="57" customHeight="1" x14ac:dyDescent="0.2">
      <c r="J2419" s="30">
        <f t="shared" si="156"/>
        <v>0</v>
      </c>
      <c r="K2419" s="30">
        <f t="shared" si="157"/>
        <v>0</v>
      </c>
      <c r="L2419" s="25">
        <f t="shared" si="158"/>
        <v>1</v>
      </c>
      <c r="M2419" s="25" t="str">
        <f>VLOOKUP(L2419,mês!A:B,2,0)</f>
        <v>Janeiro</v>
      </c>
      <c r="N2419" s="25" t="e">
        <f t="shared" si="159"/>
        <v>#VALUE!</v>
      </c>
    </row>
    <row r="2420" spans="10:14" ht="57" customHeight="1" x14ac:dyDescent="0.2">
      <c r="J2420" s="30">
        <f t="shared" si="156"/>
        <v>0</v>
      </c>
      <c r="K2420" s="30">
        <f t="shared" si="157"/>
        <v>0</v>
      </c>
      <c r="L2420" s="25">
        <f t="shared" si="158"/>
        <v>1</v>
      </c>
      <c r="M2420" s="25" t="str">
        <f>VLOOKUP(L2420,mês!A:B,2,0)</f>
        <v>Janeiro</v>
      </c>
      <c r="N2420" s="25" t="e">
        <f t="shared" si="159"/>
        <v>#VALUE!</v>
      </c>
    </row>
    <row r="2421" spans="10:14" ht="57" customHeight="1" x14ac:dyDescent="0.2">
      <c r="J2421" s="30">
        <f t="shared" si="156"/>
        <v>0</v>
      </c>
      <c r="K2421" s="30">
        <f t="shared" si="157"/>
        <v>0</v>
      </c>
      <c r="L2421" s="25">
        <f t="shared" si="158"/>
        <v>1</v>
      </c>
      <c r="M2421" s="25" t="str">
        <f>VLOOKUP(L2421,mês!A:B,2,0)</f>
        <v>Janeiro</v>
      </c>
      <c r="N2421" s="25" t="e">
        <f t="shared" si="159"/>
        <v>#VALUE!</v>
      </c>
    </row>
    <row r="2422" spans="10:14" ht="57" customHeight="1" x14ac:dyDescent="0.2">
      <c r="J2422" s="30">
        <f t="shared" si="156"/>
        <v>0</v>
      </c>
      <c r="K2422" s="30">
        <f t="shared" si="157"/>
        <v>0</v>
      </c>
      <c r="L2422" s="25">
        <f t="shared" si="158"/>
        <v>1</v>
      </c>
      <c r="M2422" s="25" t="str">
        <f>VLOOKUP(L2422,mês!A:B,2,0)</f>
        <v>Janeiro</v>
      </c>
      <c r="N2422" s="25" t="e">
        <f t="shared" si="159"/>
        <v>#VALUE!</v>
      </c>
    </row>
    <row r="2423" spans="10:14" ht="57" customHeight="1" x14ac:dyDescent="0.2">
      <c r="J2423" s="30">
        <f t="shared" si="156"/>
        <v>0</v>
      </c>
      <c r="K2423" s="30">
        <f t="shared" si="157"/>
        <v>0</v>
      </c>
      <c r="L2423" s="25">
        <f t="shared" si="158"/>
        <v>1</v>
      </c>
      <c r="M2423" s="25" t="str">
        <f>VLOOKUP(L2423,mês!A:B,2,0)</f>
        <v>Janeiro</v>
      </c>
      <c r="N2423" s="25" t="e">
        <f t="shared" si="159"/>
        <v>#VALUE!</v>
      </c>
    </row>
    <row r="2424" spans="10:14" ht="57" customHeight="1" x14ac:dyDescent="0.2">
      <c r="J2424" s="30">
        <f t="shared" si="156"/>
        <v>0</v>
      </c>
      <c r="K2424" s="30">
        <f t="shared" si="157"/>
        <v>0</v>
      </c>
      <c r="L2424" s="25">
        <f t="shared" si="158"/>
        <v>1</v>
      </c>
      <c r="M2424" s="25" t="str">
        <f>VLOOKUP(L2424,mês!A:B,2,0)</f>
        <v>Janeiro</v>
      </c>
      <c r="N2424" s="25" t="e">
        <f t="shared" si="159"/>
        <v>#VALUE!</v>
      </c>
    </row>
    <row r="2425" spans="10:14" ht="57" customHeight="1" x14ac:dyDescent="0.2">
      <c r="J2425" s="30">
        <f t="shared" si="156"/>
        <v>0</v>
      </c>
      <c r="K2425" s="30">
        <f t="shared" si="157"/>
        <v>0</v>
      </c>
      <c r="L2425" s="25">
        <f t="shared" si="158"/>
        <v>1</v>
      </c>
      <c r="M2425" s="25" t="str">
        <f>VLOOKUP(L2425,mês!A:B,2,0)</f>
        <v>Janeiro</v>
      </c>
      <c r="N2425" s="25" t="e">
        <f t="shared" si="159"/>
        <v>#VALUE!</v>
      </c>
    </row>
    <row r="2426" spans="10:14" ht="57" customHeight="1" x14ac:dyDescent="0.2">
      <c r="J2426" s="30">
        <f t="shared" si="156"/>
        <v>0</v>
      </c>
      <c r="K2426" s="30">
        <f t="shared" si="157"/>
        <v>0</v>
      </c>
      <c r="L2426" s="25">
        <f t="shared" si="158"/>
        <v>1</v>
      </c>
      <c r="M2426" s="25" t="str">
        <f>VLOOKUP(L2426,mês!A:B,2,0)</f>
        <v>Janeiro</v>
      </c>
      <c r="N2426" s="25" t="e">
        <f t="shared" si="159"/>
        <v>#VALUE!</v>
      </c>
    </row>
    <row r="2427" spans="10:14" ht="57" customHeight="1" x14ac:dyDescent="0.2">
      <c r="J2427" s="30">
        <f t="shared" si="156"/>
        <v>0</v>
      </c>
      <c r="K2427" s="30">
        <f t="shared" si="157"/>
        <v>0</v>
      </c>
      <c r="L2427" s="25">
        <f t="shared" si="158"/>
        <v>1</v>
      </c>
      <c r="M2427" s="25" t="str">
        <f>VLOOKUP(L2427,mês!A:B,2,0)</f>
        <v>Janeiro</v>
      </c>
      <c r="N2427" s="25" t="e">
        <f t="shared" si="159"/>
        <v>#VALUE!</v>
      </c>
    </row>
    <row r="2428" spans="10:14" ht="57" customHeight="1" x14ac:dyDescent="0.2">
      <c r="J2428" s="30">
        <f t="shared" si="156"/>
        <v>0</v>
      </c>
      <c r="K2428" s="30">
        <f t="shared" si="157"/>
        <v>0</v>
      </c>
      <c r="L2428" s="25">
        <f t="shared" si="158"/>
        <v>1</v>
      </c>
      <c r="M2428" s="25" t="str">
        <f>VLOOKUP(L2428,mês!A:B,2,0)</f>
        <v>Janeiro</v>
      </c>
      <c r="N2428" s="25" t="e">
        <f t="shared" si="159"/>
        <v>#VALUE!</v>
      </c>
    </row>
    <row r="2429" spans="10:14" ht="57" customHeight="1" x14ac:dyDescent="0.2">
      <c r="J2429" s="30">
        <f t="shared" si="156"/>
        <v>0</v>
      </c>
      <c r="K2429" s="30">
        <f t="shared" si="157"/>
        <v>0</v>
      </c>
      <c r="L2429" s="25">
        <f t="shared" si="158"/>
        <v>1</v>
      </c>
      <c r="M2429" s="25" t="str">
        <f>VLOOKUP(L2429,mês!A:B,2,0)</f>
        <v>Janeiro</v>
      </c>
      <c r="N2429" s="25" t="e">
        <f t="shared" si="159"/>
        <v>#VALUE!</v>
      </c>
    </row>
    <row r="2430" spans="10:14" ht="57" customHeight="1" x14ac:dyDescent="0.2">
      <c r="J2430" s="30">
        <f t="shared" si="156"/>
        <v>0</v>
      </c>
      <c r="K2430" s="30">
        <f t="shared" si="157"/>
        <v>0</v>
      </c>
      <c r="L2430" s="25">
        <f t="shared" si="158"/>
        <v>1</v>
      </c>
      <c r="M2430" s="25" t="str">
        <f>VLOOKUP(L2430,mês!A:B,2,0)</f>
        <v>Janeiro</v>
      </c>
      <c r="N2430" s="25" t="e">
        <f t="shared" si="159"/>
        <v>#VALUE!</v>
      </c>
    </row>
    <row r="2431" spans="10:14" ht="57" customHeight="1" x14ac:dyDescent="0.2">
      <c r="J2431" s="30">
        <f t="shared" si="156"/>
        <v>0</v>
      </c>
      <c r="K2431" s="30">
        <f t="shared" si="157"/>
        <v>0</v>
      </c>
      <c r="L2431" s="25">
        <f t="shared" si="158"/>
        <v>1</v>
      </c>
      <c r="M2431" s="25" t="str">
        <f>VLOOKUP(L2431,mês!A:B,2,0)</f>
        <v>Janeiro</v>
      </c>
      <c r="N2431" s="25" t="e">
        <f t="shared" si="159"/>
        <v>#VALUE!</v>
      </c>
    </row>
    <row r="2432" spans="10:14" ht="57" customHeight="1" x14ac:dyDescent="0.2">
      <c r="J2432" s="30">
        <f t="shared" si="156"/>
        <v>0</v>
      </c>
      <c r="K2432" s="30">
        <f t="shared" si="157"/>
        <v>0</v>
      </c>
      <c r="L2432" s="25">
        <f t="shared" si="158"/>
        <v>1</v>
      </c>
      <c r="M2432" s="25" t="str">
        <f>VLOOKUP(L2432,mês!A:B,2,0)</f>
        <v>Janeiro</v>
      </c>
      <c r="N2432" s="25" t="e">
        <f t="shared" si="159"/>
        <v>#VALUE!</v>
      </c>
    </row>
    <row r="2433" spans="10:14" ht="57" customHeight="1" x14ac:dyDescent="0.2">
      <c r="J2433" s="30">
        <f t="shared" si="156"/>
        <v>0</v>
      </c>
      <c r="K2433" s="30">
        <f t="shared" si="157"/>
        <v>0</v>
      </c>
      <c r="L2433" s="25">
        <f t="shared" si="158"/>
        <v>1</v>
      </c>
      <c r="M2433" s="25" t="str">
        <f>VLOOKUP(L2433,mês!A:B,2,0)</f>
        <v>Janeiro</v>
      </c>
      <c r="N2433" s="25" t="e">
        <f t="shared" si="159"/>
        <v>#VALUE!</v>
      </c>
    </row>
    <row r="2434" spans="10:14" ht="57" customHeight="1" x14ac:dyDescent="0.2">
      <c r="J2434" s="30">
        <f t="shared" si="156"/>
        <v>0</v>
      </c>
      <c r="K2434" s="30">
        <f t="shared" si="157"/>
        <v>0</v>
      </c>
      <c r="L2434" s="25">
        <f t="shared" si="158"/>
        <v>1</v>
      </c>
      <c r="M2434" s="25" t="str">
        <f>VLOOKUP(L2434,mês!A:B,2,0)</f>
        <v>Janeiro</v>
      </c>
      <c r="N2434" s="25" t="e">
        <f t="shared" si="159"/>
        <v>#VALUE!</v>
      </c>
    </row>
    <row r="2435" spans="10:14" ht="57" customHeight="1" x14ac:dyDescent="0.2">
      <c r="J2435" s="30">
        <f t="shared" si="156"/>
        <v>0</v>
      </c>
      <c r="K2435" s="30">
        <f t="shared" si="157"/>
        <v>0</v>
      </c>
      <c r="L2435" s="25">
        <f t="shared" si="158"/>
        <v>1</v>
      </c>
      <c r="M2435" s="25" t="str">
        <f>VLOOKUP(L2435,mês!A:B,2,0)</f>
        <v>Janeiro</v>
      </c>
      <c r="N2435" s="25" t="e">
        <f t="shared" si="159"/>
        <v>#VALUE!</v>
      </c>
    </row>
    <row r="2436" spans="10:14" ht="57" customHeight="1" x14ac:dyDescent="0.2">
      <c r="J2436" s="30">
        <f t="shared" si="156"/>
        <v>0</v>
      </c>
      <c r="K2436" s="30">
        <f t="shared" si="157"/>
        <v>0</v>
      </c>
      <c r="L2436" s="25">
        <f t="shared" si="158"/>
        <v>1</v>
      </c>
      <c r="M2436" s="25" t="str">
        <f>VLOOKUP(L2436,mês!A:B,2,0)</f>
        <v>Janeiro</v>
      </c>
      <c r="N2436" s="25" t="e">
        <f t="shared" si="159"/>
        <v>#VALUE!</v>
      </c>
    </row>
    <row r="2437" spans="10:14" ht="57" customHeight="1" x14ac:dyDescent="0.2">
      <c r="J2437" s="30">
        <f t="shared" si="156"/>
        <v>0</v>
      </c>
      <c r="K2437" s="30">
        <f t="shared" si="157"/>
        <v>0</v>
      </c>
      <c r="L2437" s="25">
        <f t="shared" si="158"/>
        <v>1</v>
      </c>
      <c r="M2437" s="25" t="str">
        <f>VLOOKUP(L2437,mês!A:B,2,0)</f>
        <v>Janeiro</v>
      </c>
      <c r="N2437" s="25" t="e">
        <f t="shared" si="159"/>
        <v>#VALUE!</v>
      </c>
    </row>
    <row r="2438" spans="10:14" ht="57" customHeight="1" x14ac:dyDescent="0.2">
      <c r="J2438" s="30">
        <f t="shared" si="156"/>
        <v>0</v>
      </c>
      <c r="K2438" s="30">
        <f t="shared" si="157"/>
        <v>0</v>
      </c>
      <c r="L2438" s="25">
        <f t="shared" si="158"/>
        <v>1</v>
      </c>
      <c r="M2438" s="25" t="str">
        <f>VLOOKUP(L2438,mês!A:B,2,0)</f>
        <v>Janeiro</v>
      </c>
      <c r="N2438" s="25" t="e">
        <f t="shared" si="159"/>
        <v>#VALUE!</v>
      </c>
    </row>
    <row r="2439" spans="10:14" ht="57" customHeight="1" x14ac:dyDescent="0.2">
      <c r="J2439" s="30">
        <f t="shared" si="156"/>
        <v>0</v>
      </c>
      <c r="K2439" s="30">
        <f t="shared" si="157"/>
        <v>0</v>
      </c>
      <c r="L2439" s="25">
        <f t="shared" si="158"/>
        <v>1</v>
      </c>
      <c r="M2439" s="25" t="str">
        <f>VLOOKUP(L2439,mês!A:B,2,0)</f>
        <v>Janeiro</v>
      </c>
      <c r="N2439" s="25" t="e">
        <f t="shared" si="159"/>
        <v>#VALUE!</v>
      </c>
    </row>
    <row r="2440" spans="10:14" ht="57" customHeight="1" x14ac:dyDescent="0.2">
      <c r="J2440" s="30">
        <f t="shared" si="156"/>
        <v>0</v>
      </c>
      <c r="K2440" s="30">
        <f t="shared" si="157"/>
        <v>0</v>
      </c>
      <c r="L2440" s="25">
        <f t="shared" si="158"/>
        <v>1</v>
      </c>
      <c r="M2440" s="25" t="str">
        <f>VLOOKUP(L2440,mês!A:B,2,0)</f>
        <v>Janeiro</v>
      </c>
      <c r="N2440" s="25" t="e">
        <f t="shared" si="159"/>
        <v>#VALUE!</v>
      </c>
    </row>
    <row r="2441" spans="10:14" ht="57" customHeight="1" x14ac:dyDescent="0.2">
      <c r="J2441" s="30">
        <f t="shared" si="156"/>
        <v>0</v>
      </c>
      <c r="K2441" s="30">
        <f t="shared" si="157"/>
        <v>0</v>
      </c>
      <c r="L2441" s="25">
        <f t="shared" si="158"/>
        <v>1</v>
      </c>
      <c r="M2441" s="25" t="str">
        <f>VLOOKUP(L2441,mês!A:B,2,0)</f>
        <v>Janeiro</v>
      </c>
      <c r="N2441" s="25" t="e">
        <f t="shared" si="159"/>
        <v>#VALUE!</v>
      </c>
    </row>
    <row r="2442" spans="10:14" ht="57" customHeight="1" x14ac:dyDescent="0.2">
      <c r="J2442" s="30">
        <f t="shared" si="156"/>
        <v>0</v>
      </c>
      <c r="K2442" s="30">
        <f t="shared" si="157"/>
        <v>0</v>
      </c>
      <c r="L2442" s="25">
        <f t="shared" si="158"/>
        <v>1</v>
      </c>
      <c r="M2442" s="25" t="str">
        <f>VLOOKUP(L2442,mês!A:B,2,0)</f>
        <v>Janeiro</v>
      </c>
      <c r="N2442" s="25" t="e">
        <f t="shared" si="159"/>
        <v>#VALUE!</v>
      </c>
    </row>
    <row r="2443" spans="10:14" ht="57" customHeight="1" x14ac:dyDescent="0.2">
      <c r="J2443" s="30">
        <f t="shared" si="156"/>
        <v>0</v>
      </c>
      <c r="K2443" s="30">
        <f t="shared" si="157"/>
        <v>0</v>
      </c>
      <c r="L2443" s="25">
        <f t="shared" si="158"/>
        <v>1</v>
      </c>
      <c r="M2443" s="25" t="str">
        <f>VLOOKUP(L2443,mês!A:B,2,0)</f>
        <v>Janeiro</v>
      </c>
      <c r="N2443" s="25" t="e">
        <f t="shared" si="159"/>
        <v>#VALUE!</v>
      </c>
    </row>
    <row r="2444" spans="10:14" ht="57" customHeight="1" x14ac:dyDescent="0.2">
      <c r="J2444" s="30">
        <f t="shared" si="156"/>
        <v>0</v>
      </c>
      <c r="K2444" s="30">
        <f t="shared" si="157"/>
        <v>0</v>
      </c>
      <c r="L2444" s="25">
        <f t="shared" si="158"/>
        <v>1</v>
      </c>
      <c r="M2444" s="25" t="str">
        <f>VLOOKUP(L2444,mês!A:B,2,0)</f>
        <v>Janeiro</v>
      </c>
      <c r="N2444" s="25" t="e">
        <f t="shared" si="159"/>
        <v>#VALUE!</v>
      </c>
    </row>
    <row r="2445" spans="10:14" ht="57" customHeight="1" x14ac:dyDescent="0.2">
      <c r="J2445" s="30">
        <f t="shared" si="156"/>
        <v>0</v>
      </c>
      <c r="K2445" s="30">
        <f t="shared" si="157"/>
        <v>0</v>
      </c>
      <c r="L2445" s="25">
        <f t="shared" si="158"/>
        <v>1</v>
      </c>
      <c r="M2445" s="25" t="str">
        <f>VLOOKUP(L2445,mês!A:B,2,0)</f>
        <v>Janeiro</v>
      </c>
      <c r="N2445" s="25" t="e">
        <f t="shared" si="159"/>
        <v>#VALUE!</v>
      </c>
    </row>
    <row r="2446" spans="10:14" ht="57" customHeight="1" x14ac:dyDescent="0.2">
      <c r="J2446" s="30">
        <f t="shared" si="156"/>
        <v>0</v>
      </c>
      <c r="K2446" s="30">
        <f t="shared" si="157"/>
        <v>0</v>
      </c>
      <c r="L2446" s="25">
        <f t="shared" si="158"/>
        <v>1</v>
      </c>
      <c r="M2446" s="25" t="str">
        <f>VLOOKUP(L2446,mês!A:B,2,0)</f>
        <v>Janeiro</v>
      </c>
      <c r="N2446" s="25" t="e">
        <f t="shared" si="159"/>
        <v>#VALUE!</v>
      </c>
    </row>
    <row r="2447" spans="10:14" ht="57" customHeight="1" x14ac:dyDescent="0.2">
      <c r="J2447" s="30">
        <f t="shared" si="156"/>
        <v>0</v>
      </c>
      <c r="K2447" s="30">
        <f t="shared" si="157"/>
        <v>0</v>
      </c>
      <c r="L2447" s="25">
        <f t="shared" si="158"/>
        <v>1</v>
      </c>
      <c r="M2447" s="25" t="str">
        <f>VLOOKUP(L2447,mês!A:B,2,0)</f>
        <v>Janeiro</v>
      </c>
      <c r="N2447" s="25" t="e">
        <f t="shared" si="159"/>
        <v>#VALUE!</v>
      </c>
    </row>
    <row r="2448" spans="10:14" ht="57" customHeight="1" x14ac:dyDescent="0.2">
      <c r="J2448" s="30">
        <f t="shared" si="156"/>
        <v>0</v>
      </c>
      <c r="K2448" s="30">
        <f t="shared" si="157"/>
        <v>0</v>
      </c>
      <c r="L2448" s="25">
        <f t="shared" si="158"/>
        <v>1</v>
      </c>
      <c r="M2448" s="25" t="str">
        <f>VLOOKUP(L2448,mês!A:B,2,0)</f>
        <v>Janeiro</v>
      </c>
      <c r="N2448" s="25" t="e">
        <f t="shared" si="159"/>
        <v>#VALUE!</v>
      </c>
    </row>
    <row r="2449" spans="10:14" ht="57" customHeight="1" x14ac:dyDescent="0.2">
      <c r="J2449" s="30">
        <f t="shared" si="156"/>
        <v>0</v>
      </c>
      <c r="K2449" s="30">
        <f t="shared" si="157"/>
        <v>0</v>
      </c>
      <c r="L2449" s="25">
        <f t="shared" si="158"/>
        <v>1</v>
      </c>
      <c r="M2449" s="25" t="str">
        <f>VLOOKUP(L2449,mês!A:B,2,0)</f>
        <v>Janeiro</v>
      </c>
      <c r="N2449" s="25" t="e">
        <f t="shared" si="159"/>
        <v>#VALUE!</v>
      </c>
    </row>
    <row r="2450" spans="10:14" ht="57" customHeight="1" x14ac:dyDescent="0.2">
      <c r="J2450" s="30">
        <f t="shared" si="156"/>
        <v>0</v>
      </c>
      <c r="K2450" s="30">
        <f t="shared" si="157"/>
        <v>0</v>
      </c>
      <c r="L2450" s="25">
        <f t="shared" si="158"/>
        <v>1</v>
      </c>
      <c r="M2450" s="25" t="str">
        <f>VLOOKUP(L2450,mês!A:B,2,0)</f>
        <v>Janeiro</v>
      </c>
      <c r="N2450" s="25" t="e">
        <f t="shared" si="159"/>
        <v>#VALUE!</v>
      </c>
    </row>
    <row r="2451" spans="10:14" ht="57" customHeight="1" x14ac:dyDescent="0.2">
      <c r="J2451" s="30">
        <f t="shared" si="156"/>
        <v>0</v>
      </c>
      <c r="K2451" s="30">
        <f t="shared" si="157"/>
        <v>0</v>
      </c>
      <c r="L2451" s="25">
        <f t="shared" si="158"/>
        <v>1</v>
      </c>
      <c r="M2451" s="25" t="str">
        <f>VLOOKUP(L2451,mês!A:B,2,0)</f>
        <v>Janeiro</v>
      </c>
      <c r="N2451" s="25" t="e">
        <f t="shared" si="159"/>
        <v>#VALUE!</v>
      </c>
    </row>
    <row r="2452" spans="10:14" ht="57" customHeight="1" x14ac:dyDescent="0.2">
      <c r="J2452" s="30">
        <f t="shared" si="156"/>
        <v>0</v>
      </c>
      <c r="K2452" s="30">
        <f t="shared" si="157"/>
        <v>0</v>
      </c>
      <c r="L2452" s="25">
        <f t="shared" si="158"/>
        <v>1</v>
      </c>
      <c r="M2452" s="25" t="str">
        <f>VLOOKUP(L2452,mês!A:B,2,0)</f>
        <v>Janeiro</v>
      </c>
      <c r="N2452" s="25" t="e">
        <f t="shared" si="159"/>
        <v>#VALUE!</v>
      </c>
    </row>
    <row r="2453" spans="10:14" ht="57" customHeight="1" x14ac:dyDescent="0.2">
      <c r="J2453" s="30">
        <f t="shared" si="156"/>
        <v>0</v>
      </c>
      <c r="K2453" s="30">
        <f t="shared" si="157"/>
        <v>0</v>
      </c>
      <c r="L2453" s="25">
        <f t="shared" si="158"/>
        <v>1</v>
      </c>
      <c r="M2453" s="25" t="str">
        <f>VLOOKUP(L2453,mês!A:B,2,0)</f>
        <v>Janeiro</v>
      </c>
      <c r="N2453" s="25" t="e">
        <f t="shared" si="159"/>
        <v>#VALUE!</v>
      </c>
    </row>
    <row r="2454" spans="10:14" ht="57" customHeight="1" x14ac:dyDescent="0.2">
      <c r="J2454" s="30">
        <f t="shared" si="156"/>
        <v>0</v>
      </c>
      <c r="K2454" s="30">
        <f t="shared" si="157"/>
        <v>0</v>
      </c>
      <c r="L2454" s="25">
        <f t="shared" si="158"/>
        <v>1</v>
      </c>
      <c r="M2454" s="25" t="str">
        <f>VLOOKUP(L2454,mês!A:B,2,0)</f>
        <v>Janeiro</v>
      </c>
      <c r="N2454" s="25" t="e">
        <f t="shared" si="159"/>
        <v>#VALUE!</v>
      </c>
    </row>
    <row r="2455" spans="10:14" ht="57" customHeight="1" x14ac:dyDescent="0.2">
      <c r="J2455" s="30">
        <f t="shared" si="156"/>
        <v>0</v>
      </c>
      <c r="K2455" s="30">
        <f t="shared" si="157"/>
        <v>0</v>
      </c>
      <c r="L2455" s="25">
        <f t="shared" si="158"/>
        <v>1</v>
      </c>
      <c r="M2455" s="25" t="str">
        <f>VLOOKUP(L2455,mês!A:B,2,0)</f>
        <v>Janeiro</v>
      </c>
      <c r="N2455" s="25" t="e">
        <f t="shared" si="159"/>
        <v>#VALUE!</v>
      </c>
    </row>
    <row r="2456" spans="10:14" ht="57" customHeight="1" x14ac:dyDescent="0.2">
      <c r="J2456" s="30">
        <f t="shared" si="156"/>
        <v>0</v>
      </c>
      <c r="K2456" s="30">
        <f t="shared" si="157"/>
        <v>0</v>
      </c>
      <c r="L2456" s="25">
        <f t="shared" si="158"/>
        <v>1</v>
      </c>
      <c r="M2456" s="25" t="str">
        <f>VLOOKUP(L2456,mês!A:B,2,0)</f>
        <v>Janeiro</v>
      </c>
      <c r="N2456" s="25" t="e">
        <f t="shared" si="159"/>
        <v>#VALUE!</v>
      </c>
    </row>
    <row r="2457" spans="10:14" ht="57" customHeight="1" x14ac:dyDescent="0.2">
      <c r="J2457" s="30">
        <f t="shared" si="156"/>
        <v>0</v>
      </c>
      <c r="K2457" s="30">
        <f t="shared" si="157"/>
        <v>0</v>
      </c>
      <c r="L2457" s="25">
        <f t="shared" si="158"/>
        <v>1</v>
      </c>
      <c r="M2457" s="25" t="str">
        <f>VLOOKUP(L2457,mês!A:B,2,0)</f>
        <v>Janeiro</v>
      </c>
      <c r="N2457" s="25" t="e">
        <f t="shared" si="159"/>
        <v>#VALUE!</v>
      </c>
    </row>
    <row r="2458" spans="10:14" ht="57" customHeight="1" x14ac:dyDescent="0.2">
      <c r="J2458" s="30">
        <f t="shared" si="156"/>
        <v>0</v>
      </c>
      <c r="K2458" s="30">
        <f t="shared" si="157"/>
        <v>0</v>
      </c>
      <c r="L2458" s="25">
        <f t="shared" si="158"/>
        <v>1</v>
      </c>
      <c r="M2458" s="25" t="str">
        <f>VLOOKUP(L2458,mês!A:B,2,0)</f>
        <v>Janeiro</v>
      </c>
      <c r="N2458" s="25" t="e">
        <f t="shared" si="159"/>
        <v>#VALUE!</v>
      </c>
    </row>
    <row r="2459" spans="10:14" ht="57" customHeight="1" x14ac:dyDescent="0.2">
      <c r="J2459" s="30">
        <f t="shared" si="156"/>
        <v>0</v>
      </c>
      <c r="K2459" s="30">
        <f t="shared" si="157"/>
        <v>0</v>
      </c>
      <c r="L2459" s="25">
        <f t="shared" si="158"/>
        <v>1</v>
      </c>
      <c r="M2459" s="25" t="str">
        <f>VLOOKUP(L2459,mês!A:B,2,0)</f>
        <v>Janeiro</v>
      </c>
      <c r="N2459" s="25" t="e">
        <f t="shared" si="159"/>
        <v>#VALUE!</v>
      </c>
    </row>
    <row r="2460" spans="10:14" ht="57" customHeight="1" x14ac:dyDescent="0.2">
      <c r="J2460" s="30">
        <f t="shared" si="156"/>
        <v>0</v>
      </c>
      <c r="K2460" s="30">
        <f t="shared" si="157"/>
        <v>0</v>
      </c>
      <c r="L2460" s="25">
        <f t="shared" si="158"/>
        <v>1</v>
      </c>
      <c r="M2460" s="25" t="str">
        <f>VLOOKUP(L2460,mês!A:B,2,0)</f>
        <v>Janeiro</v>
      </c>
      <c r="N2460" s="25" t="e">
        <f t="shared" si="159"/>
        <v>#VALUE!</v>
      </c>
    </row>
    <row r="2461" spans="10:14" ht="57" customHeight="1" x14ac:dyDescent="0.2">
      <c r="J2461" s="30">
        <f t="shared" si="156"/>
        <v>0</v>
      </c>
      <c r="K2461" s="30">
        <f t="shared" si="157"/>
        <v>0</v>
      </c>
      <c r="L2461" s="25">
        <f t="shared" si="158"/>
        <v>1</v>
      </c>
      <c r="M2461" s="25" t="str">
        <f>VLOOKUP(L2461,mês!A:B,2,0)</f>
        <v>Janeiro</v>
      </c>
      <c r="N2461" s="25" t="e">
        <f t="shared" si="159"/>
        <v>#VALUE!</v>
      </c>
    </row>
    <row r="2462" spans="10:14" ht="57" customHeight="1" x14ac:dyDescent="0.2">
      <c r="J2462" s="30">
        <f t="shared" si="156"/>
        <v>0</v>
      </c>
      <c r="K2462" s="30">
        <f t="shared" si="157"/>
        <v>0</v>
      </c>
      <c r="L2462" s="25">
        <f t="shared" si="158"/>
        <v>1</v>
      </c>
      <c r="M2462" s="25" t="str">
        <f>VLOOKUP(L2462,mês!A:B,2,0)</f>
        <v>Janeiro</v>
      </c>
      <c r="N2462" s="25" t="e">
        <f t="shared" si="159"/>
        <v>#VALUE!</v>
      </c>
    </row>
    <row r="2463" spans="10:14" ht="57" customHeight="1" x14ac:dyDescent="0.2">
      <c r="J2463" s="30">
        <f t="shared" ref="J2463:J2526" si="160">IF(G2463="Não",0,H2463)</f>
        <v>0</v>
      </c>
      <c r="K2463" s="30">
        <f t="shared" ref="K2463:K2526" si="161">IF(G2463="Não",H2463,0)</f>
        <v>0</v>
      </c>
      <c r="L2463" s="25">
        <f t="shared" ref="L2463:L2526" si="162">MONTH(B2463)</f>
        <v>1</v>
      </c>
      <c r="M2463" s="25" t="str">
        <f>VLOOKUP(L2463,mês!A:B,2,0)</f>
        <v>Janeiro</v>
      </c>
      <c r="N2463" s="25" t="e">
        <f t="shared" ref="N2463:N2526" si="163">LEFT(A2463,SEARCH("-",A2463)-1)</f>
        <v>#VALUE!</v>
      </c>
    </row>
    <row r="2464" spans="10:14" ht="57" customHeight="1" x14ac:dyDescent="0.2">
      <c r="J2464" s="30">
        <f t="shared" si="160"/>
        <v>0</v>
      </c>
      <c r="K2464" s="30">
        <f t="shared" si="161"/>
        <v>0</v>
      </c>
      <c r="L2464" s="25">
        <f t="shared" si="162"/>
        <v>1</v>
      </c>
      <c r="M2464" s="25" t="str">
        <f>VLOOKUP(L2464,mês!A:B,2,0)</f>
        <v>Janeiro</v>
      </c>
      <c r="N2464" s="25" t="e">
        <f t="shared" si="163"/>
        <v>#VALUE!</v>
      </c>
    </row>
    <row r="2465" spans="10:14" ht="57" customHeight="1" x14ac:dyDescent="0.2">
      <c r="J2465" s="30">
        <f t="shared" si="160"/>
        <v>0</v>
      </c>
      <c r="K2465" s="30">
        <f t="shared" si="161"/>
        <v>0</v>
      </c>
      <c r="L2465" s="25">
        <f t="shared" si="162"/>
        <v>1</v>
      </c>
      <c r="M2465" s="25" t="str">
        <f>VLOOKUP(L2465,mês!A:B,2,0)</f>
        <v>Janeiro</v>
      </c>
      <c r="N2465" s="25" t="e">
        <f t="shared" si="163"/>
        <v>#VALUE!</v>
      </c>
    </row>
    <row r="2466" spans="10:14" ht="57" customHeight="1" x14ac:dyDescent="0.2">
      <c r="J2466" s="30">
        <f t="shared" si="160"/>
        <v>0</v>
      </c>
      <c r="K2466" s="30">
        <f t="shared" si="161"/>
        <v>0</v>
      </c>
      <c r="L2466" s="25">
        <f t="shared" si="162"/>
        <v>1</v>
      </c>
      <c r="M2466" s="25" t="str">
        <f>VLOOKUP(L2466,mês!A:B,2,0)</f>
        <v>Janeiro</v>
      </c>
      <c r="N2466" s="25" t="e">
        <f t="shared" si="163"/>
        <v>#VALUE!</v>
      </c>
    </row>
    <row r="2467" spans="10:14" ht="57" customHeight="1" x14ac:dyDescent="0.2">
      <c r="J2467" s="30">
        <f t="shared" si="160"/>
        <v>0</v>
      </c>
      <c r="K2467" s="30">
        <f t="shared" si="161"/>
        <v>0</v>
      </c>
      <c r="L2467" s="25">
        <f t="shared" si="162"/>
        <v>1</v>
      </c>
      <c r="M2467" s="25" t="str">
        <f>VLOOKUP(L2467,mês!A:B,2,0)</f>
        <v>Janeiro</v>
      </c>
      <c r="N2467" s="25" t="e">
        <f t="shared" si="163"/>
        <v>#VALUE!</v>
      </c>
    </row>
    <row r="2468" spans="10:14" ht="57" customHeight="1" x14ac:dyDescent="0.2">
      <c r="J2468" s="30">
        <f t="shared" si="160"/>
        <v>0</v>
      </c>
      <c r="K2468" s="30">
        <f t="shared" si="161"/>
        <v>0</v>
      </c>
      <c r="L2468" s="25">
        <f t="shared" si="162"/>
        <v>1</v>
      </c>
      <c r="M2468" s="25" t="str">
        <f>VLOOKUP(L2468,mês!A:B,2,0)</f>
        <v>Janeiro</v>
      </c>
      <c r="N2468" s="25" t="e">
        <f t="shared" si="163"/>
        <v>#VALUE!</v>
      </c>
    </row>
    <row r="2469" spans="10:14" ht="57" customHeight="1" x14ac:dyDescent="0.2">
      <c r="J2469" s="30">
        <f t="shared" si="160"/>
        <v>0</v>
      </c>
      <c r="K2469" s="30">
        <f t="shared" si="161"/>
        <v>0</v>
      </c>
      <c r="L2469" s="25">
        <f t="shared" si="162"/>
        <v>1</v>
      </c>
      <c r="M2469" s="25" t="str">
        <f>VLOOKUP(L2469,mês!A:B,2,0)</f>
        <v>Janeiro</v>
      </c>
      <c r="N2469" s="25" t="e">
        <f t="shared" si="163"/>
        <v>#VALUE!</v>
      </c>
    </row>
    <row r="2470" spans="10:14" ht="57" customHeight="1" x14ac:dyDescent="0.2">
      <c r="J2470" s="30">
        <f t="shared" si="160"/>
        <v>0</v>
      </c>
      <c r="K2470" s="30">
        <f t="shared" si="161"/>
        <v>0</v>
      </c>
      <c r="L2470" s="25">
        <f t="shared" si="162"/>
        <v>1</v>
      </c>
      <c r="M2470" s="25" t="str">
        <f>VLOOKUP(L2470,mês!A:B,2,0)</f>
        <v>Janeiro</v>
      </c>
      <c r="N2470" s="25" t="e">
        <f t="shared" si="163"/>
        <v>#VALUE!</v>
      </c>
    </row>
    <row r="2471" spans="10:14" ht="57" customHeight="1" x14ac:dyDescent="0.2">
      <c r="J2471" s="30">
        <f t="shared" si="160"/>
        <v>0</v>
      </c>
      <c r="K2471" s="30">
        <f t="shared" si="161"/>
        <v>0</v>
      </c>
      <c r="L2471" s="25">
        <f t="shared" si="162"/>
        <v>1</v>
      </c>
      <c r="M2471" s="25" t="str">
        <f>VLOOKUP(L2471,mês!A:B,2,0)</f>
        <v>Janeiro</v>
      </c>
      <c r="N2471" s="25" t="e">
        <f t="shared" si="163"/>
        <v>#VALUE!</v>
      </c>
    </row>
    <row r="2472" spans="10:14" ht="57" customHeight="1" x14ac:dyDescent="0.2">
      <c r="J2472" s="30">
        <f t="shared" si="160"/>
        <v>0</v>
      </c>
      <c r="K2472" s="30">
        <f t="shared" si="161"/>
        <v>0</v>
      </c>
      <c r="L2472" s="25">
        <f t="shared" si="162"/>
        <v>1</v>
      </c>
      <c r="M2472" s="25" t="str">
        <f>VLOOKUP(L2472,mês!A:B,2,0)</f>
        <v>Janeiro</v>
      </c>
      <c r="N2472" s="25" t="e">
        <f t="shared" si="163"/>
        <v>#VALUE!</v>
      </c>
    </row>
    <row r="2473" spans="10:14" ht="57" customHeight="1" x14ac:dyDescent="0.2">
      <c r="J2473" s="30">
        <f t="shared" si="160"/>
        <v>0</v>
      </c>
      <c r="K2473" s="30">
        <f t="shared" si="161"/>
        <v>0</v>
      </c>
      <c r="L2473" s="25">
        <f t="shared" si="162"/>
        <v>1</v>
      </c>
      <c r="M2473" s="25" t="str">
        <f>VLOOKUP(L2473,mês!A:B,2,0)</f>
        <v>Janeiro</v>
      </c>
      <c r="N2473" s="25" t="e">
        <f t="shared" si="163"/>
        <v>#VALUE!</v>
      </c>
    </row>
    <row r="2474" spans="10:14" ht="57" customHeight="1" x14ac:dyDescent="0.2">
      <c r="J2474" s="30">
        <f t="shared" si="160"/>
        <v>0</v>
      </c>
      <c r="K2474" s="30">
        <f t="shared" si="161"/>
        <v>0</v>
      </c>
      <c r="L2474" s="25">
        <f t="shared" si="162"/>
        <v>1</v>
      </c>
      <c r="M2474" s="25" t="str">
        <f>VLOOKUP(L2474,mês!A:B,2,0)</f>
        <v>Janeiro</v>
      </c>
      <c r="N2474" s="25" t="e">
        <f t="shared" si="163"/>
        <v>#VALUE!</v>
      </c>
    </row>
    <row r="2475" spans="10:14" ht="57" customHeight="1" x14ac:dyDescent="0.2">
      <c r="J2475" s="30">
        <f t="shared" si="160"/>
        <v>0</v>
      </c>
      <c r="K2475" s="30">
        <f t="shared" si="161"/>
        <v>0</v>
      </c>
      <c r="L2475" s="25">
        <f t="shared" si="162"/>
        <v>1</v>
      </c>
      <c r="M2475" s="25" t="str">
        <f>VLOOKUP(L2475,mês!A:B,2,0)</f>
        <v>Janeiro</v>
      </c>
      <c r="N2475" s="25" t="e">
        <f t="shared" si="163"/>
        <v>#VALUE!</v>
      </c>
    </row>
    <row r="2476" spans="10:14" ht="57" customHeight="1" x14ac:dyDescent="0.2">
      <c r="J2476" s="30">
        <f t="shared" si="160"/>
        <v>0</v>
      </c>
      <c r="K2476" s="30">
        <f t="shared" si="161"/>
        <v>0</v>
      </c>
      <c r="L2476" s="25">
        <f t="shared" si="162"/>
        <v>1</v>
      </c>
      <c r="M2476" s="25" t="str">
        <f>VLOOKUP(L2476,mês!A:B,2,0)</f>
        <v>Janeiro</v>
      </c>
      <c r="N2476" s="25" t="e">
        <f t="shared" si="163"/>
        <v>#VALUE!</v>
      </c>
    </row>
    <row r="2477" spans="10:14" ht="57" customHeight="1" x14ac:dyDescent="0.2">
      <c r="J2477" s="30">
        <f t="shared" si="160"/>
        <v>0</v>
      </c>
      <c r="K2477" s="30">
        <f t="shared" si="161"/>
        <v>0</v>
      </c>
      <c r="L2477" s="25">
        <f t="shared" si="162"/>
        <v>1</v>
      </c>
      <c r="M2477" s="25" t="str">
        <f>VLOOKUP(L2477,mês!A:B,2,0)</f>
        <v>Janeiro</v>
      </c>
      <c r="N2477" s="25" t="e">
        <f t="shared" si="163"/>
        <v>#VALUE!</v>
      </c>
    </row>
    <row r="2478" spans="10:14" ht="57" customHeight="1" x14ac:dyDescent="0.2">
      <c r="J2478" s="30">
        <f t="shared" si="160"/>
        <v>0</v>
      </c>
      <c r="K2478" s="30">
        <f t="shared" si="161"/>
        <v>0</v>
      </c>
      <c r="L2478" s="25">
        <f t="shared" si="162"/>
        <v>1</v>
      </c>
      <c r="M2478" s="25" t="str">
        <f>VLOOKUP(L2478,mês!A:B,2,0)</f>
        <v>Janeiro</v>
      </c>
      <c r="N2478" s="25" t="e">
        <f t="shared" si="163"/>
        <v>#VALUE!</v>
      </c>
    </row>
    <row r="2479" spans="10:14" ht="57" customHeight="1" x14ac:dyDescent="0.2">
      <c r="J2479" s="30">
        <f t="shared" si="160"/>
        <v>0</v>
      </c>
      <c r="K2479" s="30">
        <f t="shared" si="161"/>
        <v>0</v>
      </c>
      <c r="L2479" s="25">
        <f t="shared" si="162"/>
        <v>1</v>
      </c>
      <c r="M2479" s="25" t="str">
        <f>VLOOKUP(L2479,mês!A:B,2,0)</f>
        <v>Janeiro</v>
      </c>
      <c r="N2479" s="25" t="e">
        <f t="shared" si="163"/>
        <v>#VALUE!</v>
      </c>
    </row>
    <row r="2480" spans="10:14" ht="57" customHeight="1" x14ac:dyDescent="0.2">
      <c r="J2480" s="30">
        <f t="shared" si="160"/>
        <v>0</v>
      </c>
      <c r="K2480" s="30">
        <f t="shared" si="161"/>
        <v>0</v>
      </c>
      <c r="L2480" s="25">
        <f t="shared" si="162"/>
        <v>1</v>
      </c>
      <c r="M2480" s="25" t="str">
        <f>VLOOKUP(L2480,mês!A:B,2,0)</f>
        <v>Janeiro</v>
      </c>
      <c r="N2480" s="25" t="e">
        <f t="shared" si="163"/>
        <v>#VALUE!</v>
      </c>
    </row>
    <row r="2481" spans="10:14" ht="57" customHeight="1" x14ac:dyDescent="0.2">
      <c r="J2481" s="30">
        <f t="shared" si="160"/>
        <v>0</v>
      </c>
      <c r="K2481" s="30">
        <f t="shared" si="161"/>
        <v>0</v>
      </c>
      <c r="L2481" s="25">
        <f t="shared" si="162"/>
        <v>1</v>
      </c>
      <c r="M2481" s="25" t="str">
        <f>VLOOKUP(L2481,mês!A:B,2,0)</f>
        <v>Janeiro</v>
      </c>
      <c r="N2481" s="25" t="e">
        <f t="shared" si="163"/>
        <v>#VALUE!</v>
      </c>
    </row>
    <row r="2482" spans="10:14" ht="57" customHeight="1" x14ac:dyDescent="0.2">
      <c r="J2482" s="30">
        <f t="shared" si="160"/>
        <v>0</v>
      </c>
      <c r="K2482" s="30">
        <f t="shared" si="161"/>
        <v>0</v>
      </c>
      <c r="L2482" s="25">
        <f t="shared" si="162"/>
        <v>1</v>
      </c>
      <c r="M2482" s="25" t="str">
        <f>VLOOKUP(L2482,mês!A:B,2,0)</f>
        <v>Janeiro</v>
      </c>
      <c r="N2482" s="25" t="e">
        <f t="shared" si="163"/>
        <v>#VALUE!</v>
      </c>
    </row>
    <row r="2483" spans="10:14" ht="57" customHeight="1" x14ac:dyDescent="0.2">
      <c r="J2483" s="30">
        <f t="shared" si="160"/>
        <v>0</v>
      </c>
      <c r="K2483" s="30">
        <f t="shared" si="161"/>
        <v>0</v>
      </c>
      <c r="L2483" s="25">
        <f t="shared" si="162"/>
        <v>1</v>
      </c>
      <c r="M2483" s="25" t="str">
        <f>VLOOKUP(L2483,mês!A:B,2,0)</f>
        <v>Janeiro</v>
      </c>
      <c r="N2483" s="25" t="e">
        <f t="shared" si="163"/>
        <v>#VALUE!</v>
      </c>
    </row>
    <row r="2484" spans="10:14" ht="57" customHeight="1" x14ac:dyDescent="0.2">
      <c r="J2484" s="30">
        <f t="shared" si="160"/>
        <v>0</v>
      </c>
      <c r="K2484" s="30">
        <f t="shared" si="161"/>
        <v>0</v>
      </c>
      <c r="L2484" s="25">
        <f t="shared" si="162"/>
        <v>1</v>
      </c>
      <c r="M2484" s="25" t="str">
        <f>VLOOKUP(L2484,mês!A:B,2,0)</f>
        <v>Janeiro</v>
      </c>
      <c r="N2484" s="25" t="e">
        <f t="shared" si="163"/>
        <v>#VALUE!</v>
      </c>
    </row>
    <row r="2485" spans="10:14" ht="57" customHeight="1" x14ac:dyDescent="0.2">
      <c r="J2485" s="30">
        <f t="shared" si="160"/>
        <v>0</v>
      </c>
      <c r="K2485" s="30">
        <f t="shared" si="161"/>
        <v>0</v>
      </c>
      <c r="L2485" s="25">
        <f t="shared" si="162"/>
        <v>1</v>
      </c>
      <c r="M2485" s="25" t="str">
        <f>VLOOKUP(L2485,mês!A:B,2,0)</f>
        <v>Janeiro</v>
      </c>
      <c r="N2485" s="25" t="e">
        <f t="shared" si="163"/>
        <v>#VALUE!</v>
      </c>
    </row>
    <row r="2486" spans="10:14" ht="57" customHeight="1" x14ac:dyDescent="0.2">
      <c r="J2486" s="30">
        <f t="shared" si="160"/>
        <v>0</v>
      </c>
      <c r="K2486" s="30">
        <f t="shared" si="161"/>
        <v>0</v>
      </c>
      <c r="L2486" s="25">
        <f t="shared" si="162"/>
        <v>1</v>
      </c>
      <c r="M2486" s="25" t="str">
        <f>VLOOKUP(L2486,mês!A:B,2,0)</f>
        <v>Janeiro</v>
      </c>
      <c r="N2486" s="25" t="e">
        <f t="shared" si="163"/>
        <v>#VALUE!</v>
      </c>
    </row>
    <row r="2487" spans="10:14" ht="57" customHeight="1" x14ac:dyDescent="0.2">
      <c r="J2487" s="30">
        <f t="shared" si="160"/>
        <v>0</v>
      </c>
      <c r="K2487" s="30">
        <f t="shared" si="161"/>
        <v>0</v>
      </c>
      <c r="L2487" s="25">
        <f t="shared" si="162"/>
        <v>1</v>
      </c>
      <c r="M2487" s="25" t="str">
        <f>VLOOKUP(L2487,mês!A:B,2,0)</f>
        <v>Janeiro</v>
      </c>
      <c r="N2487" s="25" t="e">
        <f t="shared" si="163"/>
        <v>#VALUE!</v>
      </c>
    </row>
    <row r="2488" spans="10:14" ht="57" customHeight="1" x14ac:dyDescent="0.2">
      <c r="J2488" s="30">
        <f t="shared" si="160"/>
        <v>0</v>
      </c>
      <c r="K2488" s="30">
        <f t="shared" si="161"/>
        <v>0</v>
      </c>
      <c r="L2488" s="25">
        <f t="shared" si="162"/>
        <v>1</v>
      </c>
      <c r="M2488" s="25" t="str">
        <f>VLOOKUP(L2488,mês!A:B,2,0)</f>
        <v>Janeiro</v>
      </c>
      <c r="N2488" s="25" t="e">
        <f t="shared" si="163"/>
        <v>#VALUE!</v>
      </c>
    </row>
    <row r="2489" spans="10:14" ht="57" customHeight="1" x14ac:dyDescent="0.2">
      <c r="J2489" s="30">
        <f t="shared" si="160"/>
        <v>0</v>
      </c>
      <c r="K2489" s="30">
        <f t="shared" si="161"/>
        <v>0</v>
      </c>
      <c r="L2489" s="25">
        <f t="shared" si="162"/>
        <v>1</v>
      </c>
      <c r="M2489" s="25" t="str">
        <f>VLOOKUP(L2489,mês!A:B,2,0)</f>
        <v>Janeiro</v>
      </c>
      <c r="N2489" s="25" t="e">
        <f t="shared" si="163"/>
        <v>#VALUE!</v>
      </c>
    </row>
    <row r="2490" spans="10:14" ht="57" customHeight="1" x14ac:dyDescent="0.2">
      <c r="J2490" s="30">
        <f t="shared" si="160"/>
        <v>0</v>
      </c>
      <c r="K2490" s="30">
        <f t="shared" si="161"/>
        <v>0</v>
      </c>
      <c r="L2490" s="25">
        <f t="shared" si="162"/>
        <v>1</v>
      </c>
      <c r="M2490" s="25" t="str">
        <f>VLOOKUP(L2490,mês!A:B,2,0)</f>
        <v>Janeiro</v>
      </c>
      <c r="N2490" s="25" t="e">
        <f t="shared" si="163"/>
        <v>#VALUE!</v>
      </c>
    </row>
    <row r="2491" spans="10:14" ht="57" customHeight="1" x14ac:dyDescent="0.2">
      <c r="J2491" s="30">
        <f t="shared" si="160"/>
        <v>0</v>
      </c>
      <c r="K2491" s="30">
        <f t="shared" si="161"/>
        <v>0</v>
      </c>
      <c r="L2491" s="25">
        <f t="shared" si="162"/>
        <v>1</v>
      </c>
      <c r="M2491" s="25" t="str">
        <f>VLOOKUP(L2491,mês!A:B,2,0)</f>
        <v>Janeiro</v>
      </c>
      <c r="N2491" s="25" t="e">
        <f t="shared" si="163"/>
        <v>#VALUE!</v>
      </c>
    </row>
    <row r="2492" spans="10:14" ht="57" customHeight="1" x14ac:dyDescent="0.2">
      <c r="J2492" s="30">
        <f t="shared" si="160"/>
        <v>0</v>
      </c>
      <c r="K2492" s="30">
        <f t="shared" si="161"/>
        <v>0</v>
      </c>
      <c r="L2492" s="25">
        <f t="shared" si="162"/>
        <v>1</v>
      </c>
      <c r="M2492" s="25" t="str">
        <f>VLOOKUP(L2492,mês!A:B,2,0)</f>
        <v>Janeiro</v>
      </c>
      <c r="N2492" s="25" t="e">
        <f t="shared" si="163"/>
        <v>#VALUE!</v>
      </c>
    </row>
    <row r="2493" spans="10:14" ht="57" customHeight="1" x14ac:dyDescent="0.2">
      <c r="J2493" s="30">
        <f t="shared" si="160"/>
        <v>0</v>
      </c>
      <c r="K2493" s="30">
        <f t="shared" si="161"/>
        <v>0</v>
      </c>
      <c r="L2493" s="25">
        <f t="shared" si="162"/>
        <v>1</v>
      </c>
      <c r="M2493" s="25" t="str">
        <f>VLOOKUP(L2493,mês!A:B,2,0)</f>
        <v>Janeiro</v>
      </c>
      <c r="N2493" s="25" t="e">
        <f t="shared" si="163"/>
        <v>#VALUE!</v>
      </c>
    </row>
    <row r="2494" spans="10:14" ht="57" customHeight="1" x14ac:dyDescent="0.2">
      <c r="J2494" s="30">
        <f t="shared" si="160"/>
        <v>0</v>
      </c>
      <c r="K2494" s="30">
        <f t="shared" si="161"/>
        <v>0</v>
      </c>
      <c r="L2494" s="25">
        <f t="shared" si="162"/>
        <v>1</v>
      </c>
      <c r="M2494" s="25" t="str">
        <f>VLOOKUP(L2494,mês!A:B,2,0)</f>
        <v>Janeiro</v>
      </c>
      <c r="N2494" s="25" t="e">
        <f t="shared" si="163"/>
        <v>#VALUE!</v>
      </c>
    </row>
    <row r="2495" spans="10:14" ht="57" customHeight="1" x14ac:dyDescent="0.2">
      <c r="J2495" s="30">
        <f t="shared" si="160"/>
        <v>0</v>
      </c>
      <c r="K2495" s="30">
        <f t="shared" si="161"/>
        <v>0</v>
      </c>
      <c r="L2495" s="25">
        <f t="shared" si="162"/>
        <v>1</v>
      </c>
      <c r="M2495" s="25" t="str">
        <f>VLOOKUP(L2495,mês!A:B,2,0)</f>
        <v>Janeiro</v>
      </c>
      <c r="N2495" s="25" t="e">
        <f t="shared" si="163"/>
        <v>#VALUE!</v>
      </c>
    </row>
    <row r="2496" spans="10:14" ht="57" customHeight="1" x14ac:dyDescent="0.2">
      <c r="J2496" s="30">
        <f t="shared" si="160"/>
        <v>0</v>
      </c>
      <c r="K2496" s="30">
        <f t="shared" si="161"/>
        <v>0</v>
      </c>
      <c r="L2496" s="25">
        <f t="shared" si="162"/>
        <v>1</v>
      </c>
      <c r="M2496" s="25" t="str">
        <f>VLOOKUP(L2496,mês!A:B,2,0)</f>
        <v>Janeiro</v>
      </c>
      <c r="N2496" s="25" t="e">
        <f t="shared" si="163"/>
        <v>#VALUE!</v>
      </c>
    </row>
    <row r="2497" spans="10:14" ht="57" customHeight="1" x14ac:dyDescent="0.2">
      <c r="J2497" s="30">
        <f t="shared" si="160"/>
        <v>0</v>
      </c>
      <c r="K2497" s="30">
        <f t="shared" si="161"/>
        <v>0</v>
      </c>
      <c r="L2497" s="25">
        <f t="shared" si="162"/>
        <v>1</v>
      </c>
      <c r="M2497" s="25" t="str">
        <f>VLOOKUP(L2497,mês!A:B,2,0)</f>
        <v>Janeiro</v>
      </c>
      <c r="N2497" s="25" t="e">
        <f t="shared" si="163"/>
        <v>#VALUE!</v>
      </c>
    </row>
    <row r="2498" spans="10:14" ht="57" customHeight="1" x14ac:dyDescent="0.2">
      <c r="J2498" s="30">
        <f t="shared" si="160"/>
        <v>0</v>
      </c>
      <c r="K2498" s="30">
        <f t="shared" si="161"/>
        <v>0</v>
      </c>
      <c r="L2498" s="25">
        <f t="shared" si="162"/>
        <v>1</v>
      </c>
      <c r="M2498" s="25" t="str">
        <f>VLOOKUP(L2498,mês!A:B,2,0)</f>
        <v>Janeiro</v>
      </c>
      <c r="N2498" s="25" t="e">
        <f t="shared" si="163"/>
        <v>#VALUE!</v>
      </c>
    </row>
    <row r="2499" spans="10:14" ht="57" customHeight="1" x14ac:dyDescent="0.2">
      <c r="J2499" s="30">
        <f t="shared" si="160"/>
        <v>0</v>
      </c>
      <c r="K2499" s="30">
        <f t="shared" si="161"/>
        <v>0</v>
      </c>
      <c r="L2499" s="25">
        <f t="shared" si="162"/>
        <v>1</v>
      </c>
      <c r="M2499" s="25" t="str">
        <f>VLOOKUP(L2499,mês!A:B,2,0)</f>
        <v>Janeiro</v>
      </c>
      <c r="N2499" s="25" t="e">
        <f t="shared" si="163"/>
        <v>#VALUE!</v>
      </c>
    </row>
    <row r="2500" spans="10:14" ht="57" customHeight="1" x14ac:dyDescent="0.2">
      <c r="J2500" s="30">
        <f t="shared" si="160"/>
        <v>0</v>
      </c>
      <c r="K2500" s="30">
        <f t="shared" si="161"/>
        <v>0</v>
      </c>
      <c r="L2500" s="25">
        <f t="shared" si="162"/>
        <v>1</v>
      </c>
      <c r="M2500" s="25" t="str">
        <f>VLOOKUP(L2500,mês!A:B,2,0)</f>
        <v>Janeiro</v>
      </c>
      <c r="N2500" s="25" t="e">
        <f t="shared" si="163"/>
        <v>#VALUE!</v>
      </c>
    </row>
    <row r="2501" spans="10:14" ht="57" customHeight="1" x14ac:dyDescent="0.2">
      <c r="J2501" s="30">
        <f t="shared" si="160"/>
        <v>0</v>
      </c>
      <c r="K2501" s="30">
        <f t="shared" si="161"/>
        <v>0</v>
      </c>
      <c r="L2501" s="25">
        <f t="shared" si="162"/>
        <v>1</v>
      </c>
      <c r="M2501" s="25" t="str">
        <f>VLOOKUP(L2501,mês!A:B,2,0)</f>
        <v>Janeiro</v>
      </c>
      <c r="N2501" s="25" t="e">
        <f t="shared" si="163"/>
        <v>#VALUE!</v>
      </c>
    </row>
    <row r="2502" spans="10:14" ht="57" customHeight="1" x14ac:dyDescent="0.2">
      <c r="J2502" s="30">
        <f t="shared" si="160"/>
        <v>0</v>
      </c>
      <c r="K2502" s="30">
        <f t="shared" si="161"/>
        <v>0</v>
      </c>
      <c r="L2502" s="25">
        <f t="shared" si="162"/>
        <v>1</v>
      </c>
      <c r="M2502" s="25" t="str">
        <f>VLOOKUP(L2502,mês!A:B,2,0)</f>
        <v>Janeiro</v>
      </c>
      <c r="N2502" s="25" t="e">
        <f t="shared" si="163"/>
        <v>#VALUE!</v>
      </c>
    </row>
    <row r="2503" spans="10:14" ht="57" customHeight="1" x14ac:dyDescent="0.2">
      <c r="J2503" s="30">
        <f t="shared" si="160"/>
        <v>0</v>
      </c>
      <c r="K2503" s="30">
        <f t="shared" si="161"/>
        <v>0</v>
      </c>
      <c r="L2503" s="25">
        <f t="shared" si="162"/>
        <v>1</v>
      </c>
      <c r="M2503" s="25" t="str">
        <f>VLOOKUP(L2503,mês!A:B,2,0)</f>
        <v>Janeiro</v>
      </c>
      <c r="N2503" s="25" t="e">
        <f t="shared" si="163"/>
        <v>#VALUE!</v>
      </c>
    </row>
    <row r="2504" spans="10:14" ht="57" customHeight="1" x14ac:dyDescent="0.2">
      <c r="J2504" s="30">
        <f t="shared" si="160"/>
        <v>0</v>
      </c>
      <c r="K2504" s="30">
        <f t="shared" si="161"/>
        <v>0</v>
      </c>
      <c r="L2504" s="25">
        <f t="shared" si="162"/>
        <v>1</v>
      </c>
      <c r="M2504" s="25" t="str">
        <f>VLOOKUP(L2504,mês!A:B,2,0)</f>
        <v>Janeiro</v>
      </c>
      <c r="N2504" s="25" t="e">
        <f t="shared" si="163"/>
        <v>#VALUE!</v>
      </c>
    </row>
    <row r="2505" spans="10:14" ht="57" customHeight="1" x14ac:dyDescent="0.2">
      <c r="J2505" s="30">
        <f t="shared" si="160"/>
        <v>0</v>
      </c>
      <c r="K2505" s="30">
        <f t="shared" si="161"/>
        <v>0</v>
      </c>
      <c r="L2505" s="25">
        <f t="shared" si="162"/>
        <v>1</v>
      </c>
      <c r="M2505" s="25" t="str">
        <f>VLOOKUP(L2505,mês!A:B,2,0)</f>
        <v>Janeiro</v>
      </c>
      <c r="N2505" s="25" t="e">
        <f t="shared" si="163"/>
        <v>#VALUE!</v>
      </c>
    </row>
    <row r="2506" spans="10:14" ht="57" customHeight="1" x14ac:dyDescent="0.2">
      <c r="J2506" s="30">
        <f t="shared" si="160"/>
        <v>0</v>
      </c>
      <c r="K2506" s="30">
        <f t="shared" si="161"/>
        <v>0</v>
      </c>
      <c r="L2506" s="25">
        <f t="shared" si="162"/>
        <v>1</v>
      </c>
      <c r="M2506" s="25" t="str">
        <f>VLOOKUP(L2506,mês!A:B,2,0)</f>
        <v>Janeiro</v>
      </c>
      <c r="N2506" s="25" t="e">
        <f t="shared" si="163"/>
        <v>#VALUE!</v>
      </c>
    </row>
    <row r="2507" spans="10:14" ht="57" customHeight="1" x14ac:dyDescent="0.2">
      <c r="J2507" s="30">
        <f t="shared" si="160"/>
        <v>0</v>
      </c>
      <c r="K2507" s="30">
        <f t="shared" si="161"/>
        <v>0</v>
      </c>
      <c r="L2507" s="25">
        <f t="shared" si="162"/>
        <v>1</v>
      </c>
      <c r="M2507" s="25" t="str">
        <f>VLOOKUP(L2507,mês!A:B,2,0)</f>
        <v>Janeiro</v>
      </c>
      <c r="N2507" s="25" t="e">
        <f t="shared" si="163"/>
        <v>#VALUE!</v>
      </c>
    </row>
    <row r="2508" spans="10:14" ht="57" customHeight="1" x14ac:dyDescent="0.2">
      <c r="J2508" s="30">
        <f t="shared" si="160"/>
        <v>0</v>
      </c>
      <c r="K2508" s="30">
        <f t="shared" si="161"/>
        <v>0</v>
      </c>
      <c r="L2508" s="25">
        <f t="shared" si="162"/>
        <v>1</v>
      </c>
      <c r="M2508" s="25" t="str">
        <f>VLOOKUP(L2508,mês!A:B,2,0)</f>
        <v>Janeiro</v>
      </c>
      <c r="N2508" s="25" t="e">
        <f t="shared" si="163"/>
        <v>#VALUE!</v>
      </c>
    </row>
    <row r="2509" spans="10:14" ht="57" customHeight="1" x14ac:dyDescent="0.2">
      <c r="J2509" s="30">
        <f t="shared" si="160"/>
        <v>0</v>
      </c>
      <c r="K2509" s="30">
        <f t="shared" si="161"/>
        <v>0</v>
      </c>
      <c r="L2509" s="25">
        <f t="shared" si="162"/>
        <v>1</v>
      </c>
      <c r="M2509" s="25" t="str">
        <f>VLOOKUP(L2509,mês!A:B,2,0)</f>
        <v>Janeiro</v>
      </c>
      <c r="N2509" s="25" t="e">
        <f t="shared" si="163"/>
        <v>#VALUE!</v>
      </c>
    </row>
    <row r="2510" spans="10:14" ht="57" customHeight="1" x14ac:dyDescent="0.2">
      <c r="J2510" s="30">
        <f t="shared" si="160"/>
        <v>0</v>
      </c>
      <c r="K2510" s="30">
        <f t="shared" si="161"/>
        <v>0</v>
      </c>
      <c r="L2510" s="25">
        <f t="shared" si="162"/>
        <v>1</v>
      </c>
      <c r="M2510" s="25" t="str">
        <f>VLOOKUP(L2510,mês!A:B,2,0)</f>
        <v>Janeiro</v>
      </c>
      <c r="N2510" s="25" t="e">
        <f t="shared" si="163"/>
        <v>#VALUE!</v>
      </c>
    </row>
    <row r="2511" spans="10:14" ht="57" customHeight="1" x14ac:dyDescent="0.2">
      <c r="J2511" s="30">
        <f t="shared" si="160"/>
        <v>0</v>
      </c>
      <c r="K2511" s="30">
        <f t="shared" si="161"/>
        <v>0</v>
      </c>
      <c r="L2511" s="25">
        <f t="shared" si="162"/>
        <v>1</v>
      </c>
      <c r="M2511" s="25" t="str">
        <f>VLOOKUP(L2511,mês!A:B,2,0)</f>
        <v>Janeiro</v>
      </c>
      <c r="N2511" s="25" t="e">
        <f t="shared" si="163"/>
        <v>#VALUE!</v>
      </c>
    </row>
    <row r="2512" spans="10:14" ht="57" customHeight="1" x14ac:dyDescent="0.2">
      <c r="J2512" s="30">
        <f t="shared" si="160"/>
        <v>0</v>
      </c>
      <c r="K2512" s="30">
        <f t="shared" si="161"/>
        <v>0</v>
      </c>
      <c r="L2512" s="25">
        <f t="shared" si="162"/>
        <v>1</v>
      </c>
      <c r="M2512" s="25" t="str">
        <f>VLOOKUP(L2512,mês!A:B,2,0)</f>
        <v>Janeiro</v>
      </c>
      <c r="N2512" s="25" t="e">
        <f t="shared" si="163"/>
        <v>#VALUE!</v>
      </c>
    </row>
    <row r="2513" spans="10:14" ht="57" customHeight="1" x14ac:dyDescent="0.2">
      <c r="J2513" s="30">
        <f t="shared" si="160"/>
        <v>0</v>
      </c>
      <c r="K2513" s="30">
        <f t="shared" si="161"/>
        <v>0</v>
      </c>
      <c r="L2513" s="25">
        <f t="shared" si="162"/>
        <v>1</v>
      </c>
      <c r="M2513" s="25" t="str">
        <f>VLOOKUP(L2513,mês!A:B,2,0)</f>
        <v>Janeiro</v>
      </c>
      <c r="N2513" s="25" t="e">
        <f t="shared" si="163"/>
        <v>#VALUE!</v>
      </c>
    </row>
    <row r="2514" spans="10:14" ht="57" customHeight="1" x14ac:dyDescent="0.2">
      <c r="J2514" s="30">
        <f t="shared" si="160"/>
        <v>0</v>
      </c>
      <c r="K2514" s="30">
        <f t="shared" si="161"/>
        <v>0</v>
      </c>
      <c r="L2514" s="25">
        <f t="shared" si="162"/>
        <v>1</v>
      </c>
      <c r="M2514" s="25" t="str">
        <f>VLOOKUP(L2514,mês!A:B,2,0)</f>
        <v>Janeiro</v>
      </c>
      <c r="N2514" s="25" t="e">
        <f t="shared" si="163"/>
        <v>#VALUE!</v>
      </c>
    </row>
    <row r="2515" spans="10:14" ht="57" customHeight="1" x14ac:dyDescent="0.2">
      <c r="J2515" s="30">
        <f t="shared" si="160"/>
        <v>0</v>
      </c>
      <c r="K2515" s="30">
        <f t="shared" si="161"/>
        <v>0</v>
      </c>
      <c r="L2515" s="25">
        <f t="shared" si="162"/>
        <v>1</v>
      </c>
      <c r="M2515" s="25" t="str">
        <f>VLOOKUP(L2515,mês!A:B,2,0)</f>
        <v>Janeiro</v>
      </c>
      <c r="N2515" s="25" t="e">
        <f t="shared" si="163"/>
        <v>#VALUE!</v>
      </c>
    </row>
    <row r="2516" spans="10:14" ht="57" customHeight="1" x14ac:dyDescent="0.2">
      <c r="J2516" s="30">
        <f t="shared" si="160"/>
        <v>0</v>
      </c>
      <c r="K2516" s="30">
        <f t="shared" si="161"/>
        <v>0</v>
      </c>
      <c r="L2516" s="25">
        <f t="shared" si="162"/>
        <v>1</v>
      </c>
      <c r="M2516" s="25" t="str">
        <f>VLOOKUP(L2516,mês!A:B,2,0)</f>
        <v>Janeiro</v>
      </c>
      <c r="N2516" s="25" t="e">
        <f t="shared" si="163"/>
        <v>#VALUE!</v>
      </c>
    </row>
    <row r="2517" spans="10:14" ht="57" customHeight="1" x14ac:dyDescent="0.2">
      <c r="J2517" s="30">
        <f t="shared" si="160"/>
        <v>0</v>
      </c>
      <c r="K2517" s="30">
        <f t="shared" si="161"/>
        <v>0</v>
      </c>
      <c r="L2517" s="25">
        <f t="shared" si="162"/>
        <v>1</v>
      </c>
      <c r="M2517" s="25" t="str">
        <f>VLOOKUP(L2517,mês!A:B,2,0)</f>
        <v>Janeiro</v>
      </c>
      <c r="N2517" s="25" t="e">
        <f t="shared" si="163"/>
        <v>#VALUE!</v>
      </c>
    </row>
    <row r="2518" spans="10:14" ht="57" customHeight="1" x14ac:dyDescent="0.2">
      <c r="J2518" s="30">
        <f t="shared" si="160"/>
        <v>0</v>
      </c>
      <c r="K2518" s="30">
        <f t="shared" si="161"/>
        <v>0</v>
      </c>
      <c r="L2518" s="25">
        <f t="shared" si="162"/>
        <v>1</v>
      </c>
      <c r="M2518" s="25" t="str">
        <f>VLOOKUP(L2518,mês!A:B,2,0)</f>
        <v>Janeiro</v>
      </c>
      <c r="N2518" s="25" t="e">
        <f t="shared" si="163"/>
        <v>#VALUE!</v>
      </c>
    </row>
    <row r="2519" spans="10:14" ht="57" customHeight="1" x14ac:dyDescent="0.2">
      <c r="J2519" s="30">
        <f t="shared" si="160"/>
        <v>0</v>
      </c>
      <c r="K2519" s="30">
        <f t="shared" si="161"/>
        <v>0</v>
      </c>
      <c r="L2519" s="25">
        <f t="shared" si="162"/>
        <v>1</v>
      </c>
      <c r="M2519" s="25" t="str">
        <f>VLOOKUP(L2519,mês!A:B,2,0)</f>
        <v>Janeiro</v>
      </c>
      <c r="N2519" s="25" t="e">
        <f t="shared" si="163"/>
        <v>#VALUE!</v>
      </c>
    </row>
    <row r="2520" spans="10:14" ht="57" customHeight="1" x14ac:dyDescent="0.2">
      <c r="J2520" s="30">
        <f t="shared" si="160"/>
        <v>0</v>
      </c>
      <c r="K2520" s="30">
        <f t="shared" si="161"/>
        <v>0</v>
      </c>
      <c r="L2520" s="25">
        <f t="shared" si="162"/>
        <v>1</v>
      </c>
      <c r="M2520" s="25" t="str">
        <f>VLOOKUP(L2520,mês!A:B,2,0)</f>
        <v>Janeiro</v>
      </c>
      <c r="N2520" s="25" t="e">
        <f t="shared" si="163"/>
        <v>#VALUE!</v>
      </c>
    </row>
    <row r="2521" spans="10:14" ht="57" customHeight="1" x14ac:dyDescent="0.2">
      <c r="J2521" s="30">
        <f t="shared" si="160"/>
        <v>0</v>
      </c>
      <c r="K2521" s="30">
        <f t="shared" si="161"/>
        <v>0</v>
      </c>
      <c r="L2521" s="25">
        <f t="shared" si="162"/>
        <v>1</v>
      </c>
      <c r="M2521" s="25" t="str">
        <f>VLOOKUP(L2521,mês!A:B,2,0)</f>
        <v>Janeiro</v>
      </c>
      <c r="N2521" s="25" t="e">
        <f t="shared" si="163"/>
        <v>#VALUE!</v>
      </c>
    </row>
    <row r="2522" spans="10:14" ht="57" customHeight="1" x14ac:dyDescent="0.2">
      <c r="J2522" s="30">
        <f t="shared" si="160"/>
        <v>0</v>
      </c>
      <c r="K2522" s="30">
        <f t="shared" si="161"/>
        <v>0</v>
      </c>
      <c r="L2522" s="25">
        <f t="shared" si="162"/>
        <v>1</v>
      </c>
      <c r="M2522" s="25" t="str">
        <f>VLOOKUP(L2522,mês!A:B,2,0)</f>
        <v>Janeiro</v>
      </c>
      <c r="N2522" s="25" t="e">
        <f t="shared" si="163"/>
        <v>#VALUE!</v>
      </c>
    </row>
    <row r="2523" spans="10:14" ht="57" customHeight="1" x14ac:dyDescent="0.2">
      <c r="J2523" s="30">
        <f t="shared" si="160"/>
        <v>0</v>
      </c>
      <c r="K2523" s="30">
        <f t="shared" si="161"/>
        <v>0</v>
      </c>
      <c r="L2523" s="25">
        <f t="shared" si="162"/>
        <v>1</v>
      </c>
      <c r="M2523" s="25" t="str">
        <f>VLOOKUP(L2523,mês!A:B,2,0)</f>
        <v>Janeiro</v>
      </c>
      <c r="N2523" s="25" t="e">
        <f t="shared" si="163"/>
        <v>#VALUE!</v>
      </c>
    </row>
    <row r="2524" spans="10:14" ht="57" customHeight="1" x14ac:dyDescent="0.2">
      <c r="J2524" s="30">
        <f t="shared" si="160"/>
        <v>0</v>
      </c>
      <c r="K2524" s="30">
        <f t="shared" si="161"/>
        <v>0</v>
      </c>
      <c r="L2524" s="25">
        <f t="shared" si="162"/>
        <v>1</v>
      </c>
      <c r="M2524" s="25" t="str">
        <f>VLOOKUP(L2524,mês!A:B,2,0)</f>
        <v>Janeiro</v>
      </c>
      <c r="N2524" s="25" t="e">
        <f t="shared" si="163"/>
        <v>#VALUE!</v>
      </c>
    </row>
    <row r="2525" spans="10:14" ht="57" customHeight="1" x14ac:dyDescent="0.2">
      <c r="J2525" s="30">
        <f t="shared" si="160"/>
        <v>0</v>
      </c>
      <c r="K2525" s="30">
        <f t="shared" si="161"/>
        <v>0</v>
      </c>
      <c r="L2525" s="25">
        <f t="shared" si="162"/>
        <v>1</v>
      </c>
      <c r="M2525" s="25" t="str">
        <f>VLOOKUP(L2525,mês!A:B,2,0)</f>
        <v>Janeiro</v>
      </c>
      <c r="N2525" s="25" t="e">
        <f t="shared" si="163"/>
        <v>#VALUE!</v>
      </c>
    </row>
    <row r="2526" spans="10:14" ht="57" customHeight="1" x14ac:dyDescent="0.2">
      <c r="J2526" s="30">
        <f t="shared" si="160"/>
        <v>0</v>
      </c>
      <c r="K2526" s="30">
        <f t="shared" si="161"/>
        <v>0</v>
      </c>
      <c r="L2526" s="25">
        <f t="shared" si="162"/>
        <v>1</v>
      </c>
      <c r="M2526" s="25" t="str">
        <f>VLOOKUP(L2526,mês!A:B,2,0)</f>
        <v>Janeiro</v>
      </c>
      <c r="N2526" s="25" t="e">
        <f t="shared" si="163"/>
        <v>#VALUE!</v>
      </c>
    </row>
    <row r="2527" spans="10:14" ht="57" customHeight="1" x14ac:dyDescent="0.2">
      <c r="J2527" s="30">
        <f t="shared" ref="J2527:J2590" si="164">IF(G2527="Não",0,H2527)</f>
        <v>0</v>
      </c>
      <c r="K2527" s="30">
        <f t="shared" ref="K2527:K2590" si="165">IF(G2527="Não",H2527,0)</f>
        <v>0</v>
      </c>
      <c r="L2527" s="25">
        <f t="shared" ref="L2527:L2590" si="166">MONTH(B2527)</f>
        <v>1</v>
      </c>
      <c r="M2527" s="25" t="str">
        <f>VLOOKUP(L2527,mês!A:B,2,0)</f>
        <v>Janeiro</v>
      </c>
      <c r="N2527" s="25" t="e">
        <f t="shared" ref="N2527:N2590" si="167">LEFT(A2527,SEARCH("-",A2527)-1)</f>
        <v>#VALUE!</v>
      </c>
    </row>
    <row r="2528" spans="10:14" ht="57" customHeight="1" x14ac:dyDescent="0.2">
      <c r="J2528" s="30">
        <f t="shared" si="164"/>
        <v>0</v>
      </c>
      <c r="K2528" s="30">
        <f t="shared" si="165"/>
        <v>0</v>
      </c>
      <c r="L2528" s="25">
        <f t="shared" si="166"/>
        <v>1</v>
      </c>
      <c r="M2528" s="25" t="str">
        <f>VLOOKUP(L2528,mês!A:B,2,0)</f>
        <v>Janeiro</v>
      </c>
      <c r="N2528" s="25" t="e">
        <f t="shared" si="167"/>
        <v>#VALUE!</v>
      </c>
    </row>
    <row r="2529" spans="10:14" ht="57" customHeight="1" x14ac:dyDescent="0.2">
      <c r="J2529" s="30">
        <f t="shared" si="164"/>
        <v>0</v>
      </c>
      <c r="K2529" s="30">
        <f t="shared" si="165"/>
        <v>0</v>
      </c>
      <c r="L2529" s="25">
        <f t="shared" si="166"/>
        <v>1</v>
      </c>
      <c r="M2529" s="25" t="str">
        <f>VLOOKUP(L2529,mês!A:B,2,0)</f>
        <v>Janeiro</v>
      </c>
      <c r="N2529" s="25" t="e">
        <f t="shared" si="167"/>
        <v>#VALUE!</v>
      </c>
    </row>
    <row r="2530" spans="10:14" ht="57" customHeight="1" x14ac:dyDescent="0.2">
      <c r="J2530" s="30">
        <f t="shared" si="164"/>
        <v>0</v>
      </c>
      <c r="K2530" s="30">
        <f t="shared" si="165"/>
        <v>0</v>
      </c>
      <c r="L2530" s="25">
        <f t="shared" si="166"/>
        <v>1</v>
      </c>
      <c r="M2530" s="25" t="str">
        <f>VLOOKUP(L2530,mês!A:B,2,0)</f>
        <v>Janeiro</v>
      </c>
      <c r="N2530" s="25" t="e">
        <f t="shared" si="167"/>
        <v>#VALUE!</v>
      </c>
    </row>
    <row r="2531" spans="10:14" ht="57" customHeight="1" x14ac:dyDescent="0.2">
      <c r="J2531" s="30">
        <f t="shared" si="164"/>
        <v>0</v>
      </c>
      <c r="K2531" s="30">
        <f t="shared" si="165"/>
        <v>0</v>
      </c>
      <c r="L2531" s="25">
        <f t="shared" si="166"/>
        <v>1</v>
      </c>
      <c r="M2531" s="25" t="str">
        <f>VLOOKUP(L2531,mês!A:B,2,0)</f>
        <v>Janeiro</v>
      </c>
      <c r="N2531" s="25" t="e">
        <f t="shared" si="167"/>
        <v>#VALUE!</v>
      </c>
    </row>
    <row r="2532" spans="10:14" ht="57" customHeight="1" x14ac:dyDescent="0.2">
      <c r="J2532" s="30">
        <f t="shared" si="164"/>
        <v>0</v>
      </c>
      <c r="K2532" s="30">
        <f t="shared" si="165"/>
        <v>0</v>
      </c>
      <c r="L2532" s="25">
        <f t="shared" si="166"/>
        <v>1</v>
      </c>
      <c r="M2532" s="25" t="str">
        <f>VLOOKUP(L2532,mês!A:B,2,0)</f>
        <v>Janeiro</v>
      </c>
      <c r="N2532" s="25" t="e">
        <f t="shared" si="167"/>
        <v>#VALUE!</v>
      </c>
    </row>
    <row r="2533" spans="10:14" ht="57" customHeight="1" x14ac:dyDescent="0.2">
      <c r="J2533" s="30">
        <f t="shared" si="164"/>
        <v>0</v>
      </c>
      <c r="K2533" s="30">
        <f t="shared" si="165"/>
        <v>0</v>
      </c>
      <c r="L2533" s="25">
        <f t="shared" si="166"/>
        <v>1</v>
      </c>
      <c r="M2533" s="25" t="str">
        <f>VLOOKUP(L2533,mês!A:B,2,0)</f>
        <v>Janeiro</v>
      </c>
      <c r="N2533" s="25" t="e">
        <f t="shared" si="167"/>
        <v>#VALUE!</v>
      </c>
    </row>
    <row r="2534" spans="10:14" ht="57" customHeight="1" x14ac:dyDescent="0.2">
      <c r="J2534" s="30">
        <f t="shared" si="164"/>
        <v>0</v>
      </c>
      <c r="K2534" s="30">
        <f t="shared" si="165"/>
        <v>0</v>
      </c>
      <c r="L2534" s="25">
        <f t="shared" si="166"/>
        <v>1</v>
      </c>
      <c r="M2534" s="25" t="str">
        <f>VLOOKUP(L2534,mês!A:B,2,0)</f>
        <v>Janeiro</v>
      </c>
      <c r="N2534" s="25" t="e">
        <f t="shared" si="167"/>
        <v>#VALUE!</v>
      </c>
    </row>
    <row r="2535" spans="10:14" ht="57" customHeight="1" x14ac:dyDescent="0.2">
      <c r="J2535" s="30">
        <f t="shared" si="164"/>
        <v>0</v>
      </c>
      <c r="K2535" s="30">
        <f t="shared" si="165"/>
        <v>0</v>
      </c>
      <c r="L2535" s="25">
        <f t="shared" si="166"/>
        <v>1</v>
      </c>
      <c r="M2535" s="25" t="str">
        <f>VLOOKUP(L2535,mês!A:B,2,0)</f>
        <v>Janeiro</v>
      </c>
      <c r="N2535" s="25" t="e">
        <f t="shared" si="167"/>
        <v>#VALUE!</v>
      </c>
    </row>
    <row r="2536" spans="10:14" ht="57" customHeight="1" x14ac:dyDescent="0.2">
      <c r="J2536" s="30">
        <f t="shared" si="164"/>
        <v>0</v>
      </c>
      <c r="K2536" s="30">
        <f t="shared" si="165"/>
        <v>0</v>
      </c>
      <c r="L2536" s="25">
        <f t="shared" si="166"/>
        <v>1</v>
      </c>
      <c r="M2536" s="25" t="str">
        <f>VLOOKUP(L2536,mês!A:B,2,0)</f>
        <v>Janeiro</v>
      </c>
      <c r="N2536" s="25" t="e">
        <f t="shared" si="167"/>
        <v>#VALUE!</v>
      </c>
    </row>
    <row r="2537" spans="10:14" ht="57" customHeight="1" x14ac:dyDescent="0.2">
      <c r="J2537" s="30">
        <f t="shared" si="164"/>
        <v>0</v>
      </c>
      <c r="K2537" s="30">
        <f t="shared" si="165"/>
        <v>0</v>
      </c>
      <c r="L2537" s="25">
        <f t="shared" si="166"/>
        <v>1</v>
      </c>
      <c r="M2537" s="25" t="str">
        <f>VLOOKUP(L2537,mês!A:B,2,0)</f>
        <v>Janeiro</v>
      </c>
      <c r="N2537" s="25" t="e">
        <f t="shared" si="167"/>
        <v>#VALUE!</v>
      </c>
    </row>
    <row r="2538" spans="10:14" ht="57" customHeight="1" x14ac:dyDescent="0.2">
      <c r="J2538" s="30">
        <f t="shared" si="164"/>
        <v>0</v>
      </c>
      <c r="K2538" s="30">
        <f t="shared" si="165"/>
        <v>0</v>
      </c>
      <c r="L2538" s="25">
        <f t="shared" si="166"/>
        <v>1</v>
      </c>
      <c r="M2538" s="25" t="str">
        <f>VLOOKUP(L2538,mês!A:B,2,0)</f>
        <v>Janeiro</v>
      </c>
      <c r="N2538" s="25" t="e">
        <f t="shared" si="167"/>
        <v>#VALUE!</v>
      </c>
    </row>
    <row r="2539" spans="10:14" ht="57" customHeight="1" x14ac:dyDescent="0.2">
      <c r="J2539" s="30">
        <f t="shared" si="164"/>
        <v>0</v>
      </c>
      <c r="K2539" s="30">
        <f t="shared" si="165"/>
        <v>0</v>
      </c>
      <c r="L2539" s="25">
        <f t="shared" si="166"/>
        <v>1</v>
      </c>
      <c r="M2539" s="25" t="str">
        <f>VLOOKUP(L2539,mês!A:B,2,0)</f>
        <v>Janeiro</v>
      </c>
      <c r="N2539" s="25" t="e">
        <f t="shared" si="167"/>
        <v>#VALUE!</v>
      </c>
    </row>
    <row r="2540" spans="10:14" ht="57" customHeight="1" x14ac:dyDescent="0.2">
      <c r="J2540" s="30">
        <f t="shared" si="164"/>
        <v>0</v>
      </c>
      <c r="K2540" s="30">
        <f t="shared" si="165"/>
        <v>0</v>
      </c>
      <c r="L2540" s="25">
        <f t="shared" si="166"/>
        <v>1</v>
      </c>
      <c r="M2540" s="25" t="str">
        <f>VLOOKUP(L2540,mês!A:B,2,0)</f>
        <v>Janeiro</v>
      </c>
      <c r="N2540" s="25" t="e">
        <f t="shared" si="167"/>
        <v>#VALUE!</v>
      </c>
    </row>
    <row r="2541" spans="10:14" ht="57" customHeight="1" x14ac:dyDescent="0.2">
      <c r="J2541" s="30">
        <f t="shared" si="164"/>
        <v>0</v>
      </c>
      <c r="K2541" s="30">
        <f t="shared" si="165"/>
        <v>0</v>
      </c>
      <c r="L2541" s="25">
        <f t="shared" si="166"/>
        <v>1</v>
      </c>
      <c r="M2541" s="25" t="str">
        <f>VLOOKUP(L2541,mês!A:B,2,0)</f>
        <v>Janeiro</v>
      </c>
      <c r="N2541" s="25" t="e">
        <f t="shared" si="167"/>
        <v>#VALUE!</v>
      </c>
    </row>
    <row r="2542" spans="10:14" ht="57" customHeight="1" x14ac:dyDescent="0.2">
      <c r="J2542" s="30">
        <f t="shared" si="164"/>
        <v>0</v>
      </c>
      <c r="K2542" s="30">
        <f t="shared" si="165"/>
        <v>0</v>
      </c>
      <c r="L2542" s="25">
        <f t="shared" si="166"/>
        <v>1</v>
      </c>
      <c r="M2542" s="25" t="str">
        <f>VLOOKUP(L2542,mês!A:B,2,0)</f>
        <v>Janeiro</v>
      </c>
      <c r="N2542" s="25" t="e">
        <f t="shared" si="167"/>
        <v>#VALUE!</v>
      </c>
    </row>
    <row r="2543" spans="10:14" ht="57" customHeight="1" x14ac:dyDescent="0.2">
      <c r="J2543" s="30">
        <f t="shared" si="164"/>
        <v>0</v>
      </c>
      <c r="K2543" s="30">
        <f t="shared" si="165"/>
        <v>0</v>
      </c>
      <c r="L2543" s="25">
        <f t="shared" si="166"/>
        <v>1</v>
      </c>
      <c r="M2543" s="25" t="str">
        <f>VLOOKUP(L2543,mês!A:B,2,0)</f>
        <v>Janeiro</v>
      </c>
      <c r="N2543" s="25" t="e">
        <f t="shared" si="167"/>
        <v>#VALUE!</v>
      </c>
    </row>
    <row r="2544" spans="10:14" ht="57" customHeight="1" x14ac:dyDescent="0.2">
      <c r="J2544" s="30">
        <f t="shared" si="164"/>
        <v>0</v>
      </c>
      <c r="K2544" s="30">
        <f t="shared" si="165"/>
        <v>0</v>
      </c>
      <c r="L2544" s="25">
        <f t="shared" si="166"/>
        <v>1</v>
      </c>
      <c r="M2544" s="25" t="str">
        <f>VLOOKUP(L2544,mês!A:B,2,0)</f>
        <v>Janeiro</v>
      </c>
      <c r="N2544" s="25" t="e">
        <f t="shared" si="167"/>
        <v>#VALUE!</v>
      </c>
    </row>
    <row r="2545" spans="10:14" ht="57" customHeight="1" x14ac:dyDescent="0.2">
      <c r="J2545" s="30">
        <f t="shared" si="164"/>
        <v>0</v>
      </c>
      <c r="K2545" s="30">
        <f t="shared" si="165"/>
        <v>0</v>
      </c>
      <c r="L2545" s="25">
        <f t="shared" si="166"/>
        <v>1</v>
      </c>
      <c r="M2545" s="25" t="str">
        <f>VLOOKUP(L2545,mês!A:B,2,0)</f>
        <v>Janeiro</v>
      </c>
      <c r="N2545" s="25" t="e">
        <f t="shared" si="167"/>
        <v>#VALUE!</v>
      </c>
    </row>
    <row r="2546" spans="10:14" ht="57" customHeight="1" x14ac:dyDescent="0.2">
      <c r="J2546" s="30">
        <f t="shared" si="164"/>
        <v>0</v>
      </c>
      <c r="K2546" s="30">
        <f t="shared" si="165"/>
        <v>0</v>
      </c>
      <c r="L2546" s="25">
        <f t="shared" si="166"/>
        <v>1</v>
      </c>
      <c r="M2546" s="25" t="str">
        <f>VLOOKUP(L2546,mês!A:B,2,0)</f>
        <v>Janeiro</v>
      </c>
      <c r="N2546" s="25" t="e">
        <f t="shared" si="167"/>
        <v>#VALUE!</v>
      </c>
    </row>
    <row r="2547" spans="10:14" ht="57" customHeight="1" x14ac:dyDescent="0.2">
      <c r="J2547" s="30">
        <f t="shared" si="164"/>
        <v>0</v>
      </c>
      <c r="K2547" s="30">
        <f t="shared" si="165"/>
        <v>0</v>
      </c>
      <c r="L2547" s="25">
        <f t="shared" si="166"/>
        <v>1</v>
      </c>
      <c r="M2547" s="25" t="str">
        <f>VLOOKUP(L2547,mês!A:B,2,0)</f>
        <v>Janeiro</v>
      </c>
      <c r="N2547" s="25" t="e">
        <f t="shared" si="167"/>
        <v>#VALUE!</v>
      </c>
    </row>
    <row r="2548" spans="10:14" ht="57" customHeight="1" x14ac:dyDescent="0.2">
      <c r="J2548" s="30">
        <f t="shared" si="164"/>
        <v>0</v>
      </c>
      <c r="K2548" s="30">
        <f t="shared" si="165"/>
        <v>0</v>
      </c>
      <c r="L2548" s="25">
        <f t="shared" si="166"/>
        <v>1</v>
      </c>
      <c r="M2548" s="25" t="str">
        <f>VLOOKUP(L2548,mês!A:B,2,0)</f>
        <v>Janeiro</v>
      </c>
      <c r="N2548" s="25" t="e">
        <f t="shared" si="167"/>
        <v>#VALUE!</v>
      </c>
    </row>
    <row r="2549" spans="10:14" ht="57" customHeight="1" x14ac:dyDescent="0.2">
      <c r="J2549" s="30">
        <f t="shared" si="164"/>
        <v>0</v>
      </c>
      <c r="K2549" s="30">
        <f t="shared" si="165"/>
        <v>0</v>
      </c>
      <c r="L2549" s="25">
        <f t="shared" si="166"/>
        <v>1</v>
      </c>
      <c r="M2549" s="25" t="str">
        <f>VLOOKUP(L2549,mês!A:B,2,0)</f>
        <v>Janeiro</v>
      </c>
      <c r="N2549" s="25" t="e">
        <f t="shared" si="167"/>
        <v>#VALUE!</v>
      </c>
    </row>
    <row r="2550" spans="10:14" ht="57" customHeight="1" x14ac:dyDescent="0.2">
      <c r="J2550" s="30">
        <f t="shared" si="164"/>
        <v>0</v>
      </c>
      <c r="K2550" s="30">
        <f t="shared" si="165"/>
        <v>0</v>
      </c>
      <c r="L2550" s="25">
        <f t="shared" si="166"/>
        <v>1</v>
      </c>
      <c r="M2550" s="25" t="str">
        <f>VLOOKUP(L2550,mês!A:B,2,0)</f>
        <v>Janeiro</v>
      </c>
      <c r="N2550" s="25" t="e">
        <f t="shared" si="167"/>
        <v>#VALUE!</v>
      </c>
    </row>
    <row r="2551" spans="10:14" ht="57" customHeight="1" x14ac:dyDescent="0.2">
      <c r="J2551" s="30">
        <f t="shared" si="164"/>
        <v>0</v>
      </c>
      <c r="K2551" s="30">
        <f t="shared" si="165"/>
        <v>0</v>
      </c>
      <c r="L2551" s="25">
        <f t="shared" si="166"/>
        <v>1</v>
      </c>
      <c r="M2551" s="25" t="str">
        <f>VLOOKUP(L2551,mês!A:B,2,0)</f>
        <v>Janeiro</v>
      </c>
      <c r="N2551" s="25" t="e">
        <f t="shared" si="167"/>
        <v>#VALUE!</v>
      </c>
    </row>
    <row r="2552" spans="10:14" ht="57" customHeight="1" x14ac:dyDescent="0.2">
      <c r="J2552" s="30">
        <f t="shared" si="164"/>
        <v>0</v>
      </c>
      <c r="K2552" s="30">
        <f t="shared" si="165"/>
        <v>0</v>
      </c>
      <c r="L2552" s="25">
        <f t="shared" si="166"/>
        <v>1</v>
      </c>
      <c r="M2552" s="25" t="str">
        <f>VLOOKUP(L2552,mês!A:B,2,0)</f>
        <v>Janeiro</v>
      </c>
      <c r="N2552" s="25" t="e">
        <f t="shared" si="167"/>
        <v>#VALUE!</v>
      </c>
    </row>
    <row r="2553" spans="10:14" ht="57" customHeight="1" x14ac:dyDescent="0.2">
      <c r="J2553" s="30">
        <f t="shared" si="164"/>
        <v>0</v>
      </c>
      <c r="K2553" s="30">
        <f t="shared" si="165"/>
        <v>0</v>
      </c>
      <c r="L2553" s="25">
        <f t="shared" si="166"/>
        <v>1</v>
      </c>
      <c r="M2553" s="25" t="str">
        <f>VLOOKUP(L2553,mês!A:B,2,0)</f>
        <v>Janeiro</v>
      </c>
      <c r="N2553" s="25" t="e">
        <f t="shared" si="167"/>
        <v>#VALUE!</v>
      </c>
    </row>
    <row r="2554" spans="10:14" ht="57" customHeight="1" x14ac:dyDescent="0.2">
      <c r="J2554" s="30">
        <f t="shared" si="164"/>
        <v>0</v>
      </c>
      <c r="K2554" s="30">
        <f t="shared" si="165"/>
        <v>0</v>
      </c>
      <c r="L2554" s="25">
        <f t="shared" si="166"/>
        <v>1</v>
      </c>
      <c r="M2554" s="25" t="str">
        <f>VLOOKUP(L2554,mês!A:B,2,0)</f>
        <v>Janeiro</v>
      </c>
      <c r="N2554" s="25" t="e">
        <f t="shared" si="167"/>
        <v>#VALUE!</v>
      </c>
    </row>
    <row r="2555" spans="10:14" ht="57" customHeight="1" x14ac:dyDescent="0.2">
      <c r="J2555" s="30">
        <f t="shared" si="164"/>
        <v>0</v>
      </c>
      <c r="K2555" s="30">
        <f t="shared" si="165"/>
        <v>0</v>
      </c>
      <c r="L2555" s="25">
        <f t="shared" si="166"/>
        <v>1</v>
      </c>
      <c r="M2555" s="25" t="str">
        <f>VLOOKUP(L2555,mês!A:B,2,0)</f>
        <v>Janeiro</v>
      </c>
      <c r="N2555" s="25" t="e">
        <f t="shared" si="167"/>
        <v>#VALUE!</v>
      </c>
    </row>
    <row r="2556" spans="10:14" ht="57" customHeight="1" x14ac:dyDescent="0.2">
      <c r="J2556" s="30">
        <f t="shared" si="164"/>
        <v>0</v>
      </c>
      <c r="K2556" s="30">
        <f t="shared" si="165"/>
        <v>0</v>
      </c>
      <c r="L2556" s="25">
        <f t="shared" si="166"/>
        <v>1</v>
      </c>
      <c r="M2556" s="25" t="str">
        <f>VLOOKUP(L2556,mês!A:B,2,0)</f>
        <v>Janeiro</v>
      </c>
      <c r="N2556" s="25" t="e">
        <f t="shared" si="167"/>
        <v>#VALUE!</v>
      </c>
    </row>
    <row r="2557" spans="10:14" ht="57" customHeight="1" x14ac:dyDescent="0.2">
      <c r="J2557" s="30">
        <f t="shared" si="164"/>
        <v>0</v>
      </c>
      <c r="K2557" s="30">
        <f t="shared" si="165"/>
        <v>0</v>
      </c>
      <c r="L2557" s="25">
        <f t="shared" si="166"/>
        <v>1</v>
      </c>
      <c r="M2557" s="25" t="str">
        <f>VLOOKUP(L2557,mês!A:B,2,0)</f>
        <v>Janeiro</v>
      </c>
      <c r="N2557" s="25" t="e">
        <f t="shared" si="167"/>
        <v>#VALUE!</v>
      </c>
    </row>
    <row r="2558" spans="10:14" ht="57" customHeight="1" x14ac:dyDescent="0.2">
      <c r="J2558" s="30">
        <f t="shared" si="164"/>
        <v>0</v>
      </c>
      <c r="K2558" s="30">
        <f t="shared" si="165"/>
        <v>0</v>
      </c>
      <c r="L2558" s="25">
        <f t="shared" si="166"/>
        <v>1</v>
      </c>
      <c r="M2558" s="25" t="str">
        <f>VLOOKUP(L2558,mês!A:B,2,0)</f>
        <v>Janeiro</v>
      </c>
      <c r="N2558" s="25" t="e">
        <f t="shared" si="167"/>
        <v>#VALUE!</v>
      </c>
    </row>
    <row r="2559" spans="10:14" ht="57" customHeight="1" x14ac:dyDescent="0.2">
      <c r="J2559" s="30">
        <f t="shared" si="164"/>
        <v>0</v>
      </c>
      <c r="K2559" s="30">
        <f t="shared" si="165"/>
        <v>0</v>
      </c>
      <c r="L2559" s="25">
        <f t="shared" si="166"/>
        <v>1</v>
      </c>
      <c r="M2559" s="25" t="str">
        <f>VLOOKUP(L2559,mês!A:B,2,0)</f>
        <v>Janeiro</v>
      </c>
      <c r="N2559" s="25" t="e">
        <f t="shared" si="167"/>
        <v>#VALUE!</v>
      </c>
    </row>
    <row r="2560" spans="10:14" ht="57" customHeight="1" x14ac:dyDescent="0.2">
      <c r="J2560" s="30">
        <f t="shared" si="164"/>
        <v>0</v>
      </c>
      <c r="K2560" s="30">
        <f t="shared" si="165"/>
        <v>0</v>
      </c>
      <c r="L2560" s="25">
        <f t="shared" si="166"/>
        <v>1</v>
      </c>
      <c r="M2560" s="25" t="str">
        <f>VLOOKUP(L2560,mês!A:B,2,0)</f>
        <v>Janeiro</v>
      </c>
      <c r="N2560" s="25" t="e">
        <f t="shared" si="167"/>
        <v>#VALUE!</v>
      </c>
    </row>
    <row r="2561" spans="10:14" ht="57" customHeight="1" x14ac:dyDescent="0.2">
      <c r="J2561" s="30">
        <f t="shared" si="164"/>
        <v>0</v>
      </c>
      <c r="K2561" s="30">
        <f t="shared" si="165"/>
        <v>0</v>
      </c>
      <c r="L2561" s="25">
        <f t="shared" si="166"/>
        <v>1</v>
      </c>
      <c r="M2561" s="25" t="str">
        <f>VLOOKUP(L2561,mês!A:B,2,0)</f>
        <v>Janeiro</v>
      </c>
      <c r="N2561" s="25" t="e">
        <f t="shared" si="167"/>
        <v>#VALUE!</v>
      </c>
    </row>
    <row r="2562" spans="10:14" ht="57" customHeight="1" x14ac:dyDescent="0.2">
      <c r="J2562" s="30">
        <f t="shared" si="164"/>
        <v>0</v>
      </c>
      <c r="K2562" s="30">
        <f t="shared" si="165"/>
        <v>0</v>
      </c>
      <c r="L2562" s="25">
        <f t="shared" si="166"/>
        <v>1</v>
      </c>
      <c r="M2562" s="25" t="str">
        <f>VLOOKUP(L2562,mês!A:B,2,0)</f>
        <v>Janeiro</v>
      </c>
      <c r="N2562" s="25" t="e">
        <f t="shared" si="167"/>
        <v>#VALUE!</v>
      </c>
    </row>
    <row r="2563" spans="10:14" ht="57" customHeight="1" x14ac:dyDescent="0.2">
      <c r="J2563" s="30">
        <f t="shared" si="164"/>
        <v>0</v>
      </c>
      <c r="K2563" s="30">
        <f t="shared" si="165"/>
        <v>0</v>
      </c>
      <c r="L2563" s="25">
        <f t="shared" si="166"/>
        <v>1</v>
      </c>
      <c r="M2563" s="25" t="str">
        <f>VLOOKUP(L2563,mês!A:B,2,0)</f>
        <v>Janeiro</v>
      </c>
      <c r="N2563" s="25" t="e">
        <f t="shared" si="167"/>
        <v>#VALUE!</v>
      </c>
    </row>
    <row r="2564" spans="10:14" ht="57" customHeight="1" x14ac:dyDescent="0.2">
      <c r="J2564" s="30">
        <f t="shared" si="164"/>
        <v>0</v>
      </c>
      <c r="K2564" s="30">
        <f t="shared" si="165"/>
        <v>0</v>
      </c>
      <c r="L2564" s="25">
        <f t="shared" si="166"/>
        <v>1</v>
      </c>
      <c r="M2564" s="25" t="str">
        <f>VLOOKUP(L2564,mês!A:B,2,0)</f>
        <v>Janeiro</v>
      </c>
      <c r="N2564" s="25" t="e">
        <f t="shared" si="167"/>
        <v>#VALUE!</v>
      </c>
    </row>
    <row r="2565" spans="10:14" ht="57" customHeight="1" x14ac:dyDescent="0.2">
      <c r="J2565" s="30">
        <f t="shared" si="164"/>
        <v>0</v>
      </c>
      <c r="K2565" s="30">
        <f t="shared" si="165"/>
        <v>0</v>
      </c>
      <c r="L2565" s="25">
        <f t="shared" si="166"/>
        <v>1</v>
      </c>
      <c r="M2565" s="25" t="str">
        <f>VLOOKUP(L2565,mês!A:B,2,0)</f>
        <v>Janeiro</v>
      </c>
      <c r="N2565" s="25" t="e">
        <f t="shared" si="167"/>
        <v>#VALUE!</v>
      </c>
    </row>
    <row r="2566" spans="10:14" ht="57" customHeight="1" x14ac:dyDescent="0.2">
      <c r="J2566" s="30">
        <f t="shared" si="164"/>
        <v>0</v>
      </c>
      <c r="K2566" s="30">
        <f t="shared" si="165"/>
        <v>0</v>
      </c>
      <c r="L2566" s="25">
        <f t="shared" si="166"/>
        <v>1</v>
      </c>
      <c r="M2566" s="25" t="str">
        <f>VLOOKUP(L2566,mês!A:B,2,0)</f>
        <v>Janeiro</v>
      </c>
      <c r="N2566" s="25" t="e">
        <f t="shared" si="167"/>
        <v>#VALUE!</v>
      </c>
    </row>
    <row r="2567" spans="10:14" ht="57" customHeight="1" x14ac:dyDescent="0.2">
      <c r="J2567" s="30">
        <f t="shared" si="164"/>
        <v>0</v>
      </c>
      <c r="K2567" s="30">
        <f t="shared" si="165"/>
        <v>0</v>
      </c>
      <c r="L2567" s="25">
        <f t="shared" si="166"/>
        <v>1</v>
      </c>
      <c r="M2567" s="25" t="str">
        <f>VLOOKUP(L2567,mês!A:B,2,0)</f>
        <v>Janeiro</v>
      </c>
      <c r="N2567" s="25" t="e">
        <f t="shared" si="167"/>
        <v>#VALUE!</v>
      </c>
    </row>
    <row r="2568" spans="10:14" ht="57" customHeight="1" x14ac:dyDescent="0.2">
      <c r="J2568" s="30">
        <f t="shared" si="164"/>
        <v>0</v>
      </c>
      <c r="K2568" s="30">
        <f t="shared" si="165"/>
        <v>0</v>
      </c>
      <c r="L2568" s="25">
        <f t="shared" si="166"/>
        <v>1</v>
      </c>
      <c r="M2568" s="25" t="str">
        <f>VLOOKUP(L2568,mês!A:B,2,0)</f>
        <v>Janeiro</v>
      </c>
      <c r="N2568" s="25" t="e">
        <f t="shared" si="167"/>
        <v>#VALUE!</v>
      </c>
    </row>
    <row r="2569" spans="10:14" ht="57" customHeight="1" x14ac:dyDescent="0.2">
      <c r="J2569" s="30">
        <f t="shared" si="164"/>
        <v>0</v>
      </c>
      <c r="K2569" s="30">
        <f t="shared" si="165"/>
        <v>0</v>
      </c>
      <c r="L2569" s="25">
        <f t="shared" si="166"/>
        <v>1</v>
      </c>
      <c r="M2569" s="25" t="str">
        <f>VLOOKUP(L2569,mês!A:B,2,0)</f>
        <v>Janeiro</v>
      </c>
      <c r="N2569" s="25" t="e">
        <f t="shared" si="167"/>
        <v>#VALUE!</v>
      </c>
    </row>
    <row r="2570" spans="10:14" ht="57" customHeight="1" x14ac:dyDescent="0.2">
      <c r="J2570" s="30">
        <f t="shared" si="164"/>
        <v>0</v>
      </c>
      <c r="K2570" s="30">
        <f t="shared" si="165"/>
        <v>0</v>
      </c>
      <c r="L2570" s="25">
        <f t="shared" si="166"/>
        <v>1</v>
      </c>
      <c r="M2570" s="25" t="str">
        <f>VLOOKUP(L2570,mês!A:B,2,0)</f>
        <v>Janeiro</v>
      </c>
      <c r="N2570" s="25" t="e">
        <f t="shared" si="167"/>
        <v>#VALUE!</v>
      </c>
    </row>
    <row r="2571" spans="10:14" ht="57" customHeight="1" x14ac:dyDescent="0.2">
      <c r="J2571" s="30">
        <f t="shared" si="164"/>
        <v>0</v>
      </c>
      <c r="K2571" s="30">
        <f t="shared" si="165"/>
        <v>0</v>
      </c>
      <c r="L2571" s="25">
        <f t="shared" si="166"/>
        <v>1</v>
      </c>
      <c r="M2571" s="25" t="str">
        <f>VLOOKUP(L2571,mês!A:B,2,0)</f>
        <v>Janeiro</v>
      </c>
      <c r="N2571" s="25" t="e">
        <f t="shared" si="167"/>
        <v>#VALUE!</v>
      </c>
    </row>
    <row r="2572" spans="10:14" ht="57" customHeight="1" x14ac:dyDescent="0.2">
      <c r="J2572" s="30">
        <f t="shared" si="164"/>
        <v>0</v>
      </c>
      <c r="K2572" s="30">
        <f t="shared" si="165"/>
        <v>0</v>
      </c>
      <c r="L2572" s="25">
        <f t="shared" si="166"/>
        <v>1</v>
      </c>
      <c r="M2572" s="25" t="str">
        <f>VLOOKUP(L2572,mês!A:B,2,0)</f>
        <v>Janeiro</v>
      </c>
      <c r="N2572" s="25" t="e">
        <f t="shared" si="167"/>
        <v>#VALUE!</v>
      </c>
    </row>
    <row r="2573" spans="10:14" ht="57" customHeight="1" x14ac:dyDescent="0.2">
      <c r="J2573" s="30">
        <f t="shared" si="164"/>
        <v>0</v>
      </c>
      <c r="K2573" s="30">
        <f t="shared" si="165"/>
        <v>0</v>
      </c>
      <c r="L2573" s="25">
        <f t="shared" si="166"/>
        <v>1</v>
      </c>
      <c r="M2573" s="25" t="str">
        <f>VLOOKUP(L2573,mês!A:B,2,0)</f>
        <v>Janeiro</v>
      </c>
      <c r="N2573" s="25" t="e">
        <f t="shared" si="167"/>
        <v>#VALUE!</v>
      </c>
    </row>
    <row r="2574" spans="10:14" ht="57" customHeight="1" x14ac:dyDescent="0.2">
      <c r="J2574" s="30">
        <f t="shared" si="164"/>
        <v>0</v>
      </c>
      <c r="K2574" s="30">
        <f t="shared" si="165"/>
        <v>0</v>
      </c>
      <c r="L2574" s="25">
        <f t="shared" si="166"/>
        <v>1</v>
      </c>
      <c r="M2574" s="25" t="str">
        <f>VLOOKUP(L2574,mês!A:B,2,0)</f>
        <v>Janeiro</v>
      </c>
      <c r="N2574" s="25" t="e">
        <f t="shared" si="167"/>
        <v>#VALUE!</v>
      </c>
    </row>
    <row r="2575" spans="10:14" ht="57" customHeight="1" x14ac:dyDescent="0.2">
      <c r="J2575" s="30">
        <f t="shared" si="164"/>
        <v>0</v>
      </c>
      <c r="K2575" s="30">
        <f t="shared" si="165"/>
        <v>0</v>
      </c>
      <c r="L2575" s="25">
        <f t="shared" si="166"/>
        <v>1</v>
      </c>
      <c r="M2575" s="25" t="str">
        <f>VLOOKUP(L2575,mês!A:B,2,0)</f>
        <v>Janeiro</v>
      </c>
      <c r="N2575" s="25" t="e">
        <f t="shared" si="167"/>
        <v>#VALUE!</v>
      </c>
    </row>
    <row r="2576" spans="10:14" ht="57" customHeight="1" x14ac:dyDescent="0.2">
      <c r="J2576" s="30">
        <f t="shared" si="164"/>
        <v>0</v>
      </c>
      <c r="K2576" s="30">
        <f t="shared" si="165"/>
        <v>0</v>
      </c>
      <c r="L2576" s="25">
        <f t="shared" si="166"/>
        <v>1</v>
      </c>
      <c r="M2576" s="25" t="str">
        <f>VLOOKUP(L2576,mês!A:B,2,0)</f>
        <v>Janeiro</v>
      </c>
      <c r="N2576" s="25" t="e">
        <f t="shared" si="167"/>
        <v>#VALUE!</v>
      </c>
    </row>
    <row r="2577" spans="10:14" ht="57" customHeight="1" x14ac:dyDescent="0.2">
      <c r="J2577" s="30">
        <f t="shared" si="164"/>
        <v>0</v>
      </c>
      <c r="K2577" s="30">
        <f t="shared" si="165"/>
        <v>0</v>
      </c>
      <c r="L2577" s="25">
        <f t="shared" si="166"/>
        <v>1</v>
      </c>
      <c r="M2577" s="25" t="str">
        <f>VLOOKUP(L2577,mês!A:B,2,0)</f>
        <v>Janeiro</v>
      </c>
      <c r="N2577" s="25" t="e">
        <f t="shared" si="167"/>
        <v>#VALUE!</v>
      </c>
    </row>
    <row r="2578" spans="10:14" ht="57" customHeight="1" x14ac:dyDescent="0.2">
      <c r="J2578" s="30">
        <f t="shared" si="164"/>
        <v>0</v>
      </c>
      <c r="K2578" s="30">
        <f t="shared" si="165"/>
        <v>0</v>
      </c>
      <c r="L2578" s="25">
        <f t="shared" si="166"/>
        <v>1</v>
      </c>
      <c r="M2578" s="25" t="str">
        <f>VLOOKUP(L2578,mês!A:B,2,0)</f>
        <v>Janeiro</v>
      </c>
      <c r="N2578" s="25" t="e">
        <f t="shared" si="167"/>
        <v>#VALUE!</v>
      </c>
    </row>
    <row r="2579" spans="10:14" ht="57" customHeight="1" x14ac:dyDescent="0.2">
      <c r="J2579" s="30">
        <f t="shared" si="164"/>
        <v>0</v>
      </c>
      <c r="K2579" s="30">
        <f t="shared" si="165"/>
        <v>0</v>
      </c>
      <c r="L2579" s="25">
        <f t="shared" si="166"/>
        <v>1</v>
      </c>
      <c r="M2579" s="25" t="str">
        <f>VLOOKUP(L2579,mês!A:B,2,0)</f>
        <v>Janeiro</v>
      </c>
      <c r="N2579" s="25" t="e">
        <f t="shared" si="167"/>
        <v>#VALUE!</v>
      </c>
    </row>
    <row r="2580" spans="10:14" ht="57" customHeight="1" x14ac:dyDescent="0.2">
      <c r="J2580" s="30">
        <f t="shared" si="164"/>
        <v>0</v>
      </c>
      <c r="K2580" s="30">
        <f t="shared" si="165"/>
        <v>0</v>
      </c>
      <c r="L2580" s="25">
        <f t="shared" si="166"/>
        <v>1</v>
      </c>
      <c r="M2580" s="25" t="str">
        <f>VLOOKUP(L2580,mês!A:B,2,0)</f>
        <v>Janeiro</v>
      </c>
      <c r="N2580" s="25" t="e">
        <f t="shared" si="167"/>
        <v>#VALUE!</v>
      </c>
    </row>
    <row r="2581" spans="10:14" ht="57" customHeight="1" x14ac:dyDescent="0.2">
      <c r="J2581" s="30">
        <f t="shared" si="164"/>
        <v>0</v>
      </c>
      <c r="K2581" s="30">
        <f t="shared" si="165"/>
        <v>0</v>
      </c>
      <c r="L2581" s="25">
        <f t="shared" si="166"/>
        <v>1</v>
      </c>
      <c r="M2581" s="25" t="str">
        <f>VLOOKUP(L2581,mês!A:B,2,0)</f>
        <v>Janeiro</v>
      </c>
      <c r="N2581" s="25" t="e">
        <f t="shared" si="167"/>
        <v>#VALUE!</v>
      </c>
    </row>
    <row r="2582" spans="10:14" ht="57" customHeight="1" x14ac:dyDescent="0.2">
      <c r="J2582" s="30">
        <f t="shared" si="164"/>
        <v>0</v>
      </c>
      <c r="K2582" s="30">
        <f t="shared" si="165"/>
        <v>0</v>
      </c>
      <c r="L2582" s="25">
        <f t="shared" si="166"/>
        <v>1</v>
      </c>
      <c r="M2582" s="25" t="str">
        <f>VLOOKUP(L2582,mês!A:B,2,0)</f>
        <v>Janeiro</v>
      </c>
      <c r="N2582" s="25" t="e">
        <f t="shared" si="167"/>
        <v>#VALUE!</v>
      </c>
    </row>
    <row r="2583" spans="10:14" ht="57" customHeight="1" x14ac:dyDescent="0.2">
      <c r="J2583" s="30">
        <f t="shared" si="164"/>
        <v>0</v>
      </c>
      <c r="K2583" s="30">
        <f t="shared" si="165"/>
        <v>0</v>
      </c>
      <c r="L2583" s="25">
        <f t="shared" si="166"/>
        <v>1</v>
      </c>
      <c r="M2583" s="25" t="str">
        <f>VLOOKUP(L2583,mês!A:B,2,0)</f>
        <v>Janeiro</v>
      </c>
      <c r="N2583" s="25" t="e">
        <f t="shared" si="167"/>
        <v>#VALUE!</v>
      </c>
    </row>
    <row r="2584" spans="10:14" ht="57" customHeight="1" x14ac:dyDescent="0.2">
      <c r="J2584" s="30">
        <f t="shared" si="164"/>
        <v>0</v>
      </c>
      <c r="K2584" s="30">
        <f t="shared" si="165"/>
        <v>0</v>
      </c>
      <c r="L2584" s="25">
        <f t="shared" si="166"/>
        <v>1</v>
      </c>
      <c r="M2584" s="25" t="str">
        <f>VLOOKUP(L2584,mês!A:B,2,0)</f>
        <v>Janeiro</v>
      </c>
      <c r="N2584" s="25" t="e">
        <f t="shared" si="167"/>
        <v>#VALUE!</v>
      </c>
    </row>
    <row r="2585" spans="10:14" ht="57" customHeight="1" x14ac:dyDescent="0.2">
      <c r="J2585" s="30">
        <f t="shared" si="164"/>
        <v>0</v>
      </c>
      <c r="K2585" s="30">
        <f t="shared" si="165"/>
        <v>0</v>
      </c>
      <c r="L2585" s="25">
        <f t="shared" si="166"/>
        <v>1</v>
      </c>
      <c r="M2585" s="25" t="str">
        <f>VLOOKUP(L2585,mês!A:B,2,0)</f>
        <v>Janeiro</v>
      </c>
      <c r="N2585" s="25" t="e">
        <f t="shared" si="167"/>
        <v>#VALUE!</v>
      </c>
    </row>
    <row r="2586" spans="10:14" ht="57" customHeight="1" x14ac:dyDescent="0.2">
      <c r="J2586" s="30">
        <f t="shared" si="164"/>
        <v>0</v>
      </c>
      <c r="K2586" s="30">
        <f t="shared" si="165"/>
        <v>0</v>
      </c>
      <c r="L2586" s="25">
        <f t="shared" si="166"/>
        <v>1</v>
      </c>
      <c r="M2586" s="25" t="str">
        <f>VLOOKUP(L2586,mês!A:B,2,0)</f>
        <v>Janeiro</v>
      </c>
      <c r="N2586" s="25" t="e">
        <f t="shared" si="167"/>
        <v>#VALUE!</v>
      </c>
    </row>
    <row r="2587" spans="10:14" ht="57" customHeight="1" x14ac:dyDescent="0.2">
      <c r="J2587" s="30">
        <f t="shared" si="164"/>
        <v>0</v>
      </c>
      <c r="K2587" s="30">
        <f t="shared" si="165"/>
        <v>0</v>
      </c>
      <c r="L2587" s="25">
        <f t="shared" si="166"/>
        <v>1</v>
      </c>
      <c r="M2587" s="25" t="str">
        <f>VLOOKUP(L2587,mês!A:B,2,0)</f>
        <v>Janeiro</v>
      </c>
      <c r="N2587" s="25" t="e">
        <f t="shared" si="167"/>
        <v>#VALUE!</v>
      </c>
    </row>
    <row r="2588" spans="10:14" ht="57" customHeight="1" x14ac:dyDescent="0.2">
      <c r="J2588" s="30">
        <f t="shared" si="164"/>
        <v>0</v>
      </c>
      <c r="K2588" s="30">
        <f t="shared" si="165"/>
        <v>0</v>
      </c>
      <c r="L2588" s="25">
        <f t="shared" si="166"/>
        <v>1</v>
      </c>
      <c r="M2588" s="25" t="str">
        <f>VLOOKUP(L2588,mês!A:B,2,0)</f>
        <v>Janeiro</v>
      </c>
      <c r="N2588" s="25" t="e">
        <f t="shared" si="167"/>
        <v>#VALUE!</v>
      </c>
    </row>
    <row r="2589" spans="10:14" ht="57" customHeight="1" x14ac:dyDescent="0.2">
      <c r="J2589" s="30">
        <f t="shared" si="164"/>
        <v>0</v>
      </c>
      <c r="K2589" s="30">
        <f t="shared" si="165"/>
        <v>0</v>
      </c>
      <c r="L2589" s="25">
        <f t="shared" si="166"/>
        <v>1</v>
      </c>
      <c r="M2589" s="25" t="str">
        <f>VLOOKUP(L2589,mês!A:B,2,0)</f>
        <v>Janeiro</v>
      </c>
      <c r="N2589" s="25" t="e">
        <f t="shared" si="167"/>
        <v>#VALUE!</v>
      </c>
    </row>
    <row r="2590" spans="10:14" ht="57" customHeight="1" x14ac:dyDescent="0.2">
      <c r="J2590" s="30">
        <f t="shared" si="164"/>
        <v>0</v>
      </c>
      <c r="K2590" s="30">
        <f t="shared" si="165"/>
        <v>0</v>
      </c>
      <c r="L2590" s="25">
        <f t="shared" si="166"/>
        <v>1</v>
      </c>
      <c r="M2590" s="25" t="str">
        <f>VLOOKUP(L2590,mês!A:B,2,0)</f>
        <v>Janeiro</v>
      </c>
      <c r="N2590" s="25" t="e">
        <f t="shared" si="167"/>
        <v>#VALUE!</v>
      </c>
    </row>
    <row r="2591" spans="10:14" ht="57" customHeight="1" x14ac:dyDescent="0.2">
      <c r="J2591" s="30">
        <f t="shared" ref="J2591:J2654" si="168">IF(G2591="Não",0,H2591)</f>
        <v>0</v>
      </c>
      <c r="K2591" s="30">
        <f t="shared" ref="K2591:K2654" si="169">IF(G2591="Não",H2591,0)</f>
        <v>0</v>
      </c>
      <c r="L2591" s="25">
        <f t="shared" ref="L2591:L2654" si="170">MONTH(B2591)</f>
        <v>1</v>
      </c>
      <c r="M2591" s="25" t="str">
        <f>VLOOKUP(L2591,mês!A:B,2,0)</f>
        <v>Janeiro</v>
      </c>
      <c r="N2591" s="25" t="e">
        <f t="shared" ref="N2591:N2654" si="171">LEFT(A2591,SEARCH("-",A2591)-1)</f>
        <v>#VALUE!</v>
      </c>
    </row>
    <row r="2592" spans="10:14" ht="57" customHeight="1" x14ac:dyDescent="0.2">
      <c r="J2592" s="30">
        <f t="shared" si="168"/>
        <v>0</v>
      </c>
      <c r="K2592" s="30">
        <f t="shared" si="169"/>
        <v>0</v>
      </c>
      <c r="L2592" s="25">
        <f t="shared" si="170"/>
        <v>1</v>
      </c>
      <c r="M2592" s="25" t="str">
        <f>VLOOKUP(L2592,mês!A:B,2,0)</f>
        <v>Janeiro</v>
      </c>
      <c r="N2592" s="25" t="e">
        <f t="shared" si="171"/>
        <v>#VALUE!</v>
      </c>
    </row>
    <row r="2593" spans="10:14" ht="57" customHeight="1" x14ac:dyDescent="0.2">
      <c r="J2593" s="30">
        <f t="shared" si="168"/>
        <v>0</v>
      </c>
      <c r="K2593" s="30">
        <f t="shared" si="169"/>
        <v>0</v>
      </c>
      <c r="L2593" s="25">
        <f t="shared" si="170"/>
        <v>1</v>
      </c>
      <c r="M2593" s="25" t="str">
        <f>VLOOKUP(L2593,mês!A:B,2,0)</f>
        <v>Janeiro</v>
      </c>
      <c r="N2593" s="25" t="e">
        <f t="shared" si="171"/>
        <v>#VALUE!</v>
      </c>
    </row>
    <row r="2594" spans="10:14" ht="57" customHeight="1" x14ac:dyDescent="0.2">
      <c r="J2594" s="30">
        <f t="shared" si="168"/>
        <v>0</v>
      </c>
      <c r="K2594" s="30">
        <f t="shared" si="169"/>
        <v>0</v>
      </c>
      <c r="L2594" s="25">
        <f t="shared" si="170"/>
        <v>1</v>
      </c>
      <c r="M2594" s="25" t="str">
        <f>VLOOKUP(L2594,mês!A:B,2,0)</f>
        <v>Janeiro</v>
      </c>
      <c r="N2594" s="25" t="e">
        <f t="shared" si="171"/>
        <v>#VALUE!</v>
      </c>
    </row>
    <row r="2595" spans="10:14" ht="57" customHeight="1" x14ac:dyDescent="0.2">
      <c r="J2595" s="30">
        <f t="shared" si="168"/>
        <v>0</v>
      </c>
      <c r="K2595" s="30">
        <f t="shared" si="169"/>
        <v>0</v>
      </c>
      <c r="L2595" s="25">
        <f t="shared" si="170"/>
        <v>1</v>
      </c>
      <c r="M2595" s="25" t="str">
        <f>VLOOKUP(L2595,mês!A:B,2,0)</f>
        <v>Janeiro</v>
      </c>
      <c r="N2595" s="25" t="e">
        <f t="shared" si="171"/>
        <v>#VALUE!</v>
      </c>
    </row>
    <row r="2596" spans="10:14" ht="57" customHeight="1" x14ac:dyDescent="0.2">
      <c r="J2596" s="30">
        <f t="shared" si="168"/>
        <v>0</v>
      </c>
      <c r="K2596" s="30">
        <f t="shared" si="169"/>
        <v>0</v>
      </c>
      <c r="L2596" s="25">
        <f t="shared" si="170"/>
        <v>1</v>
      </c>
      <c r="M2596" s="25" t="str">
        <f>VLOOKUP(L2596,mês!A:B,2,0)</f>
        <v>Janeiro</v>
      </c>
      <c r="N2596" s="25" t="e">
        <f t="shared" si="171"/>
        <v>#VALUE!</v>
      </c>
    </row>
    <row r="2597" spans="10:14" ht="57" customHeight="1" x14ac:dyDescent="0.2">
      <c r="J2597" s="30">
        <f t="shared" si="168"/>
        <v>0</v>
      </c>
      <c r="K2597" s="30">
        <f t="shared" si="169"/>
        <v>0</v>
      </c>
      <c r="L2597" s="25">
        <f t="shared" si="170"/>
        <v>1</v>
      </c>
      <c r="M2597" s="25" t="str">
        <f>VLOOKUP(L2597,mês!A:B,2,0)</f>
        <v>Janeiro</v>
      </c>
      <c r="N2597" s="25" t="e">
        <f t="shared" si="171"/>
        <v>#VALUE!</v>
      </c>
    </row>
    <row r="2598" spans="10:14" ht="57" customHeight="1" x14ac:dyDescent="0.2">
      <c r="J2598" s="30">
        <f t="shared" si="168"/>
        <v>0</v>
      </c>
      <c r="K2598" s="30">
        <f t="shared" si="169"/>
        <v>0</v>
      </c>
      <c r="L2598" s="25">
        <f t="shared" si="170"/>
        <v>1</v>
      </c>
      <c r="M2598" s="25" t="str">
        <f>VLOOKUP(L2598,mês!A:B,2,0)</f>
        <v>Janeiro</v>
      </c>
      <c r="N2598" s="25" t="e">
        <f t="shared" si="171"/>
        <v>#VALUE!</v>
      </c>
    </row>
    <row r="2599" spans="10:14" ht="57" customHeight="1" x14ac:dyDescent="0.2">
      <c r="J2599" s="30">
        <f t="shared" si="168"/>
        <v>0</v>
      </c>
      <c r="K2599" s="30">
        <f t="shared" si="169"/>
        <v>0</v>
      </c>
      <c r="L2599" s="25">
        <f t="shared" si="170"/>
        <v>1</v>
      </c>
      <c r="M2599" s="25" t="str">
        <f>VLOOKUP(L2599,mês!A:B,2,0)</f>
        <v>Janeiro</v>
      </c>
      <c r="N2599" s="25" t="e">
        <f t="shared" si="171"/>
        <v>#VALUE!</v>
      </c>
    </row>
    <row r="2600" spans="10:14" ht="57" customHeight="1" x14ac:dyDescent="0.2">
      <c r="J2600" s="30">
        <f t="shared" si="168"/>
        <v>0</v>
      </c>
      <c r="K2600" s="30">
        <f t="shared" si="169"/>
        <v>0</v>
      </c>
      <c r="L2600" s="25">
        <f t="shared" si="170"/>
        <v>1</v>
      </c>
      <c r="M2600" s="25" t="str">
        <f>VLOOKUP(L2600,mês!A:B,2,0)</f>
        <v>Janeiro</v>
      </c>
      <c r="N2600" s="25" t="e">
        <f t="shared" si="171"/>
        <v>#VALUE!</v>
      </c>
    </row>
    <row r="2601" spans="10:14" ht="57" customHeight="1" x14ac:dyDescent="0.2">
      <c r="J2601" s="30">
        <f t="shared" si="168"/>
        <v>0</v>
      </c>
      <c r="K2601" s="30">
        <f t="shared" si="169"/>
        <v>0</v>
      </c>
      <c r="L2601" s="25">
        <f t="shared" si="170"/>
        <v>1</v>
      </c>
      <c r="M2601" s="25" t="str">
        <f>VLOOKUP(L2601,mês!A:B,2,0)</f>
        <v>Janeiro</v>
      </c>
      <c r="N2601" s="25" t="e">
        <f t="shared" si="171"/>
        <v>#VALUE!</v>
      </c>
    </row>
    <row r="2602" spans="10:14" ht="57" customHeight="1" x14ac:dyDescent="0.2">
      <c r="J2602" s="30">
        <f t="shared" si="168"/>
        <v>0</v>
      </c>
      <c r="K2602" s="30">
        <f t="shared" si="169"/>
        <v>0</v>
      </c>
      <c r="L2602" s="25">
        <f t="shared" si="170"/>
        <v>1</v>
      </c>
      <c r="M2602" s="25" t="str">
        <f>VLOOKUP(L2602,mês!A:B,2,0)</f>
        <v>Janeiro</v>
      </c>
      <c r="N2602" s="25" t="e">
        <f t="shared" si="171"/>
        <v>#VALUE!</v>
      </c>
    </row>
    <row r="2603" spans="10:14" ht="57" customHeight="1" x14ac:dyDescent="0.2">
      <c r="J2603" s="30">
        <f t="shared" si="168"/>
        <v>0</v>
      </c>
      <c r="K2603" s="30">
        <f t="shared" si="169"/>
        <v>0</v>
      </c>
      <c r="L2603" s="25">
        <f t="shared" si="170"/>
        <v>1</v>
      </c>
      <c r="M2603" s="25" t="str">
        <f>VLOOKUP(L2603,mês!A:B,2,0)</f>
        <v>Janeiro</v>
      </c>
      <c r="N2603" s="25" t="e">
        <f t="shared" si="171"/>
        <v>#VALUE!</v>
      </c>
    </row>
    <row r="2604" spans="10:14" ht="57" customHeight="1" x14ac:dyDescent="0.2">
      <c r="J2604" s="30">
        <f t="shared" si="168"/>
        <v>0</v>
      </c>
      <c r="K2604" s="30">
        <f t="shared" si="169"/>
        <v>0</v>
      </c>
      <c r="L2604" s="25">
        <f t="shared" si="170"/>
        <v>1</v>
      </c>
      <c r="M2604" s="25" t="str">
        <f>VLOOKUP(L2604,mês!A:B,2,0)</f>
        <v>Janeiro</v>
      </c>
      <c r="N2604" s="25" t="e">
        <f t="shared" si="171"/>
        <v>#VALUE!</v>
      </c>
    </row>
    <row r="2605" spans="10:14" ht="57" customHeight="1" x14ac:dyDescent="0.2">
      <c r="J2605" s="30">
        <f t="shared" si="168"/>
        <v>0</v>
      </c>
      <c r="K2605" s="30">
        <f t="shared" si="169"/>
        <v>0</v>
      </c>
      <c r="L2605" s="25">
        <f t="shared" si="170"/>
        <v>1</v>
      </c>
      <c r="M2605" s="25" t="str">
        <f>VLOOKUP(L2605,mês!A:B,2,0)</f>
        <v>Janeiro</v>
      </c>
      <c r="N2605" s="25" t="e">
        <f t="shared" si="171"/>
        <v>#VALUE!</v>
      </c>
    </row>
    <row r="2606" spans="10:14" ht="57" customHeight="1" x14ac:dyDescent="0.2">
      <c r="J2606" s="30">
        <f t="shared" si="168"/>
        <v>0</v>
      </c>
      <c r="K2606" s="30">
        <f t="shared" si="169"/>
        <v>0</v>
      </c>
      <c r="L2606" s="25">
        <f t="shared" si="170"/>
        <v>1</v>
      </c>
      <c r="M2606" s="25" t="str">
        <f>VLOOKUP(L2606,mês!A:B,2,0)</f>
        <v>Janeiro</v>
      </c>
      <c r="N2606" s="25" t="e">
        <f t="shared" si="171"/>
        <v>#VALUE!</v>
      </c>
    </row>
    <row r="2607" spans="10:14" ht="57" customHeight="1" x14ac:dyDescent="0.2">
      <c r="J2607" s="30">
        <f t="shared" si="168"/>
        <v>0</v>
      </c>
      <c r="K2607" s="30">
        <f t="shared" si="169"/>
        <v>0</v>
      </c>
      <c r="L2607" s="25">
        <f t="shared" si="170"/>
        <v>1</v>
      </c>
      <c r="M2607" s="25" t="str">
        <f>VLOOKUP(L2607,mês!A:B,2,0)</f>
        <v>Janeiro</v>
      </c>
      <c r="N2607" s="25" t="e">
        <f t="shared" si="171"/>
        <v>#VALUE!</v>
      </c>
    </row>
    <row r="2608" spans="10:14" ht="57" customHeight="1" x14ac:dyDescent="0.2">
      <c r="J2608" s="30">
        <f t="shared" si="168"/>
        <v>0</v>
      </c>
      <c r="K2608" s="30">
        <f t="shared" si="169"/>
        <v>0</v>
      </c>
      <c r="L2608" s="25">
        <f t="shared" si="170"/>
        <v>1</v>
      </c>
      <c r="M2608" s="25" t="str">
        <f>VLOOKUP(L2608,mês!A:B,2,0)</f>
        <v>Janeiro</v>
      </c>
      <c r="N2608" s="25" t="e">
        <f t="shared" si="171"/>
        <v>#VALUE!</v>
      </c>
    </row>
    <row r="2609" spans="10:14" ht="57" customHeight="1" x14ac:dyDescent="0.2">
      <c r="J2609" s="30">
        <f t="shared" si="168"/>
        <v>0</v>
      </c>
      <c r="K2609" s="30">
        <f t="shared" si="169"/>
        <v>0</v>
      </c>
      <c r="L2609" s="25">
        <f t="shared" si="170"/>
        <v>1</v>
      </c>
      <c r="M2609" s="25" t="str">
        <f>VLOOKUP(L2609,mês!A:B,2,0)</f>
        <v>Janeiro</v>
      </c>
      <c r="N2609" s="25" t="e">
        <f t="shared" si="171"/>
        <v>#VALUE!</v>
      </c>
    </row>
    <row r="2610" spans="10:14" ht="57" customHeight="1" x14ac:dyDescent="0.2">
      <c r="J2610" s="30">
        <f t="shared" si="168"/>
        <v>0</v>
      </c>
      <c r="K2610" s="30">
        <f t="shared" si="169"/>
        <v>0</v>
      </c>
      <c r="L2610" s="25">
        <f t="shared" si="170"/>
        <v>1</v>
      </c>
      <c r="M2610" s="25" t="str">
        <f>VLOOKUP(L2610,mês!A:B,2,0)</f>
        <v>Janeiro</v>
      </c>
      <c r="N2610" s="25" t="e">
        <f t="shared" si="171"/>
        <v>#VALUE!</v>
      </c>
    </row>
    <row r="2611" spans="10:14" ht="57" customHeight="1" x14ac:dyDescent="0.2">
      <c r="J2611" s="30">
        <f t="shared" si="168"/>
        <v>0</v>
      </c>
      <c r="K2611" s="30">
        <f t="shared" si="169"/>
        <v>0</v>
      </c>
      <c r="L2611" s="25">
        <f t="shared" si="170"/>
        <v>1</v>
      </c>
      <c r="M2611" s="25" t="str">
        <f>VLOOKUP(L2611,mês!A:B,2,0)</f>
        <v>Janeiro</v>
      </c>
      <c r="N2611" s="25" t="e">
        <f t="shared" si="171"/>
        <v>#VALUE!</v>
      </c>
    </row>
    <row r="2612" spans="10:14" ht="57" customHeight="1" x14ac:dyDescent="0.2">
      <c r="J2612" s="30">
        <f t="shared" si="168"/>
        <v>0</v>
      </c>
      <c r="K2612" s="30">
        <f t="shared" si="169"/>
        <v>0</v>
      </c>
      <c r="L2612" s="25">
        <f t="shared" si="170"/>
        <v>1</v>
      </c>
      <c r="M2612" s="25" t="str">
        <f>VLOOKUP(L2612,mês!A:B,2,0)</f>
        <v>Janeiro</v>
      </c>
      <c r="N2612" s="25" t="e">
        <f t="shared" si="171"/>
        <v>#VALUE!</v>
      </c>
    </row>
    <row r="2613" spans="10:14" ht="57" customHeight="1" x14ac:dyDescent="0.2">
      <c r="J2613" s="30">
        <f t="shared" si="168"/>
        <v>0</v>
      </c>
      <c r="K2613" s="30">
        <f t="shared" si="169"/>
        <v>0</v>
      </c>
      <c r="L2613" s="25">
        <f t="shared" si="170"/>
        <v>1</v>
      </c>
      <c r="M2613" s="25" t="str">
        <f>VLOOKUP(L2613,mês!A:B,2,0)</f>
        <v>Janeiro</v>
      </c>
      <c r="N2613" s="25" t="e">
        <f t="shared" si="171"/>
        <v>#VALUE!</v>
      </c>
    </row>
    <row r="2614" spans="10:14" ht="57" customHeight="1" x14ac:dyDescent="0.2">
      <c r="J2614" s="30">
        <f t="shared" si="168"/>
        <v>0</v>
      </c>
      <c r="K2614" s="30">
        <f t="shared" si="169"/>
        <v>0</v>
      </c>
      <c r="L2614" s="25">
        <f t="shared" si="170"/>
        <v>1</v>
      </c>
      <c r="M2614" s="25" t="str">
        <f>VLOOKUP(L2614,mês!A:B,2,0)</f>
        <v>Janeiro</v>
      </c>
      <c r="N2614" s="25" t="e">
        <f t="shared" si="171"/>
        <v>#VALUE!</v>
      </c>
    </row>
    <row r="2615" spans="10:14" ht="57" customHeight="1" x14ac:dyDescent="0.2">
      <c r="J2615" s="30">
        <f t="shared" si="168"/>
        <v>0</v>
      </c>
      <c r="K2615" s="30">
        <f t="shared" si="169"/>
        <v>0</v>
      </c>
      <c r="L2615" s="25">
        <f t="shared" si="170"/>
        <v>1</v>
      </c>
      <c r="M2615" s="25" t="str">
        <f>VLOOKUP(L2615,mês!A:B,2,0)</f>
        <v>Janeiro</v>
      </c>
      <c r="N2615" s="25" t="e">
        <f t="shared" si="171"/>
        <v>#VALUE!</v>
      </c>
    </row>
    <row r="2616" spans="10:14" ht="57" customHeight="1" x14ac:dyDescent="0.2">
      <c r="J2616" s="30">
        <f t="shared" si="168"/>
        <v>0</v>
      </c>
      <c r="K2616" s="30">
        <f t="shared" si="169"/>
        <v>0</v>
      </c>
      <c r="L2616" s="25">
        <f t="shared" si="170"/>
        <v>1</v>
      </c>
      <c r="M2616" s="25" t="str">
        <f>VLOOKUP(L2616,mês!A:B,2,0)</f>
        <v>Janeiro</v>
      </c>
      <c r="N2616" s="25" t="e">
        <f t="shared" si="171"/>
        <v>#VALUE!</v>
      </c>
    </row>
    <row r="2617" spans="10:14" ht="57" customHeight="1" x14ac:dyDescent="0.2">
      <c r="J2617" s="30">
        <f t="shared" si="168"/>
        <v>0</v>
      </c>
      <c r="K2617" s="30">
        <f t="shared" si="169"/>
        <v>0</v>
      </c>
      <c r="L2617" s="25">
        <f t="shared" si="170"/>
        <v>1</v>
      </c>
      <c r="M2617" s="25" t="str">
        <f>VLOOKUP(L2617,mês!A:B,2,0)</f>
        <v>Janeiro</v>
      </c>
      <c r="N2617" s="25" t="e">
        <f t="shared" si="171"/>
        <v>#VALUE!</v>
      </c>
    </row>
    <row r="2618" spans="10:14" ht="57" customHeight="1" x14ac:dyDescent="0.2">
      <c r="J2618" s="30">
        <f t="shared" si="168"/>
        <v>0</v>
      </c>
      <c r="K2618" s="30">
        <f t="shared" si="169"/>
        <v>0</v>
      </c>
      <c r="L2618" s="25">
        <f t="shared" si="170"/>
        <v>1</v>
      </c>
      <c r="M2618" s="25" t="str">
        <f>VLOOKUP(L2618,mês!A:B,2,0)</f>
        <v>Janeiro</v>
      </c>
      <c r="N2618" s="25" t="e">
        <f t="shared" si="171"/>
        <v>#VALUE!</v>
      </c>
    </row>
    <row r="2619" spans="10:14" ht="57" customHeight="1" x14ac:dyDescent="0.2">
      <c r="J2619" s="30">
        <f t="shared" si="168"/>
        <v>0</v>
      </c>
      <c r="K2619" s="30">
        <f t="shared" si="169"/>
        <v>0</v>
      </c>
      <c r="L2619" s="25">
        <f t="shared" si="170"/>
        <v>1</v>
      </c>
      <c r="M2619" s="25" t="str">
        <f>VLOOKUP(L2619,mês!A:B,2,0)</f>
        <v>Janeiro</v>
      </c>
      <c r="N2619" s="25" t="e">
        <f t="shared" si="171"/>
        <v>#VALUE!</v>
      </c>
    </row>
    <row r="2620" spans="10:14" ht="57" customHeight="1" x14ac:dyDescent="0.2">
      <c r="J2620" s="30">
        <f t="shared" si="168"/>
        <v>0</v>
      </c>
      <c r="K2620" s="30">
        <f t="shared" si="169"/>
        <v>0</v>
      </c>
      <c r="L2620" s="25">
        <f t="shared" si="170"/>
        <v>1</v>
      </c>
      <c r="M2620" s="25" t="str">
        <f>VLOOKUP(L2620,mês!A:B,2,0)</f>
        <v>Janeiro</v>
      </c>
      <c r="N2620" s="25" t="e">
        <f t="shared" si="171"/>
        <v>#VALUE!</v>
      </c>
    </row>
    <row r="2621" spans="10:14" ht="57" customHeight="1" x14ac:dyDescent="0.2">
      <c r="J2621" s="30">
        <f t="shared" si="168"/>
        <v>0</v>
      </c>
      <c r="K2621" s="30">
        <f t="shared" si="169"/>
        <v>0</v>
      </c>
      <c r="L2621" s="25">
        <f t="shared" si="170"/>
        <v>1</v>
      </c>
      <c r="M2621" s="25" t="str">
        <f>VLOOKUP(L2621,mês!A:B,2,0)</f>
        <v>Janeiro</v>
      </c>
      <c r="N2621" s="25" t="e">
        <f t="shared" si="171"/>
        <v>#VALUE!</v>
      </c>
    </row>
    <row r="2622" spans="10:14" ht="57" customHeight="1" x14ac:dyDescent="0.2">
      <c r="J2622" s="30">
        <f t="shared" si="168"/>
        <v>0</v>
      </c>
      <c r="K2622" s="30">
        <f t="shared" si="169"/>
        <v>0</v>
      </c>
      <c r="L2622" s="25">
        <f t="shared" si="170"/>
        <v>1</v>
      </c>
      <c r="M2622" s="25" t="str">
        <f>VLOOKUP(L2622,mês!A:B,2,0)</f>
        <v>Janeiro</v>
      </c>
      <c r="N2622" s="25" t="e">
        <f t="shared" si="171"/>
        <v>#VALUE!</v>
      </c>
    </row>
    <row r="2623" spans="10:14" ht="57" customHeight="1" x14ac:dyDescent="0.2">
      <c r="J2623" s="30">
        <f t="shared" si="168"/>
        <v>0</v>
      </c>
      <c r="K2623" s="30">
        <f t="shared" si="169"/>
        <v>0</v>
      </c>
      <c r="L2623" s="25">
        <f t="shared" si="170"/>
        <v>1</v>
      </c>
      <c r="M2623" s="25" t="str">
        <f>VLOOKUP(L2623,mês!A:B,2,0)</f>
        <v>Janeiro</v>
      </c>
      <c r="N2623" s="25" t="e">
        <f t="shared" si="171"/>
        <v>#VALUE!</v>
      </c>
    </row>
    <row r="2624" spans="10:14" ht="57" customHeight="1" x14ac:dyDescent="0.2">
      <c r="J2624" s="30">
        <f t="shared" si="168"/>
        <v>0</v>
      </c>
      <c r="K2624" s="30">
        <f t="shared" si="169"/>
        <v>0</v>
      </c>
      <c r="L2624" s="25">
        <f t="shared" si="170"/>
        <v>1</v>
      </c>
      <c r="M2624" s="25" t="str">
        <f>VLOOKUP(L2624,mês!A:B,2,0)</f>
        <v>Janeiro</v>
      </c>
      <c r="N2624" s="25" t="e">
        <f t="shared" si="171"/>
        <v>#VALUE!</v>
      </c>
    </row>
    <row r="2625" spans="10:14" ht="57" customHeight="1" x14ac:dyDescent="0.2">
      <c r="J2625" s="30">
        <f t="shared" si="168"/>
        <v>0</v>
      </c>
      <c r="K2625" s="30">
        <f t="shared" si="169"/>
        <v>0</v>
      </c>
      <c r="L2625" s="25">
        <f t="shared" si="170"/>
        <v>1</v>
      </c>
      <c r="M2625" s="25" t="str">
        <f>VLOOKUP(L2625,mês!A:B,2,0)</f>
        <v>Janeiro</v>
      </c>
      <c r="N2625" s="25" t="e">
        <f t="shared" si="171"/>
        <v>#VALUE!</v>
      </c>
    </row>
    <row r="2626" spans="10:14" ht="57" customHeight="1" x14ac:dyDescent="0.2">
      <c r="J2626" s="30">
        <f t="shared" si="168"/>
        <v>0</v>
      </c>
      <c r="K2626" s="30">
        <f t="shared" si="169"/>
        <v>0</v>
      </c>
      <c r="L2626" s="25">
        <f t="shared" si="170"/>
        <v>1</v>
      </c>
      <c r="M2626" s="25" t="str">
        <f>VLOOKUP(L2626,mês!A:B,2,0)</f>
        <v>Janeiro</v>
      </c>
      <c r="N2626" s="25" t="e">
        <f t="shared" si="171"/>
        <v>#VALUE!</v>
      </c>
    </row>
    <row r="2627" spans="10:14" ht="57" customHeight="1" x14ac:dyDescent="0.2">
      <c r="J2627" s="30">
        <f t="shared" si="168"/>
        <v>0</v>
      </c>
      <c r="K2627" s="30">
        <f t="shared" si="169"/>
        <v>0</v>
      </c>
      <c r="L2627" s="25">
        <f t="shared" si="170"/>
        <v>1</v>
      </c>
      <c r="M2627" s="25" t="str">
        <f>VLOOKUP(L2627,mês!A:B,2,0)</f>
        <v>Janeiro</v>
      </c>
      <c r="N2627" s="25" t="e">
        <f t="shared" si="171"/>
        <v>#VALUE!</v>
      </c>
    </row>
    <row r="2628" spans="10:14" ht="57" customHeight="1" x14ac:dyDescent="0.2">
      <c r="J2628" s="30">
        <f t="shared" si="168"/>
        <v>0</v>
      </c>
      <c r="K2628" s="30">
        <f t="shared" si="169"/>
        <v>0</v>
      </c>
      <c r="L2628" s="25">
        <f t="shared" si="170"/>
        <v>1</v>
      </c>
      <c r="M2628" s="25" t="str">
        <f>VLOOKUP(L2628,mês!A:B,2,0)</f>
        <v>Janeiro</v>
      </c>
      <c r="N2628" s="25" t="e">
        <f t="shared" si="171"/>
        <v>#VALUE!</v>
      </c>
    </row>
    <row r="2629" spans="10:14" ht="57" customHeight="1" x14ac:dyDescent="0.2">
      <c r="J2629" s="30">
        <f t="shared" si="168"/>
        <v>0</v>
      </c>
      <c r="K2629" s="30">
        <f t="shared" si="169"/>
        <v>0</v>
      </c>
      <c r="L2629" s="25">
        <f t="shared" si="170"/>
        <v>1</v>
      </c>
      <c r="M2629" s="25" t="str">
        <f>VLOOKUP(L2629,mês!A:B,2,0)</f>
        <v>Janeiro</v>
      </c>
      <c r="N2629" s="25" t="e">
        <f t="shared" si="171"/>
        <v>#VALUE!</v>
      </c>
    </row>
    <row r="2630" spans="10:14" ht="57" customHeight="1" x14ac:dyDescent="0.2">
      <c r="J2630" s="30">
        <f t="shared" si="168"/>
        <v>0</v>
      </c>
      <c r="K2630" s="30">
        <f t="shared" si="169"/>
        <v>0</v>
      </c>
      <c r="L2630" s="25">
        <f t="shared" si="170"/>
        <v>1</v>
      </c>
      <c r="M2630" s="25" t="str">
        <f>VLOOKUP(L2630,mês!A:B,2,0)</f>
        <v>Janeiro</v>
      </c>
      <c r="N2630" s="25" t="e">
        <f t="shared" si="171"/>
        <v>#VALUE!</v>
      </c>
    </row>
    <row r="2631" spans="10:14" ht="57" customHeight="1" x14ac:dyDescent="0.2">
      <c r="J2631" s="30">
        <f t="shared" si="168"/>
        <v>0</v>
      </c>
      <c r="K2631" s="30">
        <f t="shared" si="169"/>
        <v>0</v>
      </c>
      <c r="L2631" s="25">
        <f t="shared" si="170"/>
        <v>1</v>
      </c>
      <c r="M2631" s="25" t="str">
        <f>VLOOKUP(L2631,mês!A:B,2,0)</f>
        <v>Janeiro</v>
      </c>
      <c r="N2631" s="25" t="e">
        <f t="shared" si="171"/>
        <v>#VALUE!</v>
      </c>
    </row>
    <row r="2632" spans="10:14" ht="57" customHeight="1" x14ac:dyDescent="0.2">
      <c r="J2632" s="30">
        <f t="shared" si="168"/>
        <v>0</v>
      </c>
      <c r="K2632" s="30">
        <f t="shared" si="169"/>
        <v>0</v>
      </c>
      <c r="L2632" s="25">
        <f t="shared" si="170"/>
        <v>1</v>
      </c>
      <c r="M2632" s="25" t="str">
        <f>VLOOKUP(L2632,mês!A:B,2,0)</f>
        <v>Janeiro</v>
      </c>
      <c r="N2632" s="25" t="e">
        <f t="shared" si="171"/>
        <v>#VALUE!</v>
      </c>
    </row>
    <row r="2633" spans="10:14" ht="57" customHeight="1" x14ac:dyDescent="0.2">
      <c r="J2633" s="30">
        <f t="shared" si="168"/>
        <v>0</v>
      </c>
      <c r="K2633" s="30">
        <f t="shared" si="169"/>
        <v>0</v>
      </c>
      <c r="L2633" s="25">
        <f t="shared" si="170"/>
        <v>1</v>
      </c>
      <c r="M2633" s="25" t="str">
        <f>VLOOKUP(L2633,mês!A:B,2,0)</f>
        <v>Janeiro</v>
      </c>
      <c r="N2633" s="25" t="e">
        <f t="shared" si="171"/>
        <v>#VALUE!</v>
      </c>
    </row>
    <row r="2634" spans="10:14" ht="57" customHeight="1" x14ac:dyDescent="0.2">
      <c r="J2634" s="30">
        <f t="shared" si="168"/>
        <v>0</v>
      </c>
      <c r="K2634" s="30">
        <f t="shared" si="169"/>
        <v>0</v>
      </c>
      <c r="L2634" s="25">
        <f t="shared" si="170"/>
        <v>1</v>
      </c>
      <c r="M2634" s="25" t="str">
        <f>VLOOKUP(L2634,mês!A:B,2,0)</f>
        <v>Janeiro</v>
      </c>
      <c r="N2634" s="25" t="e">
        <f t="shared" si="171"/>
        <v>#VALUE!</v>
      </c>
    </row>
    <row r="2635" spans="10:14" ht="57" customHeight="1" x14ac:dyDescent="0.2">
      <c r="J2635" s="30">
        <f t="shared" si="168"/>
        <v>0</v>
      </c>
      <c r="K2635" s="30">
        <f t="shared" si="169"/>
        <v>0</v>
      </c>
      <c r="L2635" s="25">
        <f t="shared" si="170"/>
        <v>1</v>
      </c>
      <c r="M2635" s="25" t="str">
        <f>VLOOKUP(L2635,mês!A:B,2,0)</f>
        <v>Janeiro</v>
      </c>
      <c r="N2635" s="25" t="e">
        <f t="shared" si="171"/>
        <v>#VALUE!</v>
      </c>
    </row>
    <row r="2636" spans="10:14" ht="57" customHeight="1" x14ac:dyDescent="0.2">
      <c r="J2636" s="30">
        <f t="shared" si="168"/>
        <v>0</v>
      </c>
      <c r="K2636" s="30">
        <f t="shared" si="169"/>
        <v>0</v>
      </c>
      <c r="L2636" s="25">
        <f t="shared" si="170"/>
        <v>1</v>
      </c>
      <c r="M2636" s="25" t="str">
        <f>VLOOKUP(L2636,mês!A:B,2,0)</f>
        <v>Janeiro</v>
      </c>
      <c r="N2636" s="25" t="e">
        <f t="shared" si="171"/>
        <v>#VALUE!</v>
      </c>
    </row>
    <row r="2637" spans="10:14" ht="57" customHeight="1" x14ac:dyDescent="0.2">
      <c r="J2637" s="30">
        <f t="shared" si="168"/>
        <v>0</v>
      </c>
      <c r="K2637" s="30">
        <f t="shared" si="169"/>
        <v>0</v>
      </c>
      <c r="L2637" s="25">
        <f t="shared" si="170"/>
        <v>1</v>
      </c>
      <c r="M2637" s="25" t="str">
        <f>VLOOKUP(L2637,mês!A:B,2,0)</f>
        <v>Janeiro</v>
      </c>
      <c r="N2637" s="25" t="e">
        <f t="shared" si="171"/>
        <v>#VALUE!</v>
      </c>
    </row>
    <row r="2638" spans="10:14" ht="57" customHeight="1" x14ac:dyDescent="0.2">
      <c r="J2638" s="30">
        <f t="shared" si="168"/>
        <v>0</v>
      </c>
      <c r="K2638" s="30">
        <f t="shared" si="169"/>
        <v>0</v>
      </c>
      <c r="L2638" s="25">
        <f t="shared" si="170"/>
        <v>1</v>
      </c>
      <c r="M2638" s="25" t="str">
        <f>VLOOKUP(L2638,mês!A:B,2,0)</f>
        <v>Janeiro</v>
      </c>
      <c r="N2638" s="25" t="e">
        <f t="shared" si="171"/>
        <v>#VALUE!</v>
      </c>
    </row>
    <row r="2639" spans="10:14" ht="57" customHeight="1" x14ac:dyDescent="0.2">
      <c r="J2639" s="30">
        <f t="shared" si="168"/>
        <v>0</v>
      </c>
      <c r="K2639" s="30">
        <f t="shared" si="169"/>
        <v>0</v>
      </c>
      <c r="L2639" s="25">
        <f t="shared" si="170"/>
        <v>1</v>
      </c>
      <c r="M2639" s="25" t="str">
        <f>VLOOKUP(L2639,mês!A:B,2,0)</f>
        <v>Janeiro</v>
      </c>
      <c r="N2639" s="25" t="e">
        <f t="shared" si="171"/>
        <v>#VALUE!</v>
      </c>
    </row>
    <row r="2640" spans="10:14" ht="57" customHeight="1" x14ac:dyDescent="0.2">
      <c r="J2640" s="30">
        <f t="shared" si="168"/>
        <v>0</v>
      </c>
      <c r="K2640" s="30">
        <f t="shared" si="169"/>
        <v>0</v>
      </c>
      <c r="L2640" s="25">
        <f t="shared" si="170"/>
        <v>1</v>
      </c>
      <c r="M2640" s="25" t="str">
        <f>VLOOKUP(L2640,mês!A:B,2,0)</f>
        <v>Janeiro</v>
      </c>
      <c r="N2640" s="25" t="e">
        <f t="shared" si="171"/>
        <v>#VALUE!</v>
      </c>
    </row>
    <row r="2641" spans="10:14" ht="57" customHeight="1" x14ac:dyDescent="0.2">
      <c r="J2641" s="30">
        <f t="shared" si="168"/>
        <v>0</v>
      </c>
      <c r="K2641" s="30">
        <f t="shared" si="169"/>
        <v>0</v>
      </c>
      <c r="L2641" s="25">
        <f t="shared" si="170"/>
        <v>1</v>
      </c>
      <c r="M2641" s="25" t="str">
        <f>VLOOKUP(L2641,mês!A:B,2,0)</f>
        <v>Janeiro</v>
      </c>
      <c r="N2641" s="25" t="e">
        <f t="shared" si="171"/>
        <v>#VALUE!</v>
      </c>
    </row>
    <row r="2642" spans="10:14" ht="57" customHeight="1" x14ac:dyDescent="0.2">
      <c r="J2642" s="30">
        <f t="shared" si="168"/>
        <v>0</v>
      </c>
      <c r="K2642" s="30">
        <f t="shared" si="169"/>
        <v>0</v>
      </c>
      <c r="L2642" s="25">
        <f t="shared" si="170"/>
        <v>1</v>
      </c>
      <c r="M2642" s="25" t="str">
        <f>VLOOKUP(L2642,mês!A:B,2,0)</f>
        <v>Janeiro</v>
      </c>
      <c r="N2642" s="25" t="e">
        <f t="shared" si="171"/>
        <v>#VALUE!</v>
      </c>
    </row>
    <row r="2643" spans="10:14" ht="57" customHeight="1" x14ac:dyDescent="0.2">
      <c r="J2643" s="30">
        <f t="shared" si="168"/>
        <v>0</v>
      </c>
      <c r="K2643" s="30">
        <f t="shared" si="169"/>
        <v>0</v>
      </c>
      <c r="L2643" s="25">
        <f t="shared" si="170"/>
        <v>1</v>
      </c>
      <c r="M2643" s="25" t="str">
        <f>VLOOKUP(L2643,mês!A:B,2,0)</f>
        <v>Janeiro</v>
      </c>
      <c r="N2643" s="25" t="e">
        <f t="shared" si="171"/>
        <v>#VALUE!</v>
      </c>
    </row>
    <row r="2644" spans="10:14" ht="57" customHeight="1" x14ac:dyDescent="0.2">
      <c r="J2644" s="30">
        <f t="shared" si="168"/>
        <v>0</v>
      </c>
      <c r="K2644" s="30">
        <f t="shared" si="169"/>
        <v>0</v>
      </c>
      <c r="L2644" s="25">
        <f t="shared" si="170"/>
        <v>1</v>
      </c>
      <c r="M2644" s="25" t="str">
        <f>VLOOKUP(L2644,mês!A:B,2,0)</f>
        <v>Janeiro</v>
      </c>
      <c r="N2644" s="25" t="e">
        <f t="shared" si="171"/>
        <v>#VALUE!</v>
      </c>
    </row>
    <row r="2645" spans="10:14" ht="57" customHeight="1" x14ac:dyDescent="0.2">
      <c r="J2645" s="30">
        <f t="shared" si="168"/>
        <v>0</v>
      </c>
      <c r="K2645" s="30">
        <f t="shared" si="169"/>
        <v>0</v>
      </c>
      <c r="L2645" s="25">
        <f t="shared" si="170"/>
        <v>1</v>
      </c>
      <c r="M2645" s="25" t="str">
        <f>VLOOKUP(L2645,mês!A:B,2,0)</f>
        <v>Janeiro</v>
      </c>
      <c r="N2645" s="25" t="e">
        <f t="shared" si="171"/>
        <v>#VALUE!</v>
      </c>
    </row>
    <row r="2646" spans="10:14" ht="57" customHeight="1" x14ac:dyDescent="0.2">
      <c r="J2646" s="30">
        <f t="shared" si="168"/>
        <v>0</v>
      </c>
      <c r="K2646" s="30">
        <f t="shared" si="169"/>
        <v>0</v>
      </c>
      <c r="L2646" s="25">
        <f t="shared" si="170"/>
        <v>1</v>
      </c>
      <c r="M2646" s="25" t="str">
        <f>VLOOKUP(L2646,mês!A:B,2,0)</f>
        <v>Janeiro</v>
      </c>
      <c r="N2646" s="25" t="e">
        <f t="shared" si="171"/>
        <v>#VALUE!</v>
      </c>
    </row>
    <row r="2647" spans="10:14" ht="57" customHeight="1" x14ac:dyDescent="0.2">
      <c r="J2647" s="30">
        <f t="shared" si="168"/>
        <v>0</v>
      </c>
      <c r="K2647" s="30">
        <f t="shared" si="169"/>
        <v>0</v>
      </c>
      <c r="L2647" s="25">
        <f t="shared" si="170"/>
        <v>1</v>
      </c>
      <c r="M2647" s="25" t="str">
        <f>VLOOKUP(L2647,mês!A:B,2,0)</f>
        <v>Janeiro</v>
      </c>
      <c r="N2647" s="25" t="e">
        <f t="shared" si="171"/>
        <v>#VALUE!</v>
      </c>
    </row>
    <row r="2648" spans="10:14" ht="57" customHeight="1" x14ac:dyDescent="0.2">
      <c r="J2648" s="30">
        <f t="shared" si="168"/>
        <v>0</v>
      </c>
      <c r="K2648" s="30">
        <f t="shared" si="169"/>
        <v>0</v>
      </c>
      <c r="L2648" s="25">
        <f t="shared" si="170"/>
        <v>1</v>
      </c>
      <c r="M2648" s="25" t="str">
        <f>VLOOKUP(L2648,mês!A:B,2,0)</f>
        <v>Janeiro</v>
      </c>
      <c r="N2648" s="25" t="e">
        <f t="shared" si="171"/>
        <v>#VALUE!</v>
      </c>
    </row>
    <row r="2649" spans="10:14" ht="57" customHeight="1" x14ac:dyDescent="0.2">
      <c r="J2649" s="30">
        <f t="shared" si="168"/>
        <v>0</v>
      </c>
      <c r="K2649" s="30">
        <f t="shared" si="169"/>
        <v>0</v>
      </c>
      <c r="L2649" s="25">
        <f t="shared" si="170"/>
        <v>1</v>
      </c>
      <c r="M2649" s="25" t="str">
        <f>VLOOKUP(L2649,mês!A:B,2,0)</f>
        <v>Janeiro</v>
      </c>
      <c r="N2649" s="25" t="e">
        <f t="shared" si="171"/>
        <v>#VALUE!</v>
      </c>
    </row>
    <row r="2650" spans="10:14" ht="57" customHeight="1" x14ac:dyDescent="0.2">
      <c r="J2650" s="30">
        <f t="shared" si="168"/>
        <v>0</v>
      </c>
      <c r="K2650" s="30">
        <f t="shared" si="169"/>
        <v>0</v>
      </c>
      <c r="L2650" s="25">
        <f t="shared" si="170"/>
        <v>1</v>
      </c>
      <c r="M2650" s="25" t="str">
        <f>VLOOKUP(L2650,mês!A:B,2,0)</f>
        <v>Janeiro</v>
      </c>
      <c r="N2650" s="25" t="e">
        <f t="shared" si="171"/>
        <v>#VALUE!</v>
      </c>
    </row>
    <row r="2651" spans="10:14" ht="57" customHeight="1" x14ac:dyDescent="0.2">
      <c r="J2651" s="30">
        <f t="shared" si="168"/>
        <v>0</v>
      </c>
      <c r="K2651" s="30">
        <f t="shared" si="169"/>
        <v>0</v>
      </c>
      <c r="L2651" s="25">
        <f t="shared" si="170"/>
        <v>1</v>
      </c>
      <c r="M2651" s="25" t="str">
        <f>VLOOKUP(L2651,mês!A:B,2,0)</f>
        <v>Janeiro</v>
      </c>
      <c r="N2651" s="25" t="e">
        <f t="shared" si="171"/>
        <v>#VALUE!</v>
      </c>
    </row>
    <row r="2652" spans="10:14" ht="57" customHeight="1" x14ac:dyDescent="0.2">
      <c r="J2652" s="30">
        <f t="shared" si="168"/>
        <v>0</v>
      </c>
      <c r="K2652" s="30">
        <f t="shared" si="169"/>
        <v>0</v>
      </c>
      <c r="L2652" s="25">
        <f t="shared" si="170"/>
        <v>1</v>
      </c>
      <c r="M2652" s="25" t="str">
        <f>VLOOKUP(L2652,mês!A:B,2,0)</f>
        <v>Janeiro</v>
      </c>
      <c r="N2652" s="25" t="e">
        <f t="shared" si="171"/>
        <v>#VALUE!</v>
      </c>
    </row>
    <row r="2653" spans="10:14" ht="57" customHeight="1" x14ac:dyDescent="0.2">
      <c r="J2653" s="30">
        <f t="shared" si="168"/>
        <v>0</v>
      </c>
      <c r="K2653" s="30">
        <f t="shared" si="169"/>
        <v>0</v>
      </c>
      <c r="L2653" s="25">
        <f t="shared" si="170"/>
        <v>1</v>
      </c>
      <c r="M2653" s="25" t="str">
        <f>VLOOKUP(L2653,mês!A:B,2,0)</f>
        <v>Janeiro</v>
      </c>
      <c r="N2653" s="25" t="e">
        <f t="shared" si="171"/>
        <v>#VALUE!</v>
      </c>
    </row>
    <row r="2654" spans="10:14" ht="57" customHeight="1" x14ac:dyDescent="0.2">
      <c r="J2654" s="30">
        <f t="shared" si="168"/>
        <v>0</v>
      </c>
      <c r="K2654" s="30">
        <f t="shared" si="169"/>
        <v>0</v>
      </c>
      <c r="L2654" s="25">
        <f t="shared" si="170"/>
        <v>1</v>
      </c>
      <c r="M2654" s="25" t="str">
        <f>VLOOKUP(L2654,mês!A:B,2,0)</f>
        <v>Janeiro</v>
      </c>
      <c r="N2654" s="25" t="e">
        <f t="shared" si="171"/>
        <v>#VALUE!</v>
      </c>
    </row>
    <row r="2655" spans="10:14" ht="57" customHeight="1" x14ac:dyDescent="0.2">
      <c r="J2655" s="30">
        <f t="shared" ref="J2655:J2718" si="172">IF(G2655="Não",0,H2655)</f>
        <v>0</v>
      </c>
      <c r="K2655" s="30">
        <f t="shared" ref="K2655:K2718" si="173">IF(G2655="Não",H2655,0)</f>
        <v>0</v>
      </c>
      <c r="L2655" s="25">
        <f t="shared" ref="L2655:L2718" si="174">MONTH(B2655)</f>
        <v>1</v>
      </c>
      <c r="M2655" s="25" t="str">
        <f>VLOOKUP(L2655,mês!A:B,2,0)</f>
        <v>Janeiro</v>
      </c>
      <c r="N2655" s="25" t="e">
        <f t="shared" ref="N2655:N2718" si="175">LEFT(A2655,SEARCH("-",A2655)-1)</f>
        <v>#VALUE!</v>
      </c>
    </row>
    <row r="2656" spans="10:14" ht="57" customHeight="1" x14ac:dyDescent="0.2">
      <c r="J2656" s="30">
        <f t="shared" si="172"/>
        <v>0</v>
      </c>
      <c r="K2656" s="30">
        <f t="shared" si="173"/>
        <v>0</v>
      </c>
      <c r="L2656" s="25">
        <f t="shared" si="174"/>
        <v>1</v>
      </c>
      <c r="M2656" s="25" t="str">
        <f>VLOOKUP(L2656,mês!A:B,2,0)</f>
        <v>Janeiro</v>
      </c>
      <c r="N2656" s="25" t="e">
        <f t="shared" si="175"/>
        <v>#VALUE!</v>
      </c>
    </row>
    <row r="2657" spans="10:14" ht="57" customHeight="1" x14ac:dyDescent="0.2">
      <c r="J2657" s="30">
        <f t="shared" si="172"/>
        <v>0</v>
      </c>
      <c r="K2657" s="30">
        <f t="shared" si="173"/>
        <v>0</v>
      </c>
      <c r="L2657" s="25">
        <f t="shared" si="174"/>
        <v>1</v>
      </c>
      <c r="M2657" s="25" t="str">
        <f>VLOOKUP(L2657,mês!A:B,2,0)</f>
        <v>Janeiro</v>
      </c>
      <c r="N2657" s="25" t="e">
        <f t="shared" si="175"/>
        <v>#VALUE!</v>
      </c>
    </row>
    <row r="2658" spans="10:14" ht="57" customHeight="1" x14ac:dyDescent="0.2">
      <c r="J2658" s="30">
        <f t="shared" si="172"/>
        <v>0</v>
      </c>
      <c r="K2658" s="30">
        <f t="shared" si="173"/>
        <v>0</v>
      </c>
      <c r="L2658" s="25">
        <f t="shared" si="174"/>
        <v>1</v>
      </c>
      <c r="M2658" s="25" t="str">
        <f>VLOOKUP(L2658,mês!A:B,2,0)</f>
        <v>Janeiro</v>
      </c>
      <c r="N2658" s="25" t="e">
        <f t="shared" si="175"/>
        <v>#VALUE!</v>
      </c>
    </row>
    <row r="2659" spans="10:14" ht="57" customHeight="1" x14ac:dyDescent="0.2">
      <c r="J2659" s="30">
        <f t="shared" si="172"/>
        <v>0</v>
      </c>
      <c r="K2659" s="30">
        <f t="shared" si="173"/>
        <v>0</v>
      </c>
      <c r="L2659" s="25">
        <f t="shared" si="174"/>
        <v>1</v>
      </c>
      <c r="M2659" s="25" t="str">
        <f>VLOOKUP(L2659,mês!A:B,2,0)</f>
        <v>Janeiro</v>
      </c>
      <c r="N2659" s="25" t="e">
        <f t="shared" si="175"/>
        <v>#VALUE!</v>
      </c>
    </row>
    <row r="2660" spans="10:14" ht="57" customHeight="1" x14ac:dyDescent="0.2">
      <c r="J2660" s="30">
        <f t="shared" si="172"/>
        <v>0</v>
      </c>
      <c r="K2660" s="30">
        <f t="shared" si="173"/>
        <v>0</v>
      </c>
      <c r="L2660" s="25">
        <f t="shared" si="174"/>
        <v>1</v>
      </c>
      <c r="M2660" s="25" t="str">
        <f>VLOOKUP(L2660,mês!A:B,2,0)</f>
        <v>Janeiro</v>
      </c>
      <c r="N2660" s="25" t="e">
        <f t="shared" si="175"/>
        <v>#VALUE!</v>
      </c>
    </row>
    <row r="2661" spans="10:14" ht="57" customHeight="1" x14ac:dyDescent="0.2">
      <c r="J2661" s="30">
        <f t="shared" si="172"/>
        <v>0</v>
      </c>
      <c r="K2661" s="30">
        <f t="shared" si="173"/>
        <v>0</v>
      </c>
      <c r="L2661" s="25">
        <f t="shared" si="174"/>
        <v>1</v>
      </c>
      <c r="M2661" s="25" t="str">
        <f>VLOOKUP(L2661,mês!A:B,2,0)</f>
        <v>Janeiro</v>
      </c>
      <c r="N2661" s="25" t="e">
        <f t="shared" si="175"/>
        <v>#VALUE!</v>
      </c>
    </row>
    <row r="2662" spans="10:14" ht="57" customHeight="1" x14ac:dyDescent="0.2">
      <c r="J2662" s="30">
        <f t="shared" si="172"/>
        <v>0</v>
      </c>
      <c r="K2662" s="30">
        <f t="shared" si="173"/>
        <v>0</v>
      </c>
      <c r="L2662" s="25">
        <f t="shared" si="174"/>
        <v>1</v>
      </c>
      <c r="M2662" s="25" t="str">
        <f>VLOOKUP(L2662,mês!A:B,2,0)</f>
        <v>Janeiro</v>
      </c>
      <c r="N2662" s="25" t="e">
        <f t="shared" si="175"/>
        <v>#VALUE!</v>
      </c>
    </row>
    <row r="2663" spans="10:14" ht="57" customHeight="1" x14ac:dyDescent="0.2">
      <c r="J2663" s="30">
        <f t="shared" si="172"/>
        <v>0</v>
      </c>
      <c r="K2663" s="30">
        <f t="shared" si="173"/>
        <v>0</v>
      </c>
      <c r="L2663" s="25">
        <f t="shared" si="174"/>
        <v>1</v>
      </c>
      <c r="M2663" s="25" t="str">
        <f>VLOOKUP(L2663,mês!A:B,2,0)</f>
        <v>Janeiro</v>
      </c>
      <c r="N2663" s="25" t="e">
        <f t="shared" si="175"/>
        <v>#VALUE!</v>
      </c>
    </row>
    <row r="2664" spans="10:14" ht="57" customHeight="1" x14ac:dyDescent="0.2">
      <c r="J2664" s="30">
        <f t="shared" si="172"/>
        <v>0</v>
      </c>
      <c r="K2664" s="30">
        <f t="shared" si="173"/>
        <v>0</v>
      </c>
      <c r="L2664" s="25">
        <f t="shared" si="174"/>
        <v>1</v>
      </c>
      <c r="M2664" s="25" t="str">
        <f>VLOOKUP(L2664,mês!A:B,2,0)</f>
        <v>Janeiro</v>
      </c>
      <c r="N2664" s="25" t="e">
        <f t="shared" si="175"/>
        <v>#VALUE!</v>
      </c>
    </row>
    <row r="2665" spans="10:14" ht="57" customHeight="1" x14ac:dyDescent="0.2">
      <c r="J2665" s="30">
        <f t="shared" si="172"/>
        <v>0</v>
      </c>
      <c r="K2665" s="30">
        <f t="shared" si="173"/>
        <v>0</v>
      </c>
      <c r="L2665" s="25">
        <f t="shared" si="174"/>
        <v>1</v>
      </c>
      <c r="M2665" s="25" t="str">
        <f>VLOOKUP(L2665,mês!A:B,2,0)</f>
        <v>Janeiro</v>
      </c>
      <c r="N2665" s="25" t="e">
        <f t="shared" si="175"/>
        <v>#VALUE!</v>
      </c>
    </row>
    <row r="2666" spans="10:14" ht="57" customHeight="1" x14ac:dyDescent="0.2">
      <c r="J2666" s="30">
        <f t="shared" si="172"/>
        <v>0</v>
      </c>
      <c r="K2666" s="30">
        <f t="shared" si="173"/>
        <v>0</v>
      </c>
      <c r="L2666" s="25">
        <f t="shared" si="174"/>
        <v>1</v>
      </c>
      <c r="M2666" s="25" t="str">
        <f>VLOOKUP(L2666,mês!A:B,2,0)</f>
        <v>Janeiro</v>
      </c>
      <c r="N2666" s="25" t="e">
        <f t="shared" si="175"/>
        <v>#VALUE!</v>
      </c>
    </row>
    <row r="2667" spans="10:14" ht="57" customHeight="1" x14ac:dyDescent="0.2">
      <c r="J2667" s="30">
        <f t="shared" si="172"/>
        <v>0</v>
      </c>
      <c r="K2667" s="30">
        <f t="shared" si="173"/>
        <v>0</v>
      </c>
      <c r="L2667" s="25">
        <f t="shared" si="174"/>
        <v>1</v>
      </c>
      <c r="M2667" s="25" t="str">
        <f>VLOOKUP(L2667,mês!A:B,2,0)</f>
        <v>Janeiro</v>
      </c>
      <c r="N2667" s="25" t="e">
        <f t="shared" si="175"/>
        <v>#VALUE!</v>
      </c>
    </row>
    <row r="2668" spans="10:14" ht="57" customHeight="1" x14ac:dyDescent="0.2">
      <c r="J2668" s="30">
        <f t="shared" si="172"/>
        <v>0</v>
      </c>
      <c r="K2668" s="30">
        <f t="shared" si="173"/>
        <v>0</v>
      </c>
      <c r="L2668" s="25">
        <f t="shared" si="174"/>
        <v>1</v>
      </c>
      <c r="M2668" s="25" t="str">
        <f>VLOOKUP(L2668,mês!A:B,2,0)</f>
        <v>Janeiro</v>
      </c>
      <c r="N2668" s="25" t="e">
        <f t="shared" si="175"/>
        <v>#VALUE!</v>
      </c>
    </row>
    <row r="2669" spans="10:14" ht="57" customHeight="1" x14ac:dyDescent="0.2">
      <c r="J2669" s="30">
        <f t="shared" si="172"/>
        <v>0</v>
      </c>
      <c r="K2669" s="30">
        <f t="shared" si="173"/>
        <v>0</v>
      </c>
      <c r="L2669" s="25">
        <f t="shared" si="174"/>
        <v>1</v>
      </c>
      <c r="M2669" s="25" t="str">
        <f>VLOOKUP(L2669,mês!A:B,2,0)</f>
        <v>Janeiro</v>
      </c>
      <c r="N2669" s="25" t="e">
        <f t="shared" si="175"/>
        <v>#VALUE!</v>
      </c>
    </row>
    <row r="2670" spans="10:14" ht="57" customHeight="1" x14ac:dyDescent="0.2">
      <c r="J2670" s="30">
        <f t="shared" si="172"/>
        <v>0</v>
      </c>
      <c r="K2670" s="30">
        <f t="shared" si="173"/>
        <v>0</v>
      </c>
      <c r="L2670" s="25">
        <f t="shared" si="174"/>
        <v>1</v>
      </c>
      <c r="M2670" s="25" t="str">
        <f>VLOOKUP(L2670,mês!A:B,2,0)</f>
        <v>Janeiro</v>
      </c>
      <c r="N2670" s="25" t="e">
        <f t="shared" si="175"/>
        <v>#VALUE!</v>
      </c>
    </row>
    <row r="2671" spans="10:14" ht="57" customHeight="1" x14ac:dyDescent="0.2">
      <c r="J2671" s="30">
        <f t="shared" si="172"/>
        <v>0</v>
      </c>
      <c r="K2671" s="30">
        <f t="shared" si="173"/>
        <v>0</v>
      </c>
      <c r="L2671" s="25">
        <f t="shared" si="174"/>
        <v>1</v>
      </c>
      <c r="M2671" s="25" t="str">
        <f>VLOOKUP(L2671,mês!A:B,2,0)</f>
        <v>Janeiro</v>
      </c>
      <c r="N2671" s="25" t="e">
        <f t="shared" si="175"/>
        <v>#VALUE!</v>
      </c>
    </row>
    <row r="2672" spans="10:14" ht="57" customHeight="1" x14ac:dyDescent="0.2">
      <c r="J2672" s="30">
        <f t="shared" si="172"/>
        <v>0</v>
      </c>
      <c r="K2672" s="30">
        <f t="shared" si="173"/>
        <v>0</v>
      </c>
      <c r="L2672" s="25">
        <f t="shared" si="174"/>
        <v>1</v>
      </c>
      <c r="M2672" s="25" t="str">
        <f>VLOOKUP(L2672,mês!A:B,2,0)</f>
        <v>Janeiro</v>
      </c>
      <c r="N2672" s="25" t="e">
        <f t="shared" si="175"/>
        <v>#VALUE!</v>
      </c>
    </row>
    <row r="2673" spans="10:14" ht="57" customHeight="1" x14ac:dyDescent="0.2">
      <c r="J2673" s="30">
        <f t="shared" si="172"/>
        <v>0</v>
      </c>
      <c r="K2673" s="30">
        <f t="shared" si="173"/>
        <v>0</v>
      </c>
      <c r="L2673" s="25">
        <f t="shared" si="174"/>
        <v>1</v>
      </c>
      <c r="M2673" s="25" t="str">
        <f>VLOOKUP(L2673,mês!A:B,2,0)</f>
        <v>Janeiro</v>
      </c>
      <c r="N2673" s="25" t="e">
        <f t="shared" si="175"/>
        <v>#VALUE!</v>
      </c>
    </row>
    <row r="2674" spans="10:14" ht="57" customHeight="1" x14ac:dyDescent="0.2">
      <c r="J2674" s="30">
        <f t="shared" si="172"/>
        <v>0</v>
      </c>
      <c r="K2674" s="30">
        <f t="shared" si="173"/>
        <v>0</v>
      </c>
      <c r="L2674" s="25">
        <f t="shared" si="174"/>
        <v>1</v>
      </c>
      <c r="M2674" s="25" t="str">
        <f>VLOOKUP(L2674,mês!A:B,2,0)</f>
        <v>Janeiro</v>
      </c>
      <c r="N2674" s="25" t="e">
        <f t="shared" si="175"/>
        <v>#VALUE!</v>
      </c>
    </row>
    <row r="2675" spans="10:14" ht="57" customHeight="1" x14ac:dyDescent="0.2">
      <c r="J2675" s="30">
        <f t="shared" si="172"/>
        <v>0</v>
      </c>
      <c r="K2675" s="30">
        <f t="shared" si="173"/>
        <v>0</v>
      </c>
      <c r="L2675" s="25">
        <f t="shared" si="174"/>
        <v>1</v>
      </c>
      <c r="M2675" s="25" t="str">
        <f>VLOOKUP(L2675,mês!A:B,2,0)</f>
        <v>Janeiro</v>
      </c>
      <c r="N2675" s="25" t="e">
        <f t="shared" si="175"/>
        <v>#VALUE!</v>
      </c>
    </row>
    <row r="2676" spans="10:14" ht="57" customHeight="1" x14ac:dyDescent="0.2">
      <c r="J2676" s="30">
        <f t="shared" si="172"/>
        <v>0</v>
      </c>
      <c r="K2676" s="30">
        <f t="shared" si="173"/>
        <v>0</v>
      </c>
      <c r="L2676" s="25">
        <f t="shared" si="174"/>
        <v>1</v>
      </c>
      <c r="M2676" s="25" t="str">
        <f>VLOOKUP(L2676,mês!A:B,2,0)</f>
        <v>Janeiro</v>
      </c>
      <c r="N2676" s="25" t="e">
        <f t="shared" si="175"/>
        <v>#VALUE!</v>
      </c>
    </row>
    <row r="2677" spans="10:14" ht="57" customHeight="1" x14ac:dyDescent="0.2">
      <c r="J2677" s="30">
        <f t="shared" si="172"/>
        <v>0</v>
      </c>
      <c r="K2677" s="30">
        <f t="shared" si="173"/>
        <v>0</v>
      </c>
      <c r="L2677" s="25">
        <f t="shared" si="174"/>
        <v>1</v>
      </c>
      <c r="M2677" s="25" t="str">
        <f>VLOOKUP(L2677,mês!A:B,2,0)</f>
        <v>Janeiro</v>
      </c>
      <c r="N2677" s="25" t="e">
        <f t="shared" si="175"/>
        <v>#VALUE!</v>
      </c>
    </row>
    <row r="2678" spans="10:14" ht="57" customHeight="1" x14ac:dyDescent="0.2">
      <c r="J2678" s="30">
        <f t="shared" si="172"/>
        <v>0</v>
      </c>
      <c r="K2678" s="30">
        <f t="shared" si="173"/>
        <v>0</v>
      </c>
      <c r="L2678" s="25">
        <f t="shared" si="174"/>
        <v>1</v>
      </c>
      <c r="M2678" s="25" t="str">
        <f>VLOOKUP(L2678,mês!A:B,2,0)</f>
        <v>Janeiro</v>
      </c>
      <c r="N2678" s="25" t="e">
        <f t="shared" si="175"/>
        <v>#VALUE!</v>
      </c>
    </row>
    <row r="2679" spans="10:14" ht="57" customHeight="1" x14ac:dyDescent="0.2">
      <c r="J2679" s="30">
        <f t="shared" si="172"/>
        <v>0</v>
      </c>
      <c r="K2679" s="30">
        <f t="shared" si="173"/>
        <v>0</v>
      </c>
      <c r="L2679" s="25">
        <f t="shared" si="174"/>
        <v>1</v>
      </c>
      <c r="M2679" s="25" t="str">
        <f>VLOOKUP(L2679,mês!A:B,2,0)</f>
        <v>Janeiro</v>
      </c>
      <c r="N2679" s="25" t="e">
        <f t="shared" si="175"/>
        <v>#VALUE!</v>
      </c>
    </row>
    <row r="2680" spans="10:14" ht="57" customHeight="1" x14ac:dyDescent="0.2">
      <c r="J2680" s="30">
        <f t="shared" si="172"/>
        <v>0</v>
      </c>
      <c r="K2680" s="30">
        <f t="shared" si="173"/>
        <v>0</v>
      </c>
      <c r="L2680" s="25">
        <f t="shared" si="174"/>
        <v>1</v>
      </c>
      <c r="M2680" s="25" t="str">
        <f>VLOOKUP(L2680,mês!A:B,2,0)</f>
        <v>Janeiro</v>
      </c>
      <c r="N2680" s="25" t="e">
        <f t="shared" si="175"/>
        <v>#VALUE!</v>
      </c>
    </row>
    <row r="2681" spans="10:14" ht="57" customHeight="1" x14ac:dyDescent="0.2">
      <c r="J2681" s="30">
        <f t="shared" si="172"/>
        <v>0</v>
      </c>
      <c r="K2681" s="30">
        <f t="shared" si="173"/>
        <v>0</v>
      </c>
      <c r="L2681" s="25">
        <f t="shared" si="174"/>
        <v>1</v>
      </c>
      <c r="M2681" s="25" t="str">
        <f>VLOOKUP(L2681,mês!A:B,2,0)</f>
        <v>Janeiro</v>
      </c>
      <c r="N2681" s="25" t="e">
        <f t="shared" si="175"/>
        <v>#VALUE!</v>
      </c>
    </row>
    <row r="2682" spans="10:14" ht="57" customHeight="1" x14ac:dyDescent="0.2">
      <c r="J2682" s="30">
        <f t="shared" si="172"/>
        <v>0</v>
      </c>
      <c r="K2682" s="30">
        <f t="shared" si="173"/>
        <v>0</v>
      </c>
      <c r="L2682" s="25">
        <f t="shared" si="174"/>
        <v>1</v>
      </c>
      <c r="M2682" s="25" t="str">
        <f>VLOOKUP(L2682,mês!A:B,2,0)</f>
        <v>Janeiro</v>
      </c>
      <c r="N2682" s="25" t="e">
        <f t="shared" si="175"/>
        <v>#VALUE!</v>
      </c>
    </row>
    <row r="2683" spans="10:14" ht="57" customHeight="1" x14ac:dyDescent="0.2">
      <c r="J2683" s="30">
        <f t="shared" si="172"/>
        <v>0</v>
      </c>
      <c r="K2683" s="30">
        <f t="shared" si="173"/>
        <v>0</v>
      </c>
      <c r="L2683" s="25">
        <f t="shared" si="174"/>
        <v>1</v>
      </c>
      <c r="M2683" s="25" t="str">
        <f>VLOOKUP(L2683,mês!A:B,2,0)</f>
        <v>Janeiro</v>
      </c>
      <c r="N2683" s="25" t="e">
        <f t="shared" si="175"/>
        <v>#VALUE!</v>
      </c>
    </row>
    <row r="2684" spans="10:14" ht="57" customHeight="1" x14ac:dyDescent="0.2">
      <c r="J2684" s="30">
        <f t="shared" si="172"/>
        <v>0</v>
      </c>
      <c r="K2684" s="30">
        <f t="shared" si="173"/>
        <v>0</v>
      </c>
      <c r="L2684" s="25">
        <f t="shared" si="174"/>
        <v>1</v>
      </c>
      <c r="M2684" s="25" t="str">
        <f>VLOOKUP(L2684,mês!A:B,2,0)</f>
        <v>Janeiro</v>
      </c>
      <c r="N2684" s="25" t="e">
        <f t="shared" si="175"/>
        <v>#VALUE!</v>
      </c>
    </row>
    <row r="2685" spans="10:14" ht="57" customHeight="1" x14ac:dyDescent="0.2">
      <c r="J2685" s="30">
        <f t="shared" si="172"/>
        <v>0</v>
      </c>
      <c r="K2685" s="30">
        <f t="shared" si="173"/>
        <v>0</v>
      </c>
      <c r="L2685" s="25">
        <f t="shared" si="174"/>
        <v>1</v>
      </c>
      <c r="M2685" s="25" t="str">
        <f>VLOOKUP(L2685,mês!A:B,2,0)</f>
        <v>Janeiro</v>
      </c>
      <c r="N2685" s="25" t="e">
        <f t="shared" si="175"/>
        <v>#VALUE!</v>
      </c>
    </row>
    <row r="2686" spans="10:14" ht="57" customHeight="1" x14ac:dyDescent="0.2">
      <c r="J2686" s="30">
        <f t="shared" si="172"/>
        <v>0</v>
      </c>
      <c r="K2686" s="30">
        <f t="shared" si="173"/>
        <v>0</v>
      </c>
      <c r="L2686" s="25">
        <f t="shared" si="174"/>
        <v>1</v>
      </c>
      <c r="M2686" s="25" t="str">
        <f>VLOOKUP(L2686,mês!A:B,2,0)</f>
        <v>Janeiro</v>
      </c>
      <c r="N2686" s="25" t="e">
        <f t="shared" si="175"/>
        <v>#VALUE!</v>
      </c>
    </row>
    <row r="2687" spans="10:14" ht="57" customHeight="1" x14ac:dyDescent="0.2">
      <c r="J2687" s="30">
        <f t="shared" si="172"/>
        <v>0</v>
      </c>
      <c r="K2687" s="30">
        <f t="shared" si="173"/>
        <v>0</v>
      </c>
      <c r="L2687" s="25">
        <f t="shared" si="174"/>
        <v>1</v>
      </c>
      <c r="M2687" s="25" t="str">
        <f>VLOOKUP(L2687,mês!A:B,2,0)</f>
        <v>Janeiro</v>
      </c>
      <c r="N2687" s="25" t="e">
        <f t="shared" si="175"/>
        <v>#VALUE!</v>
      </c>
    </row>
    <row r="2688" spans="10:14" ht="57" customHeight="1" x14ac:dyDescent="0.2">
      <c r="J2688" s="30">
        <f t="shared" si="172"/>
        <v>0</v>
      </c>
      <c r="K2688" s="30">
        <f t="shared" si="173"/>
        <v>0</v>
      </c>
      <c r="L2688" s="25">
        <f t="shared" si="174"/>
        <v>1</v>
      </c>
      <c r="M2688" s="25" t="str">
        <f>VLOOKUP(L2688,mês!A:B,2,0)</f>
        <v>Janeiro</v>
      </c>
      <c r="N2688" s="25" t="e">
        <f t="shared" si="175"/>
        <v>#VALUE!</v>
      </c>
    </row>
    <row r="2689" spans="10:14" ht="57" customHeight="1" x14ac:dyDescent="0.2">
      <c r="J2689" s="30">
        <f t="shared" si="172"/>
        <v>0</v>
      </c>
      <c r="K2689" s="30">
        <f t="shared" si="173"/>
        <v>0</v>
      </c>
      <c r="L2689" s="25">
        <f t="shared" si="174"/>
        <v>1</v>
      </c>
      <c r="M2689" s="25" t="str">
        <f>VLOOKUP(L2689,mês!A:B,2,0)</f>
        <v>Janeiro</v>
      </c>
      <c r="N2689" s="25" t="e">
        <f t="shared" si="175"/>
        <v>#VALUE!</v>
      </c>
    </row>
    <row r="2690" spans="10:14" ht="57" customHeight="1" x14ac:dyDescent="0.2">
      <c r="J2690" s="30">
        <f t="shared" si="172"/>
        <v>0</v>
      </c>
      <c r="K2690" s="30">
        <f t="shared" si="173"/>
        <v>0</v>
      </c>
      <c r="L2690" s="25">
        <f t="shared" si="174"/>
        <v>1</v>
      </c>
      <c r="M2690" s="25" t="str">
        <f>VLOOKUP(L2690,mês!A:B,2,0)</f>
        <v>Janeiro</v>
      </c>
      <c r="N2690" s="25" t="e">
        <f t="shared" si="175"/>
        <v>#VALUE!</v>
      </c>
    </row>
    <row r="2691" spans="10:14" ht="57" customHeight="1" x14ac:dyDescent="0.2">
      <c r="J2691" s="30">
        <f t="shared" si="172"/>
        <v>0</v>
      </c>
      <c r="K2691" s="30">
        <f t="shared" si="173"/>
        <v>0</v>
      </c>
      <c r="L2691" s="25">
        <f t="shared" si="174"/>
        <v>1</v>
      </c>
      <c r="M2691" s="25" t="str">
        <f>VLOOKUP(L2691,mês!A:B,2,0)</f>
        <v>Janeiro</v>
      </c>
      <c r="N2691" s="25" t="e">
        <f t="shared" si="175"/>
        <v>#VALUE!</v>
      </c>
    </row>
    <row r="2692" spans="10:14" ht="57" customHeight="1" x14ac:dyDescent="0.2">
      <c r="J2692" s="30">
        <f t="shared" si="172"/>
        <v>0</v>
      </c>
      <c r="K2692" s="30">
        <f t="shared" si="173"/>
        <v>0</v>
      </c>
      <c r="L2692" s="25">
        <f t="shared" si="174"/>
        <v>1</v>
      </c>
      <c r="M2692" s="25" t="str">
        <f>VLOOKUP(L2692,mês!A:B,2,0)</f>
        <v>Janeiro</v>
      </c>
      <c r="N2692" s="25" t="e">
        <f t="shared" si="175"/>
        <v>#VALUE!</v>
      </c>
    </row>
    <row r="2693" spans="10:14" ht="57" customHeight="1" x14ac:dyDescent="0.2">
      <c r="J2693" s="30">
        <f t="shared" si="172"/>
        <v>0</v>
      </c>
      <c r="K2693" s="30">
        <f t="shared" si="173"/>
        <v>0</v>
      </c>
      <c r="L2693" s="25">
        <f t="shared" si="174"/>
        <v>1</v>
      </c>
      <c r="M2693" s="25" t="str">
        <f>VLOOKUP(L2693,mês!A:B,2,0)</f>
        <v>Janeiro</v>
      </c>
      <c r="N2693" s="25" t="e">
        <f t="shared" si="175"/>
        <v>#VALUE!</v>
      </c>
    </row>
    <row r="2694" spans="10:14" ht="57" customHeight="1" x14ac:dyDescent="0.2">
      <c r="J2694" s="30">
        <f t="shared" si="172"/>
        <v>0</v>
      </c>
      <c r="K2694" s="30">
        <f t="shared" si="173"/>
        <v>0</v>
      </c>
      <c r="L2694" s="25">
        <f t="shared" si="174"/>
        <v>1</v>
      </c>
      <c r="M2694" s="25" t="str">
        <f>VLOOKUP(L2694,mês!A:B,2,0)</f>
        <v>Janeiro</v>
      </c>
      <c r="N2694" s="25" t="e">
        <f t="shared" si="175"/>
        <v>#VALUE!</v>
      </c>
    </row>
    <row r="2695" spans="10:14" ht="57" customHeight="1" x14ac:dyDescent="0.2">
      <c r="J2695" s="30">
        <f t="shared" si="172"/>
        <v>0</v>
      </c>
      <c r="K2695" s="30">
        <f t="shared" si="173"/>
        <v>0</v>
      </c>
      <c r="L2695" s="25">
        <f t="shared" si="174"/>
        <v>1</v>
      </c>
      <c r="M2695" s="25" t="str">
        <f>VLOOKUP(L2695,mês!A:B,2,0)</f>
        <v>Janeiro</v>
      </c>
      <c r="N2695" s="25" t="e">
        <f t="shared" si="175"/>
        <v>#VALUE!</v>
      </c>
    </row>
    <row r="2696" spans="10:14" ht="57" customHeight="1" x14ac:dyDescent="0.2">
      <c r="J2696" s="30">
        <f t="shared" si="172"/>
        <v>0</v>
      </c>
      <c r="K2696" s="30">
        <f t="shared" si="173"/>
        <v>0</v>
      </c>
      <c r="L2696" s="25">
        <f t="shared" si="174"/>
        <v>1</v>
      </c>
      <c r="M2696" s="25" t="str">
        <f>VLOOKUP(L2696,mês!A:B,2,0)</f>
        <v>Janeiro</v>
      </c>
      <c r="N2696" s="25" t="e">
        <f t="shared" si="175"/>
        <v>#VALUE!</v>
      </c>
    </row>
    <row r="2697" spans="10:14" ht="57" customHeight="1" x14ac:dyDescent="0.2">
      <c r="J2697" s="30">
        <f t="shared" si="172"/>
        <v>0</v>
      </c>
      <c r="K2697" s="30">
        <f t="shared" si="173"/>
        <v>0</v>
      </c>
      <c r="L2697" s="25">
        <f t="shared" si="174"/>
        <v>1</v>
      </c>
      <c r="M2697" s="25" t="str">
        <f>VLOOKUP(L2697,mês!A:B,2,0)</f>
        <v>Janeiro</v>
      </c>
      <c r="N2697" s="25" t="e">
        <f t="shared" si="175"/>
        <v>#VALUE!</v>
      </c>
    </row>
    <row r="2698" spans="10:14" ht="57" customHeight="1" x14ac:dyDescent="0.2">
      <c r="J2698" s="30">
        <f t="shared" si="172"/>
        <v>0</v>
      </c>
      <c r="K2698" s="30">
        <f t="shared" si="173"/>
        <v>0</v>
      </c>
      <c r="L2698" s="25">
        <f t="shared" si="174"/>
        <v>1</v>
      </c>
      <c r="M2698" s="25" t="str">
        <f>VLOOKUP(L2698,mês!A:B,2,0)</f>
        <v>Janeiro</v>
      </c>
      <c r="N2698" s="25" t="e">
        <f t="shared" si="175"/>
        <v>#VALUE!</v>
      </c>
    </row>
    <row r="2699" spans="10:14" ht="57" customHeight="1" x14ac:dyDescent="0.2">
      <c r="J2699" s="30">
        <f t="shared" si="172"/>
        <v>0</v>
      </c>
      <c r="K2699" s="30">
        <f t="shared" si="173"/>
        <v>0</v>
      </c>
      <c r="L2699" s="25">
        <f t="shared" si="174"/>
        <v>1</v>
      </c>
      <c r="M2699" s="25" t="str">
        <f>VLOOKUP(L2699,mês!A:B,2,0)</f>
        <v>Janeiro</v>
      </c>
      <c r="N2699" s="25" t="e">
        <f t="shared" si="175"/>
        <v>#VALUE!</v>
      </c>
    </row>
    <row r="2700" spans="10:14" ht="57" customHeight="1" x14ac:dyDescent="0.2">
      <c r="J2700" s="30">
        <f t="shared" si="172"/>
        <v>0</v>
      </c>
      <c r="K2700" s="30">
        <f t="shared" si="173"/>
        <v>0</v>
      </c>
      <c r="L2700" s="25">
        <f t="shared" si="174"/>
        <v>1</v>
      </c>
      <c r="M2700" s="25" t="str">
        <f>VLOOKUP(L2700,mês!A:B,2,0)</f>
        <v>Janeiro</v>
      </c>
      <c r="N2700" s="25" t="e">
        <f t="shared" si="175"/>
        <v>#VALUE!</v>
      </c>
    </row>
    <row r="2701" spans="10:14" ht="57" customHeight="1" x14ac:dyDescent="0.2">
      <c r="J2701" s="30">
        <f t="shared" si="172"/>
        <v>0</v>
      </c>
      <c r="K2701" s="30">
        <f t="shared" si="173"/>
        <v>0</v>
      </c>
      <c r="L2701" s="25">
        <f t="shared" si="174"/>
        <v>1</v>
      </c>
      <c r="M2701" s="25" t="str">
        <f>VLOOKUP(L2701,mês!A:B,2,0)</f>
        <v>Janeiro</v>
      </c>
      <c r="N2701" s="25" t="e">
        <f t="shared" si="175"/>
        <v>#VALUE!</v>
      </c>
    </row>
    <row r="2702" spans="10:14" ht="57" customHeight="1" x14ac:dyDescent="0.2">
      <c r="J2702" s="30">
        <f t="shared" si="172"/>
        <v>0</v>
      </c>
      <c r="K2702" s="30">
        <f t="shared" si="173"/>
        <v>0</v>
      </c>
      <c r="L2702" s="25">
        <f t="shared" si="174"/>
        <v>1</v>
      </c>
      <c r="M2702" s="25" t="str">
        <f>VLOOKUP(L2702,mês!A:B,2,0)</f>
        <v>Janeiro</v>
      </c>
      <c r="N2702" s="25" t="e">
        <f t="shared" si="175"/>
        <v>#VALUE!</v>
      </c>
    </row>
    <row r="2703" spans="10:14" ht="57" customHeight="1" x14ac:dyDescent="0.2">
      <c r="J2703" s="30">
        <f t="shared" si="172"/>
        <v>0</v>
      </c>
      <c r="K2703" s="30">
        <f t="shared" si="173"/>
        <v>0</v>
      </c>
      <c r="L2703" s="25">
        <f t="shared" si="174"/>
        <v>1</v>
      </c>
      <c r="M2703" s="25" t="str">
        <f>VLOOKUP(L2703,mês!A:B,2,0)</f>
        <v>Janeiro</v>
      </c>
      <c r="N2703" s="25" t="e">
        <f t="shared" si="175"/>
        <v>#VALUE!</v>
      </c>
    </row>
    <row r="2704" spans="10:14" ht="57" customHeight="1" x14ac:dyDescent="0.2">
      <c r="J2704" s="30">
        <f t="shared" si="172"/>
        <v>0</v>
      </c>
      <c r="K2704" s="30">
        <f t="shared" si="173"/>
        <v>0</v>
      </c>
      <c r="L2704" s="25">
        <f t="shared" si="174"/>
        <v>1</v>
      </c>
      <c r="M2704" s="25" t="str">
        <f>VLOOKUP(L2704,mês!A:B,2,0)</f>
        <v>Janeiro</v>
      </c>
      <c r="N2704" s="25" t="e">
        <f t="shared" si="175"/>
        <v>#VALUE!</v>
      </c>
    </row>
    <row r="2705" spans="10:14" ht="57" customHeight="1" x14ac:dyDescent="0.2">
      <c r="J2705" s="30">
        <f t="shared" si="172"/>
        <v>0</v>
      </c>
      <c r="K2705" s="30">
        <f t="shared" si="173"/>
        <v>0</v>
      </c>
      <c r="L2705" s="25">
        <f t="shared" si="174"/>
        <v>1</v>
      </c>
      <c r="M2705" s="25" t="str">
        <f>VLOOKUP(L2705,mês!A:B,2,0)</f>
        <v>Janeiro</v>
      </c>
      <c r="N2705" s="25" t="e">
        <f t="shared" si="175"/>
        <v>#VALUE!</v>
      </c>
    </row>
    <row r="2706" spans="10:14" ht="57" customHeight="1" x14ac:dyDescent="0.2">
      <c r="J2706" s="30">
        <f t="shared" si="172"/>
        <v>0</v>
      </c>
      <c r="K2706" s="30">
        <f t="shared" si="173"/>
        <v>0</v>
      </c>
      <c r="L2706" s="25">
        <f t="shared" si="174"/>
        <v>1</v>
      </c>
      <c r="M2706" s="25" t="str">
        <f>VLOOKUP(L2706,mês!A:B,2,0)</f>
        <v>Janeiro</v>
      </c>
      <c r="N2706" s="25" t="e">
        <f t="shared" si="175"/>
        <v>#VALUE!</v>
      </c>
    </row>
    <row r="2707" spans="10:14" ht="57" customHeight="1" x14ac:dyDescent="0.2">
      <c r="J2707" s="30">
        <f t="shared" si="172"/>
        <v>0</v>
      </c>
      <c r="K2707" s="30">
        <f t="shared" si="173"/>
        <v>0</v>
      </c>
      <c r="L2707" s="25">
        <f t="shared" si="174"/>
        <v>1</v>
      </c>
      <c r="M2707" s="25" t="str">
        <f>VLOOKUP(L2707,mês!A:B,2,0)</f>
        <v>Janeiro</v>
      </c>
      <c r="N2707" s="25" t="e">
        <f t="shared" si="175"/>
        <v>#VALUE!</v>
      </c>
    </row>
    <row r="2708" spans="10:14" ht="57" customHeight="1" x14ac:dyDescent="0.2">
      <c r="J2708" s="30">
        <f t="shared" si="172"/>
        <v>0</v>
      </c>
      <c r="K2708" s="30">
        <f t="shared" si="173"/>
        <v>0</v>
      </c>
      <c r="L2708" s="25">
        <f t="shared" si="174"/>
        <v>1</v>
      </c>
      <c r="M2708" s="25" t="str">
        <f>VLOOKUP(L2708,mês!A:B,2,0)</f>
        <v>Janeiro</v>
      </c>
      <c r="N2708" s="25" t="e">
        <f t="shared" si="175"/>
        <v>#VALUE!</v>
      </c>
    </row>
    <row r="2709" spans="10:14" ht="57" customHeight="1" x14ac:dyDescent="0.2">
      <c r="J2709" s="30">
        <f t="shared" si="172"/>
        <v>0</v>
      </c>
      <c r="K2709" s="30">
        <f t="shared" si="173"/>
        <v>0</v>
      </c>
      <c r="L2709" s="25">
        <f t="shared" si="174"/>
        <v>1</v>
      </c>
      <c r="M2709" s="25" t="str">
        <f>VLOOKUP(L2709,mês!A:B,2,0)</f>
        <v>Janeiro</v>
      </c>
      <c r="N2709" s="25" t="e">
        <f t="shared" si="175"/>
        <v>#VALUE!</v>
      </c>
    </row>
    <row r="2710" spans="10:14" ht="57" customHeight="1" x14ac:dyDescent="0.2">
      <c r="J2710" s="30">
        <f t="shared" si="172"/>
        <v>0</v>
      </c>
      <c r="K2710" s="30">
        <f t="shared" si="173"/>
        <v>0</v>
      </c>
      <c r="L2710" s="25">
        <f t="shared" si="174"/>
        <v>1</v>
      </c>
      <c r="M2710" s="25" t="str">
        <f>VLOOKUP(L2710,mês!A:B,2,0)</f>
        <v>Janeiro</v>
      </c>
      <c r="N2710" s="25" t="e">
        <f t="shared" si="175"/>
        <v>#VALUE!</v>
      </c>
    </row>
    <row r="2711" spans="10:14" ht="57" customHeight="1" x14ac:dyDescent="0.2">
      <c r="J2711" s="30">
        <f t="shared" si="172"/>
        <v>0</v>
      </c>
      <c r="K2711" s="30">
        <f t="shared" si="173"/>
        <v>0</v>
      </c>
      <c r="L2711" s="25">
        <f t="shared" si="174"/>
        <v>1</v>
      </c>
      <c r="M2711" s="25" t="str">
        <f>VLOOKUP(L2711,mês!A:B,2,0)</f>
        <v>Janeiro</v>
      </c>
      <c r="N2711" s="25" t="e">
        <f t="shared" si="175"/>
        <v>#VALUE!</v>
      </c>
    </row>
    <row r="2712" spans="10:14" ht="57" customHeight="1" x14ac:dyDescent="0.2">
      <c r="J2712" s="30">
        <f t="shared" si="172"/>
        <v>0</v>
      </c>
      <c r="K2712" s="30">
        <f t="shared" si="173"/>
        <v>0</v>
      </c>
      <c r="L2712" s="25">
        <f t="shared" si="174"/>
        <v>1</v>
      </c>
      <c r="M2712" s="25" t="str">
        <f>VLOOKUP(L2712,mês!A:B,2,0)</f>
        <v>Janeiro</v>
      </c>
      <c r="N2712" s="25" t="e">
        <f t="shared" si="175"/>
        <v>#VALUE!</v>
      </c>
    </row>
    <row r="2713" spans="10:14" ht="57" customHeight="1" x14ac:dyDescent="0.2">
      <c r="J2713" s="30">
        <f t="shared" si="172"/>
        <v>0</v>
      </c>
      <c r="K2713" s="30">
        <f t="shared" si="173"/>
        <v>0</v>
      </c>
      <c r="L2713" s="25">
        <f t="shared" si="174"/>
        <v>1</v>
      </c>
      <c r="M2713" s="25" t="str">
        <f>VLOOKUP(L2713,mês!A:B,2,0)</f>
        <v>Janeiro</v>
      </c>
      <c r="N2713" s="25" t="e">
        <f t="shared" si="175"/>
        <v>#VALUE!</v>
      </c>
    </row>
    <row r="2714" spans="10:14" ht="57" customHeight="1" x14ac:dyDescent="0.2">
      <c r="J2714" s="30">
        <f t="shared" si="172"/>
        <v>0</v>
      </c>
      <c r="K2714" s="30">
        <f t="shared" si="173"/>
        <v>0</v>
      </c>
      <c r="L2714" s="25">
        <f t="shared" si="174"/>
        <v>1</v>
      </c>
      <c r="M2714" s="25" t="str">
        <f>VLOOKUP(L2714,mês!A:B,2,0)</f>
        <v>Janeiro</v>
      </c>
      <c r="N2714" s="25" t="e">
        <f t="shared" si="175"/>
        <v>#VALUE!</v>
      </c>
    </row>
    <row r="2715" spans="10:14" ht="57" customHeight="1" x14ac:dyDescent="0.2">
      <c r="J2715" s="30">
        <f t="shared" si="172"/>
        <v>0</v>
      </c>
      <c r="K2715" s="30">
        <f t="shared" si="173"/>
        <v>0</v>
      </c>
      <c r="L2715" s="25">
        <f t="shared" si="174"/>
        <v>1</v>
      </c>
      <c r="M2715" s="25" t="str">
        <f>VLOOKUP(L2715,mês!A:B,2,0)</f>
        <v>Janeiro</v>
      </c>
      <c r="N2715" s="25" t="e">
        <f t="shared" si="175"/>
        <v>#VALUE!</v>
      </c>
    </row>
    <row r="2716" spans="10:14" ht="57" customHeight="1" x14ac:dyDescent="0.2">
      <c r="J2716" s="30">
        <f t="shared" si="172"/>
        <v>0</v>
      </c>
      <c r="K2716" s="30">
        <f t="shared" si="173"/>
        <v>0</v>
      </c>
      <c r="L2716" s="25">
        <f t="shared" si="174"/>
        <v>1</v>
      </c>
      <c r="M2716" s="25" t="str">
        <f>VLOOKUP(L2716,mês!A:B,2,0)</f>
        <v>Janeiro</v>
      </c>
      <c r="N2716" s="25" t="e">
        <f t="shared" si="175"/>
        <v>#VALUE!</v>
      </c>
    </row>
    <row r="2717" spans="10:14" ht="57" customHeight="1" x14ac:dyDescent="0.2">
      <c r="J2717" s="30">
        <f t="shared" si="172"/>
        <v>0</v>
      </c>
      <c r="K2717" s="30">
        <f t="shared" si="173"/>
        <v>0</v>
      </c>
      <c r="L2717" s="25">
        <f t="shared" si="174"/>
        <v>1</v>
      </c>
      <c r="M2717" s="25" t="str">
        <f>VLOOKUP(L2717,mês!A:B,2,0)</f>
        <v>Janeiro</v>
      </c>
      <c r="N2717" s="25" t="e">
        <f t="shared" si="175"/>
        <v>#VALUE!</v>
      </c>
    </row>
    <row r="2718" spans="10:14" ht="57" customHeight="1" x14ac:dyDescent="0.2">
      <c r="J2718" s="30">
        <f t="shared" si="172"/>
        <v>0</v>
      </c>
      <c r="K2718" s="30">
        <f t="shared" si="173"/>
        <v>0</v>
      </c>
      <c r="L2718" s="25">
        <f t="shared" si="174"/>
        <v>1</v>
      </c>
      <c r="M2718" s="25" t="str">
        <f>VLOOKUP(L2718,mês!A:B,2,0)</f>
        <v>Janeiro</v>
      </c>
      <c r="N2718" s="25" t="e">
        <f t="shared" si="175"/>
        <v>#VALUE!</v>
      </c>
    </row>
    <row r="2719" spans="10:14" ht="57" customHeight="1" x14ac:dyDescent="0.2">
      <c r="J2719" s="30">
        <f t="shared" ref="J2719:J2782" si="176">IF(G2719="Não",0,H2719)</f>
        <v>0</v>
      </c>
      <c r="K2719" s="30">
        <f t="shared" ref="K2719:K2782" si="177">IF(G2719="Não",H2719,0)</f>
        <v>0</v>
      </c>
      <c r="L2719" s="25">
        <f t="shared" ref="L2719:L2782" si="178">MONTH(B2719)</f>
        <v>1</v>
      </c>
      <c r="M2719" s="25" t="str">
        <f>VLOOKUP(L2719,mês!A:B,2,0)</f>
        <v>Janeiro</v>
      </c>
      <c r="N2719" s="25" t="e">
        <f t="shared" ref="N2719:N2782" si="179">LEFT(A2719,SEARCH("-",A2719)-1)</f>
        <v>#VALUE!</v>
      </c>
    </row>
    <row r="2720" spans="10:14" ht="57" customHeight="1" x14ac:dyDescent="0.2">
      <c r="J2720" s="30">
        <f t="shared" si="176"/>
        <v>0</v>
      </c>
      <c r="K2720" s="30">
        <f t="shared" si="177"/>
        <v>0</v>
      </c>
      <c r="L2720" s="25">
        <f t="shared" si="178"/>
        <v>1</v>
      </c>
      <c r="M2720" s="25" t="str">
        <f>VLOOKUP(L2720,mês!A:B,2,0)</f>
        <v>Janeiro</v>
      </c>
      <c r="N2720" s="25" t="e">
        <f t="shared" si="179"/>
        <v>#VALUE!</v>
      </c>
    </row>
    <row r="2721" spans="10:14" ht="57" customHeight="1" x14ac:dyDescent="0.2">
      <c r="J2721" s="30">
        <f t="shared" si="176"/>
        <v>0</v>
      </c>
      <c r="K2721" s="30">
        <f t="shared" si="177"/>
        <v>0</v>
      </c>
      <c r="L2721" s="25">
        <f t="shared" si="178"/>
        <v>1</v>
      </c>
      <c r="M2721" s="25" t="str">
        <f>VLOOKUP(L2721,mês!A:B,2,0)</f>
        <v>Janeiro</v>
      </c>
      <c r="N2721" s="25" t="e">
        <f t="shared" si="179"/>
        <v>#VALUE!</v>
      </c>
    </row>
    <row r="2722" spans="10:14" ht="57" customHeight="1" x14ac:dyDescent="0.2">
      <c r="J2722" s="30">
        <f t="shared" si="176"/>
        <v>0</v>
      </c>
      <c r="K2722" s="30">
        <f t="shared" si="177"/>
        <v>0</v>
      </c>
      <c r="L2722" s="25">
        <f t="shared" si="178"/>
        <v>1</v>
      </c>
      <c r="M2722" s="25" t="str">
        <f>VLOOKUP(L2722,mês!A:B,2,0)</f>
        <v>Janeiro</v>
      </c>
      <c r="N2722" s="25" t="e">
        <f t="shared" si="179"/>
        <v>#VALUE!</v>
      </c>
    </row>
    <row r="2723" spans="10:14" ht="57" customHeight="1" x14ac:dyDescent="0.2">
      <c r="J2723" s="30">
        <f t="shared" si="176"/>
        <v>0</v>
      </c>
      <c r="K2723" s="30">
        <f t="shared" si="177"/>
        <v>0</v>
      </c>
      <c r="L2723" s="25">
        <f t="shared" si="178"/>
        <v>1</v>
      </c>
      <c r="M2723" s="25" t="str">
        <f>VLOOKUP(L2723,mês!A:B,2,0)</f>
        <v>Janeiro</v>
      </c>
      <c r="N2723" s="25" t="e">
        <f t="shared" si="179"/>
        <v>#VALUE!</v>
      </c>
    </row>
    <row r="2724" spans="10:14" ht="57" customHeight="1" x14ac:dyDescent="0.2">
      <c r="J2724" s="30">
        <f t="shared" si="176"/>
        <v>0</v>
      </c>
      <c r="K2724" s="30">
        <f t="shared" si="177"/>
        <v>0</v>
      </c>
      <c r="L2724" s="25">
        <f t="shared" si="178"/>
        <v>1</v>
      </c>
      <c r="M2724" s="25" t="str">
        <f>VLOOKUP(L2724,mês!A:B,2,0)</f>
        <v>Janeiro</v>
      </c>
      <c r="N2724" s="25" t="e">
        <f t="shared" si="179"/>
        <v>#VALUE!</v>
      </c>
    </row>
    <row r="2725" spans="10:14" ht="57" customHeight="1" x14ac:dyDescent="0.2">
      <c r="J2725" s="30">
        <f t="shared" si="176"/>
        <v>0</v>
      </c>
      <c r="K2725" s="30">
        <f t="shared" si="177"/>
        <v>0</v>
      </c>
      <c r="L2725" s="25">
        <f t="shared" si="178"/>
        <v>1</v>
      </c>
      <c r="M2725" s="25" t="str">
        <f>VLOOKUP(L2725,mês!A:B,2,0)</f>
        <v>Janeiro</v>
      </c>
      <c r="N2725" s="25" t="e">
        <f t="shared" si="179"/>
        <v>#VALUE!</v>
      </c>
    </row>
    <row r="2726" spans="10:14" ht="57" customHeight="1" x14ac:dyDescent="0.2">
      <c r="J2726" s="30">
        <f t="shared" si="176"/>
        <v>0</v>
      </c>
      <c r="K2726" s="30">
        <f t="shared" si="177"/>
        <v>0</v>
      </c>
      <c r="L2726" s="25">
        <f t="shared" si="178"/>
        <v>1</v>
      </c>
      <c r="M2726" s="25" t="str">
        <f>VLOOKUP(L2726,mês!A:B,2,0)</f>
        <v>Janeiro</v>
      </c>
      <c r="N2726" s="25" t="e">
        <f t="shared" si="179"/>
        <v>#VALUE!</v>
      </c>
    </row>
    <row r="2727" spans="10:14" ht="57" customHeight="1" x14ac:dyDescent="0.2">
      <c r="J2727" s="30">
        <f t="shared" si="176"/>
        <v>0</v>
      </c>
      <c r="K2727" s="30">
        <f t="shared" si="177"/>
        <v>0</v>
      </c>
      <c r="L2727" s="25">
        <f t="shared" si="178"/>
        <v>1</v>
      </c>
      <c r="M2727" s="25" t="str">
        <f>VLOOKUP(L2727,mês!A:B,2,0)</f>
        <v>Janeiro</v>
      </c>
      <c r="N2727" s="25" t="e">
        <f t="shared" si="179"/>
        <v>#VALUE!</v>
      </c>
    </row>
    <row r="2728" spans="10:14" ht="57" customHeight="1" x14ac:dyDescent="0.2">
      <c r="J2728" s="30">
        <f t="shared" si="176"/>
        <v>0</v>
      </c>
      <c r="K2728" s="30">
        <f t="shared" si="177"/>
        <v>0</v>
      </c>
      <c r="L2728" s="25">
        <f t="shared" si="178"/>
        <v>1</v>
      </c>
      <c r="M2728" s="25" t="str">
        <f>VLOOKUP(L2728,mês!A:B,2,0)</f>
        <v>Janeiro</v>
      </c>
      <c r="N2728" s="25" t="e">
        <f t="shared" si="179"/>
        <v>#VALUE!</v>
      </c>
    </row>
    <row r="2729" spans="10:14" ht="57" customHeight="1" x14ac:dyDescent="0.2">
      <c r="J2729" s="30">
        <f t="shared" si="176"/>
        <v>0</v>
      </c>
      <c r="K2729" s="30">
        <f t="shared" si="177"/>
        <v>0</v>
      </c>
      <c r="L2729" s="25">
        <f t="shared" si="178"/>
        <v>1</v>
      </c>
      <c r="M2729" s="25" t="str">
        <f>VLOOKUP(L2729,mês!A:B,2,0)</f>
        <v>Janeiro</v>
      </c>
      <c r="N2729" s="25" t="e">
        <f t="shared" si="179"/>
        <v>#VALUE!</v>
      </c>
    </row>
    <row r="2730" spans="10:14" ht="57" customHeight="1" x14ac:dyDescent="0.2">
      <c r="J2730" s="30">
        <f t="shared" si="176"/>
        <v>0</v>
      </c>
      <c r="K2730" s="30">
        <f t="shared" si="177"/>
        <v>0</v>
      </c>
      <c r="L2730" s="25">
        <f t="shared" si="178"/>
        <v>1</v>
      </c>
      <c r="M2730" s="25" t="str">
        <f>VLOOKUP(L2730,mês!A:B,2,0)</f>
        <v>Janeiro</v>
      </c>
      <c r="N2730" s="25" t="e">
        <f t="shared" si="179"/>
        <v>#VALUE!</v>
      </c>
    </row>
    <row r="2731" spans="10:14" ht="57" customHeight="1" x14ac:dyDescent="0.2">
      <c r="J2731" s="30">
        <f t="shared" si="176"/>
        <v>0</v>
      </c>
      <c r="K2731" s="30">
        <f t="shared" si="177"/>
        <v>0</v>
      </c>
      <c r="L2731" s="25">
        <f t="shared" si="178"/>
        <v>1</v>
      </c>
      <c r="M2731" s="25" t="str">
        <f>VLOOKUP(L2731,mês!A:B,2,0)</f>
        <v>Janeiro</v>
      </c>
      <c r="N2731" s="25" t="e">
        <f t="shared" si="179"/>
        <v>#VALUE!</v>
      </c>
    </row>
    <row r="2732" spans="10:14" ht="57" customHeight="1" x14ac:dyDescent="0.2">
      <c r="J2732" s="30">
        <f t="shared" si="176"/>
        <v>0</v>
      </c>
      <c r="K2732" s="30">
        <f t="shared" si="177"/>
        <v>0</v>
      </c>
      <c r="L2732" s="25">
        <f t="shared" si="178"/>
        <v>1</v>
      </c>
      <c r="M2732" s="25" t="str">
        <f>VLOOKUP(L2732,mês!A:B,2,0)</f>
        <v>Janeiro</v>
      </c>
      <c r="N2732" s="25" t="e">
        <f t="shared" si="179"/>
        <v>#VALUE!</v>
      </c>
    </row>
    <row r="2733" spans="10:14" ht="57" customHeight="1" x14ac:dyDescent="0.2">
      <c r="J2733" s="30">
        <f t="shared" si="176"/>
        <v>0</v>
      </c>
      <c r="K2733" s="30">
        <f t="shared" si="177"/>
        <v>0</v>
      </c>
      <c r="L2733" s="25">
        <f t="shared" si="178"/>
        <v>1</v>
      </c>
      <c r="M2733" s="25" t="str">
        <f>VLOOKUP(L2733,mês!A:B,2,0)</f>
        <v>Janeiro</v>
      </c>
      <c r="N2733" s="25" t="e">
        <f t="shared" si="179"/>
        <v>#VALUE!</v>
      </c>
    </row>
    <row r="2734" spans="10:14" ht="57" customHeight="1" x14ac:dyDescent="0.2">
      <c r="J2734" s="30">
        <f t="shared" si="176"/>
        <v>0</v>
      </c>
      <c r="K2734" s="30">
        <f t="shared" si="177"/>
        <v>0</v>
      </c>
      <c r="L2734" s="25">
        <f t="shared" si="178"/>
        <v>1</v>
      </c>
      <c r="M2734" s="25" t="str">
        <f>VLOOKUP(L2734,mês!A:B,2,0)</f>
        <v>Janeiro</v>
      </c>
      <c r="N2734" s="25" t="e">
        <f t="shared" si="179"/>
        <v>#VALUE!</v>
      </c>
    </row>
    <row r="2735" spans="10:14" ht="57" customHeight="1" x14ac:dyDescent="0.2">
      <c r="J2735" s="30">
        <f t="shared" si="176"/>
        <v>0</v>
      </c>
      <c r="K2735" s="30">
        <f t="shared" si="177"/>
        <v>0</v>
      </c>
      <c r="L2735" s="25">
        <f t="shared" si="178"/>
        <v>1</v>
      </c>
      <c r="M2735" s="25" t="str">
        <f>VLOOKUP(L2735,mês!A:B,2,0)</f>
        <v>Janeiro</v>
      </c>
      <c r="N2735" s="25" t="e">
        <f t="shared" si="179"/>
        <v>#VALUE!</v>
      </c>
    </row>
    <row r="2736" spans="10:14" ht="57" customHeight="1" x14ac:dyDescent="0.2">
      <c r="J2736" s="30">
        <f t="shared" si="176"/>
        <v>0</v>
      </c>
      <c r="K2736" s="30">
        <f t="shared" si="177"/>
        <v>0</v>
      </c>
      <c r="L2736" s="25">
        <f t="shared" si="178"/>
        <v>1</v>
      </c>
      <c r="M2736" s="25" t="str">
        <f>VLOOKUP(L2736,mês!A:B,2,0)</f>
        <v>Janeiro</v>
      </c>
      <c r="N2736" s="25" t="e">
        <f t="shared" si="179"/>
        <v>#VALUE!</v>
      </c>
    </row>
    <row r="2737" spans="10:14" ht="57" customHeight="1" x14ac:dyDescent="0.2">
      <c r="J2737" s="30">
        <f t="shared" si="176"/>
        <v>0</v>
      </c>
      <c r="K2737" s="30">
        <f t="shared" si="177"/>
        <v>0</v>
      </c>
      <c r="L2737" s="25">
        <f t="shared" si="178"/>
        <v>1</v>
      </c>
      <c r="M2737" s="25" t="str">
        <f>VLOOKUP(L2737,mês!A:B,2,0)</f>
        <v>Janeiro</v>
      </c>
      <c r="N2737" s="25" t="e">
        <f t="shared" si="179"/>
        <v>#VALUE!</v>
      </c>
    </row>
    <row r="2738" spans="10:14" ht="57" customHeight="1" x14ac:dyDescent="0.2">
      <c r="J2738" s="30">
        <f t="shared" si="176"/>
        <v>0</v>
      </c>
      <c r="K2738" s="30">
        <f t="shared" si="177"/>
        <v>0</v>
      </c>
      <c r="L2738" s="25">
        <f t="shared" si="178"/>
        <v>1</v>
      </c>
      <c r="M2738" s="25" t="str">
        <f>VLOOKUP(L2738,mês!A:B,2,0)</f>
        <v>Janeiro</v>
      </c>
      <c r="N2738" s="25" t="e">
        <f t="shared" si="179"/>
        <v>#VALUE!</v>
      </c>
    </row>
    <row r="2739" spans="10:14" ht="57" customHeight="1" x14ac:dyDescent="0.2">
      <c r="J2739" s="30">
        <f t="shared" si="176"/>
        <v>0</v>
      </c>
      <c r="K2739" s="30">
        <f t="shared" si="177"/>
        <v>0</v>
      </c>
      <c r="L2739" s="25">
        <f t="shared" si="178"/>
        <v>1</v>
      </c>
      <c r="M2739" s="25" t="str">
        <f>VLOOKUP(L2739,mês!A:B,2,0)</f>
        <v>Janeiro</v>
      </c>
      <c r="N2739" s="25" t="e">
        <f t="shared" si="179"/>
        <v>#VALUE!</v>
      </c>
    </row>
    <row r="2740" spans="10:14" ht="57" customHeight="1" x14ac:dyDescent="0.2">
      <c r="J2740" s="30">
        <f t="shared" si="176"/>
        <v>0</v>
      </c>
      <c r="K2740" s="30">
        <f t="shared" si="177"/>
        <v>0</v>
      </c>
      <c r="L2740" s="25">
        <f t="shared" si="178"/>
        <v>1</v>
      </c>
      <c r="M2740" s="25" t="str">
        <f>VLOOKUP(L2740,mês!A:B,2,0)</f>
        <v>Janeiro</v>
      </c>
      <c r="N2740" s="25" t="e">
        <f t="shared" si="179"/>
        <v>#VALUE!</v>
      </c>
    </row>
    <row r="2741" spans="10:14" ht="57" customHeight="1" x14ac:dyDescent="0.2">
      <c r="J2741" s="30">
        <f t="shared" si="176"/>
        <v>0</v>
      </c>
      <c r="K2741" s="30">
        <f t="shared" si="177"/>
        <v>0</v>
      </c>
      <c r="L2741" s="25">
        <f t="shared" si="178"/>
        <v>1</v>
      </c>
      <c r="M2741" s="25" t="str">
        <f>VLOOKUP(L2741,mês!A:B,2,0)</f>
        <v>Janeiro</v>
      </c>
      <c r="N2741" s="25" t="e">
        <f t="shared" si="179"/>
        <v>#VALUE!</v>
      </c>
    </row>
    <row r="2742" spans="10:14" ht="57" customHeight="1" x14ac:dyDescent="0.2">
      <c r="J2742" s="30">
        <f t="shared" si="176"/>
        <v>0</v>
      </c>
      <c r="K2742" s="30">
        <f t="shared" si="177"/>
        <v>0</v>
      </c>
      <c r="L2742" s="25">
        <f t="shared" si="178"/>
        <v>1</v>
      </c>
      <c r="M2742" s="25" t="str">
        <f>VLOOKUP(L2742,mês!A:B,2,0)</f>
        <v>Janeiro</v>
      </c>
      <c r="N2742" s="25" t="e">
        <f t="shared" si="179"/>
        <v>#VALUE!</v>
      </c>
    </row>
    <row r="2743" spans="10:14" ht="57" customHeight="1" x14ac:dyDescent="0.2">
      <c r="J2743" s="30">
        <f t="shared" si="176"/>
        <v>0</v>
      </c>
      <c r="K2743" s="30">
        <f t="shared" si="177"/>
        <v>0</v>
      </c>
      <c r="L2743" s="25">
        <f t="shared" si="178"/>
        <v>1</v>
      </c>
      <c r="M2743" s="25" t="str">
        <f>VLOOKUP(L2743,mês!A:B,2,0)</f>
        <v>Janeiro</v>
      </c>
      <c r="N2743" s="25" t="e">
        <f t="shared" si="179"/>
        <v>#VALUE!</v>
      </c>
    </row>
    <row r="2744" spans="10:14" ht="57" customHeight="1" x14ac:dyDescent="0.2">
      <c r="J2744" s="30">
        <f t="shared" si="176"/>
        <v>0</v>
      </c>
      <c r="K2744" s="30">
        <f t="shared" si="177"/>
        <v>0</v>
      </c>
      <c r="L2744" s="25">
        <f t="shared" si="178"/>
        <v>1</v>
      </c>
      <c r="M2744" s="25" t="str">
        <f>VLOOKUP(L2744,mês!A:B,2,0)</f>
        <v>Janeiro</v>
      </c>
      <c r="N2744" s="25" t="e">
        <f t="shared" si="179"/>
        <v>#VALUE!</v>
      </c>
    </row>
    <row r="2745" spans="10:14" ht="57" customHeight="1" x14ac:dyDescent="0.2">
      <c r="J2745" s="30">
        <f t="shared" si="176"/>
        <v>0</v>
      </c>
      <c r="K2745" s="30">
        <f t="shared" si="177"/>
        <v>0</v>
      </c>
      <c r="L2745" s="25">
        <f t="shared" si="178"/>
        <v>1</v>
      </c>
      <c r="M2745" s="25" t="str">
        <f>VLOOKUP(L2745,mês!A:B,2,0)</f>
        <v>Janeiro</v>
      </c>
      <c r="N2745" s="25" t="e">
        <f t="shared" si="179"/>
        <v>#VALUE!</v>
      </c>
    </row>
    <row r="2746" spans="10:14" ht="57" customHeight="1" x14ac:dyDescent="0.2">
      <c r="J2746" s="30">
        <f t="shared" si="176"/>
        <v>0</v>
      </c>
      <c r="K2746" s="30">
        <f t="shared" si="177"/>
        <v>0</v>
      </c>
      <c r="L2746" s="25">
        <f t="shared" si="178"/>
        <v>1</v>
      </c>
      <c r="M2746" s="25" t="str">
        <f>VLOOKUP(L2746,mês!A:B,2,0)</f>
        <v>Janeiro</v>
      </c>
      <c r="N2746" s="25" t="e">
        <f t="shared" si="179"/>
        <v>#VALUE!</v>
      </c>
    </row>
    <row r="2747" spans="10:14" ht="57" customHeight="1" x14ac:dyDescent="0.2">
      <c r="J2747" s="30">
        <f t="shared" si="176"/>
        <v>0</v>
      </c>
      <c r="K2747" s="30">
        <f t="shared" si="177"/>
        <v>0</v>
      </c>
      <c r="L2747" s="25">
        <f t="shared" si="178"/>
        <v>1</v>
      </c>
      <c r="M2747" s="25" t="str">
        <f>VLOOKUP(L2747,mês!A:B,2,0)</f>
        <v>Janeiro</v>
      </c>
      <c r="N2747" s="25" t="e">
        <f t="shared" si="179"/>
        <v>#VALUE!</v>
      </c>
    </row>
    <row r="2748" spans="10:14" ht="57" customHeight="1" x14ac:dyDescent="0.2">
      <c r="J2748" s="30">
        <f t="shared" si="176"/>
        <v>0</v>
      </c>
      <c r="K2748" s="30">
        <f t="shared" si="177"/>
        <v>0</v>
      </c>
      <c r="L2748" s="25">
        <f t="shared" si="178"/>
        <v>1</v>
      </c>
      <c r="M2748" s="25" t="str">
        <f>VLOOKUP(L2748,mês!A:B,2,0)</f>
        <v>Janeiro</v>
      </c>
      <c r="N2748" s="25" t="e">
        <f t="shared" si="179"/>
        <v>#VALUE!</v>
      </c>
    </row>
    <row r="2749" spans="10:14" ht="57" customHeight="1" x14ac:dyDescent="0.2">
      <c r="J2749" s="30">
        <f t="shared" si="176"/>
        <v>0</v>
      </c>
      <c r="K2749" s="30">
        <f t="shared" si="177"/>
        <v>0</v>
      </c>
      <c r="L2749" s="25">
        <f t="shared" si="178"/>
        <v>1</v>
      </c>
      <c r="M2749" s="25" t="str">
        <f>VLOOKUP(L2749,mês!A:B,2,0)</f>
        <v>Janeiro</v>
      </c>
      <c r="N2749" s="25" t="e">
        <f t="shared" si="179"/>
        <v>#VALUE!</v>
      </c>
    </row>
    <row r="2750" spans="10:14" ht="57" customHeight="1" x14ac:dyDescent="0.2">
      <c r="J2750" s="30">
        <f t="shared" si="176"/>
        <v>0</v>
      </c>
      <c r="K2750" s="30">
        <f t="shared" si="177"/>
        <v>0</v>
      </c>
      <c r="L2750" s="25">
        <f t="shared" si="178"/>
        <v>1</v>
      </c>
      <c r="M2750" s="25" t="str">
        <f>VLOOKUP(L2750,mês!A:B,2,0)</f>
        <v>Janeiro</v>
      </c>
      <c r="N2750" s="25" t="e">
        <f t="shared" si="179"/>
        <v>#VALUE!</v>
      </c>
    </row>
    <row r="2751" spans="10:14" ht="57" customHeight="1" x14ac:dyDescent="0.2">
      <c r="J2751" s="30">
        <f t="shared" si="176"/>
        <v>0</v>
      </c>
      <c r="K2751" s="30">
        <f t="shared" si="177"/>
        <v>0</v>
      </c>
      <c r="L2751" s="25">
        <f t="shared" si="178"/>
        <v>1</v>
      </c>
      <c r="M2751" s="25" t="str">
        <f>VLOOKUP(L2751,mês!A:B,2,0)</f>
        <v>Janeiro</v>
      </c>
      <c r="N2751" s="25" t="e">
        <f t="shared" si="179"/>
        <v>#VALUE!</v>
      </c>
    </row>
    <row r="2752" spans="10:14" ht="57" customHeight="1" x14ac:dyDescent="0.2">
      <c r="J2752" s="30">
        <f t="shared" si="176"/>
        <v>0</v>
      </c>
      <c r="K2752" s="30">
        <f t="shared" si="177"/>
        <v>0</v>
      </c>
      <c r="L2752" s="25">
        <f t="shared" si="178"/>
        <v>1</v>
      </c>
      <c r="M2752" s="25" t="str">
        <f>VLOOKUP(L2752,mês!A:B,2,0)</f>
        <v>Janeiro</v>
      </c>
      <c r="N2752" s="25" t="e">
        <f t="shared" si="179"/>
        <v>#VALUE!</v>
      </c>
    </row>
    <row r="2753" spans="10:14" ht="57" customHeight="1" x14ac:dyDescent="0.2">
      <c r="J2753" s="30">
        <f t="shared" si="176"/>
        <v>0</v>
      </c>
      <c r="K2753" s="30">
        <f t="shared" si="177"/>
        <v>0</v>
      </c>
      <c r="L2753" s="25">
        <f t="shared" si="178"/>
        <v>1</v>
      </c>
      <c r="M2753" s="25" t="str">
        <f>VLOOKUP(L2753,mês!A:B,2,0)</f>
        <v>Janeiro</v>
      </c>
      <c r="N2753" s="25" t="e">
        <f t="shared" si="179"/>
        <v>#VALUE!</v>
      </c>
    </row>
    <row r="2754" spans="10:14" ht="57" customHeight="1" x14ac:dyDescent="0.2">
      <c r="J2754" s="30">
        <f t="shared" si="176"/>
        <v>0</v>
      </c>
      <c r="K2754" s="30">
        <f t="shared" si="177"/>
        <v>0</v>
      </c>
      <c r="L2754" s="25">
        <f t="shared" si="178"/>
        <v>1</v>
      </c>
      <c r="M2754" s="25" t="str">
        <f>VLOOKUP(L2754,mês!A:B,2,0)</f>
        <v>Janeiro</v>
      </c>
      <c r="N2754" s="25" t="e">
        <f t="shared" si="179"/>
        <v>#VALUE!</v>
      </c>
    </row>
    <row r="2755" spans="10:14" ht="57" customHeight="1" x14ac:dyDescent="0.2">
      <c r="J2755" s="30">
        <f t="shared" si="176"/>
        <v>0</v>
      </c>
      <c r="K2755" s="30">
        <f t="shared" si="177"/>
        <v>0</v>
      </c>
      <c r="L2755" s="25">
        <f t="shared" si="178"/>
        <v>1</v>
      </c>
      <c r="M2755" s="25" t="str">
        <f>VLOOKUP(L2755,mês!A:B,2,0)</f>
        <v>Janeiro</v>
      </c>
      <c r="N2755" s="25" t="e">
        <f t="shared" si="179"/>
        <v>#VALUE!</v>
      </c>
    </row>
    <row r="2756" spans="10:14" ht="57" customHeight="1" x14ac:dyDescent="0.2">
      <c r="J2756" s="30">
        <f t="shared" si="176"/>
        <v>0</v>
      </c>
      <c r="K2756" s="30">
        <f t="shared" si="177"/>
        <v>0</v>
      </c>
      <c r="L2756" s="25">
        <f t="shared" si="178"/>
        <v>1</v>
      </c>
      <c r="M2756" s="25" t="str">
        <f>VLOOKUP(L2756,mês!A:B,2,0)</f>
        <v>Janeiro</v>
      </c>
      <c r="N2756" s="25" t="e">
        <f t="shared" si="179"/>
        <v>#VALUE!</v>
      </c>
    </row>
    <row r="2757" spans="10:14" ht="57" customHeight="1" x14ac:dyDescent="0.2">
      <c r="J2757" s="30">
        <f t="shared" si="176"/>
        <v>0</v>
      </c>
      <c r="K2757" s="30">
        <f t="shared" si="177"/>
        <v>0</v>
      </c>
      <c r="L2757" s="25">
        <f t="shared" si="178"/>
        <v>1</v>
      </c>
      <c r="M2757" s="25" t="str">
        <f>VLOOKUP(L2757,mês!A:B,2,0)</f>
        <v>Janeiro</v>
      </c>
      <c r="N2757" s="25" t="e">
        <f t="shared" si="179"/>
        <v>#VALUE!</v>
      </c>
    </row>
    <row r="2758" spans="10:14" ht="57" customHeight="1" x14ac:dyDescent="0.2">
      <c r="J2758" s="30">
        <f t="shared" si="176"/>
        <v>0</v>
      </c>
      <c r="K2758" s="30">
        <f t="shared" si="177"/>
        <v>0</v>
      </c>
      <c r="L2758" s="25">
        <f t="shared" si="178"/>
        <v>1</v>
      </c>
      <c r="M2758" s="25" t="str">
        <f>VLOOKUP(L2758,mês!A:B,2,0)</f>
        <v>Janeiro</v>
      </c>
      <c r="N2758" s="25" t="e">
        <f t="shared" si="179"/>
        <v>#VALUE!</v>
      </c>
    </row>
    <row r="2759" spans="10:14" ht="57" customHeight="1" x14ac:dyDescent="0.2">
      <c r="J2759" s="30">
        <f t="shared" si="176"/>
        <v>0</v>
      </c>
      <c r="K2759" s="30">
        <f t="shared" si="177"/>
        <v>0</v>
      </c>
      <c r="L2759" s="25">
        <f t="shared" si="178"/>
        <v>1</v>
      </c>
      <c r="M2759" s="25" t="str">
        <f>VLOOKUP(L2759,mês!A:B,2,0)</f>
        <v>Janeiro</v>
      </c>
      <c r="N2759" s="25" t="e">
        <f t="shared" si="179"/>
        <v>#VALUE!</v>
      </c>
    </row>
    <row r="2760" spans="10:14" ht="57" customHeight="1" x14ac:dyDescent="0.2">
      <c r="J2760" s="30">
        <f t="shared" si="176"/>
        <v>0</v>
      </c>
      <c r="K2760" s="30">
        <f t="shared" si="177"/>
        <v>0</v>
      </c>
      <c r="L2760" s="25">
        <f t="shared" si="178"/>
        <v>1</v>
      </c>
      <c r="M2760" s="25" t="str">
        <f>VLOOKUP(L2760,mês!A:B,2,0)</f>
        <v>Janeiro</v>
      </c>
      <c r="N2760" s="25" t="e">
        <f t="shared" si="179"/>
        <v>#VALUE!</v>
      </c>
    </row>
    <row r="2761" spans="10:14" ht="57" customHeight="1" x14ac:dyDescent="0.2">
      <c r="J2761" s="30">
        <f t="shared" si="176"/>
        <v>0</v>
      </c>
      <c r="K2761" s="30">
        <f t="shared" si="177"/>
        <v>0</v>
      </c>
      <c r="L2761" s="25">
        <f t="shared" si="178"/>
        <v>1</v>
      </c>
      <c r="M2761" s="25" t="str">
        <f>VLOOKUP(L2761,mês!A:B,2,0)</f>
        <v>Janeiro</v>
      </c>
      <c r="N2761" s="25" t="e">
        <f t="shared" si="179"/>
        <v>#VALUE!</v>
      </c>
    </row>
    <row r="2762" spans="10:14" ht="57" customHeight="1" x14ac:dyDescent="0.2">
      <c r="J2762" s="30">
        <f t="shared" si="176"/>
        <v>0</v>
      </c>
      <c r="K2762" s="30">
        <f t="shared" si="177"/>
        <v>0</v>
      </c>
      <c r="L2762" s="25">
        <f t="shared" si="178"/>
        <v>1</v>
      </c>
      <c r="M2762" s="25" t="str">
        <f>VLOOKUP(L2762,mês!A:B,2,0)</f>
        <v>Janeiro</v>
      </c>
      <c r="N2762" s="25" t="e">
        <f t="shared" si="179"/>
        <v>#VALUE!</v>
      </c>
    </row>
    <row r="2763" spans="10:14" ht="57" customHeight="1" x14ac:dyDescent="0.2">
      <c r="J2763" s="30">
        <f t="shared" si="176"/>
        <v>0</v>
      </c>
      <c r="K2763" s="30">
        <f t="shared" si="177"/>
        <v>0</v>
      </c>
      <c r="L2763" s="25">
        <f t="shared" si="178"/>
        <v>1</v>
      </c>
      <c r="M2763" s="25" t="str">
        <f>VLOOKUP(L2763,mês!A:B,2,0)</f>
        <v>Janeiro</v>
      </c>
      <c r="N2763" s="25" t="e">
        <f t="shared" si="179"/>
        <v>#VALUE!</v>
      </c>
    </row>
    <row r="2764" spans="10:14" ht="57" customHeight="1" x14ac:dyDescent="0.2">
      <c r="J2764" s="30">
        <f t="shared" si="176"/>
        <v>0</v>
      </c>
      <c r="K2764" s="30">
        <f t="shared" si="177"/>
        <v>0</v>
      </c>
      <c r="L2764" s="25">
        <f t="shared" si="178"/>
        <v>1</v>
      </c>
      <c r="M2764" s="25" t="str">
        <f>VLOOKUP(L2764,mês!A:B,2,0)</f>
        <v>Janeiro</v>
      </c>
      <c r="N2764" s="25" t="e">
        <f t="shared" si="179"/>
        <v>#VALUE!</v>
      </c>
    </row>
    <row r="2765" spans="10:14" ht="57" customHeight="1" x14ac:dyDescent="0.2">
      <c r="J2765" s="30">
        <f t="shared" si="176"/>
        <v>0</v>
      </c>
      <c r="K2765" s="30">
        <f t="shared" si="177"/>
        <v>0</v>
      </c>
      <c r="L2765" s="25">
        <f t="shared" si="178"/>
        <v>1</v>
      </c>
      <c r="M2765" s="25" t="str">
        <f>VLOOKUP(L2765,mês!A:B,2,0)</f>
        <v>Janeiro</v>
      </c>
      <c r="N2765" s="25" t="e">
        <f t="shared" si="179"/>
        <v>#VALUE!</v>
      </c>
    </row>
    <row r="2766" spans="10:14" ht="57" customHeight="1" x14ac:dyDescent="0.2">
      <c r="J2766" s="30">
        <f t="shared" si="176"/>
        <v>0</v>
      </c>
      <c r="K2766" s="30">
        <f t="shared" si="177"/>
        <v>0</v>
      </c>
      <c r="L2766" s="25">
        <f t="shared" si="178"/>
        <v>1</v>
      </c>
      <c r="M2766" s="25" t="str">
        <f>VLOOKUP(L2766,mês!A:B,2,0)</f>
        <v>Janeiro</v>
      </c>
      <c r="N2766" s="25" t="e">
        <f t="shared" si="179"/>
        <v>#VALUE!</v>
      </c>
    </row>
    <row r="2767" spans="10:14" ht="57" customHeight="1" x14ac:dyDescent="0.2">
      <c r="J2767" s="30">
        <f t="shared" si="176"/>
        <v>0</v>
      </c>
      <c r="K2767" s="30">
        <f t="shared" si="177"/>
        <v>0</v>
      </c>
      <c r="L2767" s="25">
        <f t="shared" si="178"/>
        <v>1</v>
      </c>
      <c r="M2767" s="25" t="str">
        <f>VLOOKUP(L2767,mês!A:B,2,0)</f>
        <v>Janeiro</v>
      </c>
      <c r="N2767" s="25" t="e">
        <f t="shared" si="179"/>
        <v>#VALUE!</v>
      </c>
    </row>
    <row r="2768" spans="10:14" ht="57" customHeight="1" x14ac:dyDescent="0.2">
      <c r="J2768" s="30">
        <f t="shared" si="176"/>
        <v>0</v>
      </c>
      <c r="K2768" s="30">
        <f t="shared" si="177"/>
        <v>0</v>
      </c>
      <c r="L2768" s="25">
        <f t="shared" si="178"/>
        <v>1</v>
      </c>
      <c r="M2768" s="25" t="str">
        <f>VLOOKUP(L2768,mês!A:B,2,0)</f>
        <v>Janeiro</v>
      </c>
      <c r="N2768" s="25" t="e">
        <f t="shared" si="179"/>
        <v>#VALUE!</v>
      </c>
    </row>
    <row r="2769" spans="10:14" ht="57" customHeight="1" x14ac:dyDescent="0.2">
      <c r="J2769" s="30">
        <f t="shared" si="176"/>
        <v>0</v>
      </c>
      <c r="K2769" s="30">
        <f t="shared" si="177"/>
        <v>0</v>
      </c>
      <c r="L2769" s="25">
        <f t="shared" si="178"/>
        <v>1</v>
      </c>
      <c r="M2769" s="25" t="str">
        <f>VLOOKUP(L2769,mês!A:B,2,0)</f>
        <v>Janeiro</v>
      </c>
      <c r="N2769" s="25" t="e">
        <f t="shared" si="179"/>
        <v>#VALUE!</v>
      </c>
    </row>
    <row r="2770" spans="10:14" ht="57" customHeight="1" x14ac:dyDescent="0.2">
      <c r="J2770" s="30">
        <f t="shared" si="176"/>
        <v>0</v>
      </c>
      <c r="K2770" s="30">
        <f t="shared" si="177"/>
        <v>0</v>
      </c>
      <c r="L2770" s="25">
        <f t="shared" si="178"/>
        <v>1</v>
      </c>
      <c r="M2770" s="25" t="str">
        <f>VLOOKUP(L2770,mês!A:B,2,0)</f>
        <v>Janeiro</v>
      </c>
      <c r="N2770" s="25" t="e">
        <f t="shared" si="179"/>
        <v>#VALUE!</v>
      </c>
    </row>
    <row r="2771" spans="10:14" ht="57" customHeight="1" x14ac:dyDescent="0.2">
      <c r="J2771" s="30">
        <f t="shared" si="176"/>
        <v>0</v>
      </c>
      <c r="K2771" s="30">
        <f t="shared" si="177"/>
        <v>0</v>
      </c>
      <c r="L2771" s="25">
        <f t="shared" si="178"/>
        <v>1</v>
      </c>
      <c r="M2771" s="25" t="str">
        <f>VLOOKUP(L2771,mês!A:B,2,0)</f>
        <v>Janeiro</v>
      </c>
      <c r="N2771" s="25" t="e">
        <f t="shared" si="179"/>
        <v>#VALUE!</v>
      </c>
    </row>
    <row r="2772" spans="10:14" ht="57" customHeight="1" x14ac:dyDescent="0.2">
      <c r="J2772" s="30">
        <f t="shared" si="176"/>
        <v>0</v>
      </c>
      <c r="K2772" s="30">
        <f t="shared" si="177"/>
        <v>0</v>
      </c>
      <c r="L2772" s="25">
        <f t="shared" si="178"/>
        <v>1</v>
      </c>
      <c r="M2772" s="25" t="str">
        <f>VLOOKUP(L2772,mês!A:B,2,0)</f>
        <v>Janeiro</v>
      </c>
      <c r="N2772" s="25" t="e">
        <f t="shared" si="179"/>
        <v>#VALUE!</v>
      </c>
    </row>
    <row r="2773" spans="10:14" ht="57" customHeight="1" x14ac:dyDescent="0.2">
      <c r="J2773" s="30">
        <f t="shared" si="176"/>
        <v>0</v>
      </c>
      <c r="K2773" s="30">
        <f t="shared" si="177"/>
        <v>0</v>
      </c>
      <c r="L2773" s="25">
        <f t="shared" si="178"/>
        <v>1</v>
      </c>
      <c r="M2773" s="25" t="str">
        <f>VLOOKUP(L2773,mês!A:B,2,0)</f>
        <v>Janeiro</v>
      </c>
      <c r="N2773" s="25" t="e">
        <f t="shared" si="179"/>
        <v>#VALUE!</v>
      </c>
    </row>
    <row r="2774" spans="10:14" ht="57" customHeight="1" x14ac:dyDescent="0.2">
      <c r="J2774" s="30">
        <f t="shared" si="176"/>
        <v>0</v>
      </c>
      <c r="K2774" s="30">
        <f t="shared" si="177"/>
        <v>0</v>
      </c>
      <c r="L2774" s="25">
        <f t="shared" si="178"/>
        <v>1</v>
      </c>
      <c r="M2774" s="25" t="str">
        <f>VLOOKUP(L2774,mês!A:B,2,0)</f>
        <v>Janeiro</v>
      </c>
      <c r="N2774" s="25" t="e">
        <f t="shared" si="179"/>
        <v>#VALUE!</v>
      </c>
    </row>
    <row r="2775" spans="10:14" ht="57" customHeight="1" x14ac:dyDescent="0.2">
      <c r="J2775" s="30">
        <f t="shared" si="176"/>
        <v>0</v>
      </c>
      <c r="K2775" s="30">
        <f t="shared" si="177"/>
        <v>0</v>
      </c>
      <c r="L2775" s="25">
        <f t="shared" si="178"/>
        <v>1</v>
      </c>
      <c r="M2775" s="25" t="str">
        <f>VLOOKUP(L2775,mês!A:B,2,0)</f>
        <v>Janeiro</v>
      </c>
      <c r="N2775" s="25" t="e">
        <f t="shared" si="179"/>
        <v>#VALUE!</v>
      </c>
    </row>
    <row r="2776" spans="10:14" ht="57" customHeight="1" x14ac:dyDescent="0.2">
      <c r="J2776" s="30">
        <f t="shared" si="176"/>
        <v>0</v>
      </c>
      <c r="K2776" s="30">
        <f t="shared" si="177"/>
        <v>0</v>
      </c>
      <c r="L2776" s="25">
        <f t="shared" si="178"/>
        <v>1</v>
      </c>
      <c r="M2776" s="25" t="str">
        <f>VLOOKUP(L2776,mês!A:B,2,0)</f>
        <v>Janeiro</v>
      </c>
      <c r="N2776" s="25" t="e">
        <f t="shared" si="179"/>
        <v>#VALUE!</v>
      </c>
    </row>
    <row r="2777" spans="10:14" ht="57" customHeight="1" x14ac:dyDescent="0.2">
      <c r="J2777" s="30">
        <f t="shared" si="176"/>
        <v>0</v>
      </c>
      <c r="K2777" s="30">
        <f t="shared" si="177"/>
        <v>0</v>
      </c>
      <c r="L2777" s="25">
        <f t="shared" si="178"/>
        <v>1</v>
      </c>
      <c r="M2777" s="25" t="str">
        <f>VLOOKUP(L2777,mês!A:B,2,0)</f>
        <v>Janeiro</v>
      </c>
      <c r="N2777" s="25" t="e">
        <f t="shared" si="179"/>
        <v>#VALUE!</v>
      </c>
    </row>
    <row r="2778" spans="10:14" ht="57" customHeight="1" x14ac:dyDescent="0.2">
      <c r="J2778" s="30">
        <f t="shared" si="176"/>
        <v>0</v>
      </c>
      <c r="K2778" s="30">
        <f t="shared" si="177"/>
        <v>0</v>
      </c>
      <c r="L2778" s="25">
        <f t="shared" si="178"/>
        <v>1</v>
      </c>
      <c r="M2778" s="25" t="str">
        <f>VLOOKUP(L2778,mês!A:B,2,0)</f>
        <v>Janeiro</v>
      </c>
      <c r="N2778" s="25" t="e">
        <f t="shared" si="179"/>
        <v>#VALUE!</v>
      </c>
    </row>
    <row r="2779" spans="10:14" ht="57" customHeight="1" x14ac:dyDescent="0.2">
      <c r="J2779" s="30">
        <f t="shared" si="176"/>
        <v>0</v>
      </c>
      <c r="K2779" s="30">
        <f t="shared" si="177"/>
        <v>0</v>
      </c>
      <c r="L2779" s="25">
        <f t="shared" si="178"/>
        <v>1</v>
      </c>
      <c r="M2779" s="25" t="str">
        <f>VLOOKUP(L2779,mês!A:B,2,0)</f>
        <v>Janeiro</v>
      </c>
      <c r="N2779" s="25" t="e">
        <f t="shared" si="179"/>
        <v>#VALUE!</v>
      </c>
    </row>
    <row r="2780" spans="10:14" ht="57" customHeight="1" x14ac:dyDescent="0.2">
      <c r="J2780" s="30">
        <f t="shared" si="176"/>
        <v>0</v>
      </c>
      <c r="K2780" s="30">
        <f t="shared" si="177"/>
        <v>0</v>
      </c>
      <c r="L2780" s="25">
        <f t="shared" si="178"/>
        <v>1</v>
      </c>
      <c r="M2780" s="25" t="str">
        <f>VLOOKUP(L2780,mês!A:B,2,0)</f>
        <v>Janeiro</v>
      </c>
      <c r="N2780" s="25" t="e">
        <f t="shared" si="179"/>
        <v>#VALUE!</v>
      </c>
    </row>
    <row r="2781" spans="10:14" ht="57" customHeight="1" x14ac:dyDescent="0.2">
      <c r="J2781" s="30">
        <f t="shared" si="176"/>
        <v>0</v>
      </c>
      <c r="K2781" s="30">
        <f t="shared" si="177"/>
        <v>0</v>
      </c>
      <c r="L2781" s="25">
        <f t="shared" si="178"/>
        <v>1</v>
      </c>
      <c r="M2781" s="25" t="str">
        <f>VLOOKUP(L2781,mês!A:B,2,0)</f>
        <v>Janeiro</v>
      </c>
      <c r="N2781" s="25" t="e">
        <f t="shared" si="179"/>
        <v>#VALUE!</v>
      </c>
    </row>
    <row r="2782" spans="10:14" ht="57" customHeight="1" x14ac:dyDescent="0.2">
      <c r="J2782" s="30">
        <f t="shared" si="176"/>
        <v>0</v>
      </c>
      <c r="K2782" s="30">
        <f t="shared" si="177"/>
        <v>0</v>
      </c>
      <c r="L2782" s="25">
        <f t="shared" si="178"/>
        <v>1</v>
      </c>
      <c r="M2782" s="25" t="str">
        <f>VLOOKUP(L2782,mês!A:B,2,0)</f>
        <v>Janeiro</v>
      </c>
      <c r="N2782" s="25" t="e">
        <f t="shared" si="179"/>
        <v>#VALUE!</v>
      </c>
    </row>
    <row r="2783" spans="10:14" ht="57" customHeight="1" x14ac:dyDescent="0.2">
      <c r="J2783" s="30">
        <f t="shared" ref="J2783:J2846" si="180">IF(G2783="Não",0,H2783)</f>
        <v>0</v>
      </c>
      <c r="K2783" s="30">
        <f t="shared" ref="K2783:K2846" si="181">IF(G2783="Não",H2783,0)</f>
        <v>0</v>
      </c>
      <c r="L2783" s="25">
        <f t="shared" ref="L2783:L2846" si="182">MONTH(B2783)</f>
        <v>1</v>
      </c>
      <c r="M2783" s="25" t="str">
        <f>VLOOKUP(L2783,mês!A:B,2,0)</f>
        <v>Janeiro</v>
      </c>
      <c r="N2783" s="25" t="e">
        <f t="shared" ref="N2783:N2846" si="183">LEFT(A2783,SEARCH("-",A2783)-1)</f>
        <v>#VALUE!</v>
      </c>
    </row>
    <row r="2784" spans="10:14" ht="57" customHeight="1" x14ac:dyDescent="0.2">
      <c r="J2784" s="30">
        <f t="shared" si="180"/>
        <v>0</v>
      </c>
      <c r="K2784" s="30">
        <f t="shared" si="181"/>
        <v>0</v>
      </c>
      <c r="L2784" s="25">
        <f t="shared" si="182"/>
        <v>1</v>
      </c>
      <c r="M2784" s="25" t="str">
        <f>VLOOKUP(L2784,mês!A:B,2,0)</f>
        <v>Janeiro</v>
      </c>
      <c r="N2784" s="25" t="e">
        <f t="shared" si="183"/>
        <v>#VALUE!</v>
      </c>
    </row>
    <row r="2785" spans="10:14" ht="57" customHeight="1" x14ac:dyDescent="0.2">
      <c r="J2785" s="30">
        <f t="shared" si="180"/>
        <v>0</v>
      </c>
      <c r="K2785" s="30">
        <f t="shared" si="181"/>
        <v>0</v>
      </c>
      <c r="L2785" s="25">
        <f t="shared" si="182"/>
        <v>1</v>
      </c>
      <c r="M2785" s="25" t="str">
        <f>VLOOKUP(L2785,mês!A:B,2,0)</f>
        <v>Janeiro</v>
      </c>
      <c r="N2785" s="25" t="e">
        <f t="shared" si="183"/>
        <v>#VALUE!</v>
      </c>
    </row>
    <row r="2786" spans="10:14" ht="57" customHeight="1" x14ac:dyDescent="0.2">
      <c r="J2786" s="30">
        <f t="shared" si="180"/>
        <v>0</v>
      </c>
      <c r="K2786" s="30">
        <f t="shared" si="181"/>
        <v>0</v>
      </c>
      <c r="L2786" s="25">
        <f t="shared" si="182"/>
        <v>1</v>
      </c>
      <c r="M2786" s="25" t="str">
        <f>VLOOKUP(L2786,mês!A:B,2,0)</f>
        <v>Janeiro</v>
      </c>
      <c r="N2786" s="25" t="e">
        <f t="shared" si="183"/>
        <v>#VALUE!</v>
      </c>
    </row>
    <row r="2787" spans="10:14" ht="57" customHeight="1" x14ac:dyDescent="0.2">
      <c r="J2787" s="30">
        <f t="shared" si="180"/>
        <v>0</v>
      </c>
      <c r="K2787" s="30">
        <f t="shared" si="181"/>
        <v>0</v>
      </c>
      <c r="L2787" s="25">
        <f t="shared" si="182"/>
        <v>1</v>
      </c>
      <c r="M2787" s="25" t="str">
        <f>VLOOKUP(L2787,mês!A:B,2,0)</f>
        <v>Janeiro</v>
      </c>
      <c r="N2787" s="25" t="e">
        <f t="shared" si="183"/>
        <v>#VALUE!</v>
      </c>
    </row>
    <row r="2788" spans="10:14" ht="57" customHeight="1" x14ac:dyDescent="0.2">
      <c r="J2788" s="30">
        <f t="shared" si="180"/>
        <v>0</v>
      </c>
      <c r="K2788" s="30">
        <f t="shared" si="181"/>
        <v>0</v>
      </c>
      <c r="L2788" s="25">
        <f t="shared" si="182"/>
        <v>1</v>
      </c>
      <c r="M2788" s="25" t="str">
        <f>VLOOKUP(L2788,mês!A:B,2,0)</f>
        <v>Janeiro</v>
      </c>
      <c r="N2788" s="25" t="e">
        <f t="shared" si="183"/>
        <v>#VALUE!</v>
      </c>
    </row>
    <row r="2789" spans="10:14" ht="57" customHeight="1" x14ac:dyDescent="0.2">
      <c r="J2789" s="30">
        <f t="shared" si="180"/>
        <v>0</v>
      </c>
      <c r="K2789" s="30">
        <f t="shared" si="181"/>
        <v>0</v>
      </c>
      <c r="L2789" s="25">
        <f t="shared" si="182"/>
        <v>1</v>
      </c>
      <c r="M2789" s="25" t="str">
        <f>VLOOKUP(L2789,mês!A:B,2,0)</f>
        <v>Janeiro</v>
      </c>
      <c r="N2789" s="25" t="e">
        <f t="shared" si="183"/>
        <v>#VALUE!</v>
      </c>
    </row>
    <row r="2790" spans="10:14" ht="57" customHeight="1" x14ac:dyDescent="0.2">
      <c r="J2790" s="30">
        <f t="shared" si="180"/>
        <v>0</v>
      </c>
      <c r="K2790" s="30">
        <f t="shared" si="181"/>
        <v>0</v>
      </c>
      <c r="L2790" s="25">
        <f t="shared" si="182"/>
        <v>1</v>
      </c>
      <c r="M2790" s="25" t="str">
        <f>VLOOKUP(L2790,mês!A:B,2,0)</f>
        <v>Janeiro</v>
      </c>
      <c r="N2790" s="25" t="e">
        <f t="shared" si="183"/>
        <v>#VALUE!</v>
      </c>
    </row>
    <row r="2791" spans="10:14" ht="57" customHeight="1" x14ac:dyDescent="0.2">
      <c r="J2791" s="30">
        <f t="shared" si="180"/>
        <v>0</v>
      </c>
      <c r="K2791" s="30">
        <f t="shared" si="181"/>
        <v>0</v>
      </c>
      <c r="L2791" s="25">
        <f t="shared" si="182"/>
        <v>1</v>
      </c>
      <c r="M2791" s="25" t="str">
        <f>VLOOKUP(L2791,mês!A:B,2,0)</f>
        <v>Janeiro</v>
      </c>
      <c r="N2791" s="25" t="e">
        <f t="shared" si="183"/>
        <v>#VALUE!</v>
      </c>
    </row>
    <row r="2792" spans="10:14" ht="57" customHeight="1" x14ac:dyDescent="0.2">
      <c r="J2792" s="30">
        <f t="shared" si="180"/>
        <v>0</v>
      </c>
      <c r="K2792" s="30">
        <f t="shared" si="181"/>
        <v>0</v>
      </c>
      <c r="L2792" s="25">
        <f t="shared" si="182"/>
        <v>1</v>
      </c>
      <c r="M2792" s="25" t="str">
        <f>VLOOKUP(L2792,mês!A:B,2,0)</f>
        <v>Janeiro</v>
      </c>
      <c r="N2792" s="25" t="e">
        <f t="shared" si="183"/>
        <v>#VALUE!</v>
      </c>
    </row>
    <row r="2793" spans="10:14" ht="57" customHeight="1" x14ac:dyDescent="0.2">
      <c r="J2793" s="30">
        <f t="shared" si="180"/>
        <v>0</v>
      </c>
      <c r="K2793" s="30">
        <f t="shared" si="181"/>
        <v>0</v>
      </c>
      <c r="L2793" s="25">
        <f t="shared" si="182"/>
        <v>1</v>
      </c>
      <c r="M2793" s="25" t="str">
        <f>VLOOKUP(L2793,mês!A:B,2,0)</f>
        <v>Janeiro</v>
      </c>
      <c r="N2793" s="25" t="e">
        <f t="shared" si="183"/>
        <v>#VALUE!</v>
      </c>
    </row>
    <row r="2794" spans="10:14" ht="57" customHeight="1" x14ac:dyDescent="0.2">
      <c r="J2794" s="30">
        <f t="shared" si="180"/>
        <v>0</v>
      </c>
      <c r="K2794" s="30">
        <f t="shared" si="181"/>
        <v>0</v>
      </c>
      <c r="L2794" s="25">
        <f t="shared" si="182"/>
        <v>1</v>
      </c>
      <c r="M2794" s="25" t="str">
        <f>VLOOKUP(L2794,mês!A:B,2,0)</f>
        <v>Janeiro</v>
      </c>
      <c r="N2794" s="25" t="e">
        <f t="shared" si="183"/>
        <v>#VALUE!</v>
      </c>
    </row>
    <row r="2795" spans="10:14" ht="57" customHeight="1" x14ac:dyDescent="0.2">
      <c r="J2795" s="30">
        <f t="shared" si="180"/>
        <v>0</v>
      </c>
      <c r="K2795" s="30">
        <f t="shared" si="181"/>
        <v>0</v>
      </c>
      <c r="L2795" s="25">
        <f t="shared" si="182"/>
        <v>1</v>
      </c>
      <c r="M2795" s="25" t="str">
        <f>VLOOKUP(L2795,mês!A:B,2,0)</f>
        <v>Janeiro</v>
      </c>
      <c r="N2795" s="25" t="e">
        <f t="shared" si="183"/>
        <v>#VALUE!</v>
      </c>
    </row>
    <row r="2796" spans="10:14" ht="57" customHeight="1" x14ac:dyDescent="0.2">
      <c r="J2796" s="30">
        <f t="shared" si="180"/>
        <v>0</v>
      </c>
      <c r="K2796" s="30">
        <f t="shared" si="181"/>
        <v>0</v>
      </c>
      <c r="L2796" s="25">
        <f t="shared" si="182"/>
        <v>1</v>
      </c>
      <c r="M2796" s="25" t="str">
        <f>VLOOKUP(L2796,mês!A:B,2,0)</f>
        <v>Janeiro</v>
      </c>
      <c r="N2796" s="25" t="e">
        <f t="shared" si="183"/>
        <v>#VALUE!</v>
      </c>
    </row>
    <row r="2797" spans="10:14" ht="57" customHeight="1" x14ac:dyDescent="0.2">
      <c r="J2797" s="30">
        <f t="shared" si="180"/>
        <v>0</v>
      </c>
      <c r="K2797" s="30">
        <f t="shared" si="181"/>
        <v>0</v>
      </c>
      <c r="L2797" s="25">
        <f t="shared" si="182"/>
        <v>1</v>
      </c>
      <c r="M2797" s="25" t="str">
        <f>VLOOKUP(L2797,mês!A:B,2,0)</f>
        <v>Janeiro</v>
      </c>
      <c r="N2797" s="25" t="e">
        <f t="shared" si="183"/>
        <v>#VALUE!</v>
      </c>
    </row>
    <row r="2798" spans="10:14" ht="57" customHeight="1" x14ac:dyDescent="0.2">
      <c r="J2798" s="30">
        <f t="shared" si="180"/>
        <v>0</v>
      </c>
      <c r="K2798" s="30">
        <f t="shared" si="181"/>
        <v>0</v>
      </c>
      <c r="L2798" s="25">
        <f t="shared" si="182"/>
        <v>1</v>
      </c>
      <c r="M2798" s="25" t="str">
        <f>VLOOKUP(L2798,mês!A:B,2,0)</f>
        <v>Janeiro</v>
      </c>
      <c r="N2798" s="25" t="e">
        <f t="shared" si="183"/>
        <v>#VALUE!</v>
      </c>
    </row>
    <row r="2799" spans="10:14" ht="57" customHeight="1" x14ac:dyDescent="0.2">
      <c r="J2799" s="30">
        <f t="shared" si="180"/>
        <v>0</v>
      </c>
      <c r="K2799" s="30">
        <f t="shared" si="181"/>
        <v>0</v>
      </c>
      <c r="L2799" s="25">
        <f t="shared" si="182"/>
        <v>1</v>
      </c>
      <c r="M2799" s="25" t="str">
        <f>VLOOKUP(L2799,mês!A:B,2,0)</f>
        <v>Janeiro</v>
      </c>
      <c r="N2799" s="25" t="e">
        <f t="shared" si="183"/>
        <v>#VALUE!</v>
      </c>
    </row>
    <row r="2800" spans="10:14" ht="57" customHeight="1" x14ac:dyDescent="0.2">
      <c r="J2800" s="30">
        <f t="shared" si="180"/>
        <v>0</v>
      </c>
      <c r="K2800" s="30">
        <f t="shared" si="181"/>
        <v>0</v>
      </c>
      <c r="L2800" s="25">
        <f t="shared" si="182"/>
        <v>1</v>
      </c>
      <c r="M2800" s="25" t="str">
        <f>VLOOKUP(L2800,mês!A:B,2,0)</f>
        <v>Janeiro</v>
      </c>
      <c r="N2800" s="25" t="e">
        <f t="shared" si="183"/>
        <v>#VALUE!</v>
      </c>
    </row>
    <row r="2801" spans="10:14" ht="57" customHeight="1" x14ac:dyDescent="0.2">
      <c r="J2801" s="30">
        <f t="shared" si="180"/>
        <v>0</v>
      </c>
      <c r="K2801" s="30">
        <f t="shared" si="181"/>
        <v>0</v>
      </c>
      <c r="L2801" s="25">
        <f t="shared" si="182"/>
        <v>1</v>
      </c>
      <c r="M2801" s="25" t="str">
        <f>VLOOKUP(L2801,mês!A:B,2,0)</f>
        <v>Janeiro</v>
      </c>
      <c r="N2801" s="25" t="e">
        <f t="shared" si="183"/>
        <v>#VALUE!</v>
      </c>
    </row>
    <row r="2802" spans="10:14" ht="57" customHeight="1" x14ac:dyDescent="0.2">
      <c r="J2802" s="30">
        <f t="shared" si="180"/>
        <v>0</v>
      </c>
      <c r="K2802" s="30">
        <f t="shared" si="181"/>
        <v>0</v>
      </c>
      <c r="L2802" s="25">
        <f t="shared" si="182"/>
        <v>1</v>
      </c>
      <c r="M2802" s="25" t="str">
        <f>VLOOKUP(L2802,mês!A:B,2,0)</f>
        <v>Janeiro</v>
      </c>
      <c r="N2802" s="25" t="e">
        <f t="shared" si="183"/>
        <v>#VALUE!</v>
      </c>
    </row>
    <row r="2803" spans="10:14" ht="57" customHeight="1" x14ac:dyDescent="0.2">
      <c r="J2803" s="30">
        <f t="shared" si="180"/>
        <v>0</v>
      </c>
      <c r="K2803" s="30">
        <f t="shared" si="181"/>
        <v>0</v>
      </c>
      <c r="L2803" s="25">
        <f t="shared" si="182"/>
        <v>1</v>
      </c>
      <c r="M2803" s="25" t="str">
        <f>VLOOKUP(L2803,mês!A:B,2,0)</f>
        <v>Janeiro</v>
      </c>
      <c r="N2803" s="25" t="e">
        <f t="shared" si="183"/>
        <v>#VALUE!</v>
      </c>
    </row>
    <row r="2804" spans="10:14" ht="57" customHeight="1" x14ac:dyDescent="0.2">
      <c r="J2804" s="30">
        <f t="shared" si="180"/>
        <v>0</v>
      </c>
      <c r="K2804" s="30">
        <f t="shared" si="181"/>
        <v>0</v>
      </c>
      <c r="L2804" s="25">
        <f t="shared" si="182"/>
        <v>1</v>
      </c>
      <c r="M2804" s="25" t="str">
        <f>VLOOKUP(L2804,mês!A:B,2,0)</f>
        <v>Janeiro</v>
      </c>
      <c r="N2804" s="25" t="e">
        <f t="shared" si="183"/>
        <v>#VALUE!</v>
      </c>
    </row>
    <row r="2805" spans="10:14" ht="57" customHeight="1" x14ac:dyDescent="0.2">
      <c r="J2805" s="30">
        <f t="shared" si="180"/>
        <v>0</v>
      </c>
      <c r="K2805" s="30">
        <f t="shared" si="181"/>
        <v>0</v>
      </c>
      <c r="L2805" s="25">
        <f t="shared" si="182"/>
        <v>1</v>
      </c>
      <c r="M2805" s="25" t="str">
        <f>VLOOKUP(L2805,mês!A:B,2,0)</f>
        <v>Janeiro</v>
      </c>
      <c r="N2805" s="25" t="e">
        <f t="shared" si="183"/>
        <v>#VALUE!</v>
      </c>
    </row>
    <row r="2806" spans="10:14" ht="57" customHeight="1" x14ac:dyDescent="0.2">
      <c r="J2806" s="30">
        <f t="shared" si="180"/>
        <v>0</v>
      </c>
      <c r="K2806" s="30">
        <f t="shared" si="181"/>
        <v>0</v>
      </c>
      <c r="L2806" s="25">
        <f t="shared" si="182"/>
        <v>1</v>
      </c>
      <c r="M2806" s="25" t="str">
        <f>VLOOKUP(L2806,mês!A:B,2,0)</f>
        <v>Janeiro</v>
      </c>
      <c r="N2806" s="25" t="e">
        <f t="shared" si="183"/>
        <v>#VALUE!</v>
      </c>
    </row>
    <row r="2807" spans="10:14" ht="57" customHeight="1" x14ac:dyDescent="0.2">
      <c r="J2807" s="30">
        <f t="shared" si="180"/>
        <v>0</v>
      </c>
      <c r="K2807" s="30">
        <f t="shared" si="181"/>
        <v>0</v>
      </c>
      <c r="L2807" s="25">
        <f t="shared" si="182"/>
        <v>1</v>
      </c>
      <c r="M2807" s="25" t="str">
        <f>VLOOKUP(L2807,mês!A:B,2,0)</f>
        <v>Janeiro</v>
      </c>
      <c r="N2807" s="25" t="e">
        <f t="shared" si="183"/>
        <v>#VALUE!</v>
      </c>
    </row>
    <row r="2808" spans="10:14" ht="57" customHeight="1" x14ac:dyDescent="0.2">
      <c r="J2808" s="30">
        <f t="shared" si="180"/>
        <v>0</v>
      </c>
      <c r="K2808" s="30">
        <f t="shared" si="181"/>
        <v>0</v>
      </c>
      <c r="L2808" s="25">
        <f t="shared" si="182"/>
        <v>1</v>
      </c>
      <c r="M2808" s="25" t="str">
        <f>VLOOKUP(L2808,mês!A:B,2,0)</f>
        <v>Janeiro</v>
      </c>
      <c r="N2808" s="25" t="e">
        <f t="shared" si="183"/>
        <v>#VALUE!</v>
      </c>
    </row>
    <row r="2809" spans="10:14" ht="57" customHeight="1" x14ac:dyDescent="0.2">
      <c r="J2809" s="30">
        <f t="shared" si="180"/>
        <v>0</v>
      </c>
      <c r="K2809" s="30">
        <f t="shared" si="181"/>
        <v>0</v>
      </c>
      <c r="L2809" s="25">
        <f t="shared" si="182"/>
        <v>1</v>
      </c>
      <c r="M2809" s="25" t="str">
        <f>VLOOKUP(L2809,mês!A:B,2,0)</f>
        <v>Janeiro</v>
      </c>
      <c r="N2809" s="25" t="e">
        <f t="shared" si="183"/>
        <v>#VALUE!</v>
      </c>
    </row>
    <row r="2810" spans="10:14" ht="57" customHeight="1" x14ac:dyDescent="0.2">
      <c r="J2810" s="30">
        <f t="shared" si="180"/>
        <v>0</v>
      </c>
      <c r="K2810" s="30">
        <f t="shared" si="181"/>
        <v>0</v>
      </c>
      <c r="L2810" s="25">
        <f t="shared" si="182"/>
        <v>1</v>
      </c>
      <c r="M2810" s="25" t="str">
        <f>VLOOKUP(L2810,mês!A:B,2,0)</f>
        <v>Janeiro</v>
      </c>
      <c r="N2810" s="25" t="e">
        <f t="shared" si="183"/>
        <v>#VALUE!</v>
      </c>
    </row>
    <row r="2811" spans="10:14" ht="57" customHeight="1" x14ac:dyDescent="0.2">
      <c r="J2811" s="30">
        <f t="shared" si="180"/>
        <v>0</v>
      </c>
      <c r="K2811" s="30">
        <f t="shared" si="181"/>
        <v>0</v>
      </c>
      <c r="L2811" s="25">
        <f t="shared" si="182"/>
        <v>1</v>
      </c>
      <c r="M2811" s="25" t="str">
        <f>VLOOKUP(L2811,mês!A:B,2,0)</f>
        <v>Janeiro</v>
      </c>
      <c r="N2811" s="25" t="e">
        <f t="shared" si="183"/>
        <v>#VALUE!</v>
      </c>
    </row>
    <row r="2812" spans="10:14" ht="57" customHeight="1" x14ac:dyDescent="0.2">
      <c r="J2812" s="30">
        <f t="shared" si="180"/>
        <v>0</v>
      </c>
      <c r="K2812" s="30">
        <f t="shared" si="181"/>
        <v>0</v>
      </c>
      <c r="L2812" s="25">
        <f t="shared" si="182"/>
        <v>1</v>
      </c>
      <c r="M2812" s="25" t="str">
        <f>VLOOKUP(L2812,mês!A:B,2,0)</f>
        <v>Janeiro</v>
      </c>
      <c r="N2812" s="25" t="e">
        <f t="shared" si="183"/>
        <v>#VALUE!</v>
      </c>
    </row>
    <row r="2813" spans="10:14" ht="57" customHeight="1" x14ac:dyDescent="0.2">
      <c r="J2813" s="30">
        <f t="shared" si="180"/>
        <v>0</v>
      </c>
      <c r="K2813" s="30">
        <f t="shared" si="181"/>
        <v>0</v>
      </c>
      <c r="L2813" s="25">
        <f t="shared" si="182"/>
        <v>1</v>
      </c>
      <c r="M2813" s="25" t="str">
        <f>VLOOKUP(L2813,mês!A:B,2,0)</f>
        <v>Janeiro</v>
      </c>
      <c r="N2813" s="25" t="e">
        <f t="shared" si="183"/>
        <v>#VALUE!</v>
      </c>
    </row>
    <row r="2814" spans="10:14" ht="57" customHeight="1" x14ac:dyDescent="0.2">
      <c r="J2814" s="30">
        <f t="shared" si="180"/>
        <v>0</v>
      </c>
      <c r="K2814" s="30">
        <f t="shared" si="181"/>
        <v>0</v>
      </c>
      <c r="L2814" s="25">
        <f t="shared" si="182"/>
        <v>1</v>
      </c>
      <c r="M2814" s="25" t="str">
        <f>VLOOKUP(L2814,mês!A:B,2,0)</f>
        <v>Janeiro</v>
      </c>
      <c r="N2814" s="25" t="e">
        <f t="shared" si="183"/>
        <v>#VALUE!</v>
      </c>
    </row>
    <row r="2815" spans="10:14" ht="57" customHeight="1" x14ac:dyDescent="0.2">
      <c r="J2815" s="30">
        <f t="shared" si="180"/>
        <v>0</v>
      </c>
      <c r="K2815" s="30">
        <f t="shared" si="181"/>
        <v>0</v>
      </c>
      <c r="L2815" s="25">
        <f t="shared" si="182"/>
        <v>1</v>
      </c>
      <c r="M2815" s="25" t="str">
        <f>VLOOKUP(L2815,mês!A:B,2,0)</f>
        <v>Janeiro</v>
      </c>
      <c r="N2815" s="25" t="e">
        <f t="shared" si="183"/>
        <v>#VALUE!</v>
      </c>
    </row>
    <row r="2816" spans="10:14" ht="57" customHeight="1" x14ac:dyDescent="0.2">
      <c r="J2816" s="30">
        <f t="shared" si="180"/>
        <v>0</v>
      </c>
      <c r="K2816" s="30">
        <f t="shared" si="181"/>
        <v>0</v>
      </c>
      <c r="L2816" s="25">
        <f t="shared" si="182"/>
        <v>1</v>
      </c>
      <c r="M2816" s="25" t="str">
        <f>VLOOKUP(L2816,mês!A:B,2,0)</f>
        <v>Janeiro</v>
      </c>
      <c r="N2816" s="25" t="e">
        <f t="shared" si="183"/>
        <v>#VALUE!</v>
      </c>
    </row>
    <row r="2817" spans="10:14" ht="57" customHeight="1" x14ac:dyDescent="0.2">
      <c r="J2817" s="30">
        <f t="shared" si="180"/>
        <v>0</v>
      </c>
      <c r="K2817" s="30">
        <f t="shared" si="181"/>
        <v>0</v>
      </c>
      <c r="L2817" s="25">
        <f t="shared" si="182"/>
        <v>1</v>
      </c>
      <c r="M2817" s="25" t="str">
        <f>VLOOKUP(L2817,mês!A:B,2,0)</f>
        <v>Janeiro</v>
      </c>
      <c r="N2817" s="25" t="e">
        <f t="shared" si="183"/>
        <v>#VALUE!</v>
      </c>
    </row>
    <row r="2818" spans="10:14" ht="57" customHeight="1" x14ac:dyDescent="0.2">
      <c r="J2818" s="30">
        <f t="shared" si="180"/>
        <v>0</v>
      </c>
      <c r="K2818" s="30">
        <f t="shared" si="181"/>
        <v>0</v>
      </c>
      <c r="L2818" s="25">
        <f t="shared" si="182"/>
        <v>1</v>
      </c>
      <c r="M2818" s="25" t="str">
        <f>VLOOKUP(L2818,mês!A:B,2,0)</f>
        <v>Janeiro</v>
      </c>
      <c r="N2818" s="25" t="e">
        <f t="shared" si="183"/>
        <v>#VALUE!</v>
      </c>
    </row>
    <row r="2819" spans="10:14" ht="57" customHeight="1" x14ac:dyDescent="0.2">
      <c r="J2819" s="30">
        <f t="shared" si="180"/>
        <v>0</v>
      </c>
      <c r="K2819" s="30">
        <f t="shared" si="181"/>
        <v>0</v>
      </c>
      <c r="L2819" s="25">
        <f t="shared" si="182"/>
        <v>1</v>
      </c>
      <c r="M2819" s="25" t="str">
        <f>VLOOKUP(L2819,mês!A:B,2,0)</f>
        <v>Janeiro</v>
      </c>
      <c r="N2819" s="25" t="e">
        <f t="shared" si="183"/>
        <v>#VALUE!</v>
      </c>
    </row>
    <row r="2820" spans="10:14" ht="57" customHeight="1" x14ac:dyDescent="0.2">
      <c r="J2820" s="30">
        <f t="shared" si="180"/>
        <v>0</v>
      </c>
      <c r="K2820" s="30">
        <f t="shared" si="181"/>
        <v>0</v>
      </c>
      <c r="L2820" s="25">
        <f t="shared" si="182"/>
        <v>1</v>
      </c>
      <c r="M2820" s="25" t="str">
        <f>VLOOKUP(L2820,mês!A:B,2,0)</f>
        <v>Janeiro</v>
      </c>
      <c r="N2820" s="25" t="e">
        <f t="shared" si="183"/>
        <v>#VALUE!</v>
      </c>
    </row>
    <row r="2821" spans="10:14" ht="57" customHeight="1" x14ac:dyDescent="0.2">
      <c r="J2821" s="30">
        <f t="shared" si="180"/>
        <v>0</v>
      </c>
      <c r="K2821" s="30">
        <f t="shared" si="181"/>
        <v>0</v>
      </c>
      <c r="L2821" s="25">
        <f t="shared" si="182"/>
        <v>1</v>
      </c>
      <c r="M2821" s="25" t="str">
        <f>VLOOKUP(L2821,mês!A:B,2,0)</f>
        <v>Janeiro</v>
      </c>
      <c r="N2821" s="25" t="e">
        <f t="shared" si="183"/>
        <v>#VALUE!</v>
      </c>
    </row>
    <row r="2822" spans="10:14" ht="57" customHeight="1" x14ac:dyDescent="0.2">
      <c r="J2822" s="30">
        <f t="shared" si="180"/>
        <v>0</v>
      </c>
      <c r="K2822" s="30">
        <f t="shared" si="181"/>
        <v>0</v>
      </c>
      <c r="L2822" s="25">
        <f t="shared" si="182"/>
        <v>1</v>
      </c>
      <c r="M2822" s="25" t="str">
        <f>VLOOKUP(L2822,mês!A:B,2,0)</f>
        <v>Janeiro</v>
      </c>
      <c r="N2822" s="25" t="e">
        <f t="shared" si="183"/>
        <v>#VALUE!</v>
      </c>
    </row>
    <row r="2823" spans="10:14" ht="57" customHeight="1" x14ac:dyDescent="0.2">
      <c r="J2823" s="30">
        <f t="shared" si="180"/>
        <v>0</v>
      </c>
      <c r="K2823" s="30">
        <f t="shared" si="181"/>
        <v>0</v>
      </c>
      <c r="L2823" s="25">
        <f t="shared" si="182"/>
        <v>1</v>
      </c>
      <c r="M2823" s="25" t="str">
        <f>VLOOKUP(L2823,mês!A:B,2,0)</f>
        <v>Janeiro</v>
      </c>
      <c r="N2823" s="25" t="e">
        <f t="shared" si="183"/>
        <v>#VALUE!</v>
      </c>
    </row>
    <row r="2824" spans="10:14" ht="57" customHeight="1" x14ac:dyDescent="0.2">
      <c r="J2824" s="30">
        <f t="shared" si="180"/>
        <v>0</v>
      </c>
      <c r="K2824" s="30">
        <f t="shared" si="181"/>
        <v>0</v>
      </c>
      <c r="L2824" s="25">
        <f t="shared" si="182"/>
        <v>1</v>
      </c>
      <c r="M2824" s="25" t="str">
        <f>VLOOKUP(L2824,mês!A:B,2,0)</f>
        <v>Janeiro</v>
      </c>
      <c r="N2824" s="25" t="e">
        <f t="shared" si="183"/>
        <v>#VALUE!</v>
      </c>
    </row>
    <row r="2825" spans="10:14" ht="57" customHeight="1" x14ac:dyDescent="0.2">
      <c r="J2825" s="30">
        <f t="shared" si="180"/>
        <v>0</v>
      </c>
      <c r="K2825" s="30">
        <f t="shared" si="181"/>
        <v>0</v>
      </c>
      <c r="L2825" s="25">
        <f t="shared" si="182"/>
        <v>1</v>
      </c>
      <c r="M2825" s="25" t="str">
        <f>VLOOKUP(L2825,mês!A:B,2,0)</f>
        <v>Janeiro</v>
      </c>
      <c r="N2825" s="25" t="e">
        <f t="shared" si="183"/>
        <v>#VALUE!</v>
      </c>
    </row>
    <row r="2826" spans="10:14" ht="57" customHeight="1" x14ac:dyDescent="0.2">
      <c r="J2826" s="30">
        <f t="shared" si="180"/>
        <v>0</v>
      </c>
      <c r="K2826" s="30">
        <f t="shared" si="181"/>
        <v>0</v>
      </c>
      <c r="L2826" s="25">
        <f t="shared" si="182"/>
        <v>1</v>
      </c>
      <c r="M2826" s="25" t="str">
        <f>VLOOKUP(L2826,mês!A:B,2,0)</f>
        <v>Janeiro</v>
      </c>
      <c r="N2826" s="25" t="e">
        <f t="shared" si="183"/>
        <v>#VALUE!</v>
      </c>
    </row>
    <row r="2827" spans="10:14" ht="57" customHeight="1" x14ac:dyDescent="0.2">
      <c r="J2827" s="30">
        <f t="shared" si="180"/>
        <v>0</v>
      </c>
      <c r="K2827" s="30">
        <f t="shared" si="181"/>
        <v>0</v>
      </c>
      <c r="L2827" s="25">
        <f t="shared" si="182"/>
        <v>1</v>
      </c>
      <c r="M2827" s="25" t="str">
        <f>VLOOKUP(L2827,mês!A:B,2,0)</f>
        <v>Janeiro</v>
      </c>
      <c r="N2827" s="25" t="e">
        <f t="shared" si="183"/>
        <v>#VALUE!</v>
      </c>
    </row>
    <row r="2828" spans="10:14" ht="57" customHeight="1" x14ac:dyDescent="0.2">
      <c r="J2828" s="30">
        <f t="shared" si="180"/>
        <v>0</v>
      </c>
      <c r="K2828" s="30">
        <f t="shared" si="181"/>
        <v>0</v>
      </c>
      <c r="L2828" s="25">
        <f t="shared" si="182"/>
        <v>1</v>
      </c>
      <c r="M2828" s="25" t="str">
        <f>VLOOKUP(L2828,mês!A:B,2,0)</f>
        <v>Janeiro</v>
      </c>
      <c r="N2828" s="25" t="e">
        <f t="shared" si="183"/>
        <v>#VALUE!</v>
      </c>
    </row>
    <row r="2829" spans="10:14" ht="57" customHeight="1" x14ac:dyDescent="0.2">
      <c r="J2829" s="30">
        <f t="shared" si="180"/>
        <v>0</v>
      </c>
      <c r="K2829" s="30">
        <f t="shared" si="181"/>
        <v>0</v>
      </c>
      <c r="L2829" s="25">
        <f t="shared" si="182"/>
        <v>1</v>
      </c>
      <c r="M2829" s="25" t="str">
        <f>VLOOKUP(L2829,mês!A:B,2,0)</f>
        <v>Janeiro</v>
      </c>
      <c r="N2829" s="25" t="e">
        <f t="shared" si="183"/>
        <v>#VALUE!</v>
      </c>
    </row>
    <row r="2830" spans="10:14" ht="57" customHeight="1" x14ac:dyDescent="0.2">
      <c r="J2830" s="30">
        <f t="shared" si="180"/>
        <v>0</v>
      </c>
      <c r="K2830" s="30">
        <f t="shared" si="181"/>
        <v>0</v>
      </c>
      <c r="L2830" s="25">
        <f t="shared" si="182"/>
        <v>1</v>
      </c>
      <c r="M2830" s="25" t="str">
        <f>VLOOKUP(L2830,mês!A:B,2,0)</f>
        <v>Janeiro</v>
      </c>
      <c r="N2830" s="25" t="e">
        <f t="shared" si="183"/>
        <v>#VALUE!</v>
      </c>
    </row>
    <row r="2831" spans="10:14" ht="57" customHeight="1" x14ac:dyDescent="0.2">
      <c r="J2831" s="30">
        <f t="shared" si="180"/>
        <v>0</v>
      </c>
      <c r="K2831" s="30">
        <f t="shared" si="181"/>
        <v>0</v>
      </c>
      <c r="L2831" s="25">
        <f t="shared" si="182"/>
        <v>1</v>
      </c>
      <c r="M2831" s="25" t="str">
        <f>VLOOKUP(L2831,mês!A:B,2,0)</f>
        <v>Janeiro</v>
      </c>
      <c r="N2831" s="25" t="e">
        <f t="shared" si="183"/>
        <v>#VALUE!</v>
      </c>
    </row>
    <row r="2832" spans="10:14" ht="57" customHeight="1" x14ac:dyDescent="0.2">
      <c r="J2832" s="30">
        <f t="shared" si="180"/>
        <v>0</v>
      </c>
      <c r="K2832" s="30">
        <f t="shared" si="181"/>
        <v>0</v>
      </c>
      <c r="L2832" s="25">
        <f t="shared" si="182"/>
        <v>1</v>
      </c>
      <c r="M2832" s="25" t="str">
        <f>VLOOKUP(L2832,mês!A:B,2,0)</f>
        <v>Janeiro</v>
      </c>
      <c r="N2832" s="25" t="e">
        <f t="shared" si="183"/>
        <v>#VALUE!</v>
      </c>
    </row>
    <row r="2833" spans="10:14" ht="57" customHeight="1" x14ac:dyDescent="0.2">
      <c r="J2833" s="30">
        <f t="shared" si="180"/>
        <v>0</v>
      </c>
      <c r="K2833" s="30">
        <f t="shared" si="181"/>
        <v>0</v>
      </c>
      <c r="L2833" s="25">
        <f t="shared" si="182"/>
        <v>1</v>
      </c>
      <c r="M2833" s="25" t="str">
        <f>VLOOKUP(L2833,mês!A:B,2,0)</f>
        <v>Janeiro</v>
      </c>
      <c r="N2833" s="25" t="e">
        <f t="shared" si="183"/>
        <v>#VALUE!</v>
      </c>
    </row>
    <row r="2834" spans="10:14" ht="57" customHeight="1" x14ac:dyDescent="0.2">
      <c r="J2834" s="30">
        <f t="shared" si="180"/>
        <v>0</v>
      </c>
      <c r="K2834" s="30">
        <f t="shared" si="181"/>
        <v>0</v>
      </c>
      <c r="L2834" s="25">
        <f t="shared" si="182"/>
        <v>1</v>
      </c>
      <c r="M2834" s="25" t="str">
        <f>VLOOKUP(L2834,mês!A:B,2,0)</f>
        <v>Janeiro</v>
      </c>
      <c r="N2834" s="25" t="e">
        <f t="shared" si="183"/>
        <v>#VALUE!</v>
      </c>
    </row>
    <row r="2835" spans="10:14" ht="57" customHeight="1" x14ac:dyDescent="0.2">
      <c r="J2835" s="30">
        <f t="shared" si="180"/>
        <v>0</v>
      </c>
      <c r="K2835" s="30">
        <f t="shared" si="181"/>
        <v>0</v>
      </c>
      <c r="L2835" s="25">
        <f t="shared" si="182"/>
        <v>1</v>
      </c>
      <c r="M2835" s="25" t="str">
        <f>VLOOKUP(L2835,mês!A:B,2,0)</f>
        <v>Janeiro</v>
      </c>
      <c r="N2835" s="25" t="e">
        <f t="shared" si="183"/>
        <v>#VALUE!</v>
      </c>
    </row>
    <row r="2836" spans="10:14" ht="57" customHeight="1" x14ac:dyDescent="0.2">
      <c r="J2836" s="30">
        <f t="shared" si="180"/>
        <v>0</v>
      </c>
      <c r="K2836" s="30">
        <f t="shared" si="181"/>
        <v>0</v>
      </c>
      <c r="L2836" s="25">
        <f t="shared" si="182"/>
        <v>1</v>
      </c>
      <c r="M2836" s="25" t="str">
        <f>VLOOKUP(L2836,mês!A:B,2,0)</f>
        <v>Janeiro</v>
      </c>
      <c r="N2836" s="25" t="e">
        <f t="shared" si="183"/>
        <v>#VALUE!</v>
      </c>
    </row>
    <row r="2837" spans="10:14" ht="57" customHeight="1" x14ac:dyDescent="0.2">
      <c r="J2837" s="30">
        <f t="shared" si="180"/>
        <v>0</v>
      </c>
      <c r="K2837" s="30">
        <f t="shared" si="181"/>
        <v>0</v>
      </c>
      <c r="L2837" s="25">
        <f t="shared" si="182"/>
        <v>1</v>
      </c>
      <c r="M2837" s="25" t="str">
        <f>VLOOKUP(L2837,mês!A:B,2,0)</f>
        <v>Janeiro</v>
      </c>
      <c r="N2837" s="25" t="e">
        <f t="shared" si="183"/>
        <v>#VALUE!</v>
      </c>
    </row>
    <row r="2838" spans="10:14" ht="57" customHeight="1" x14ac:dyDescent="0.2">
      <c r="J2838" s="30">
        <f t="shared" si="180"/>
        <v>0</v>
      </c>
      <c r="K2838" s="30">
        <f t="shared" si="181"/>
        <v>0</v>
      </c>
      <c r="L2838" s="25">
        <f t="shared" si="182"/>
        <v>1</v>
      </c>
      <c r="M2838" s="25" t="str">
        <f>VLOOKUP(L2838,mês!A:B,2,0)</f>
        <v>Janeiro</v>
      </c>
      <c r="N2838" s="25" t="e">
        <f t="shared" si="183"/>
        <v>#VALUE!</v>
      </c>
    </row>
    <row r="2839" spans="10:14" ht="57" customHeight="1" x14ac:dyDescent="0.2">
      <c r="J2839" s="30">
        <f t="shared" si="180"/>
        <v>0</v>
      </c>
      <c r="K2839" s="30">
        <f t="shared" si="181"/>
        <v>0</v>
      </c>
      <c r="L2839" s="25">
        <f t="shared" si="182"/>
        <v>1</v>
      </c>
      <c r="M2839" s="25" t="str">
        <f>VLOOKUP(L2839,mês!A:B,2,0)</f>
        <v>Janeiro</v>
      </c>
      <c r="N2839" s="25" t="e">
        <f t="shared" si="183"/>
        <v>#VALUE!</v>
      </c>
    </row>
    <row r="2840" spans="10:14" ht="57" customHeight="1" x14ac:dyDescent="0.2">
      <c r="J2840" s="30">
        <f t="shared" si="180"/>
        <v>0</v>
      </c>
      <c r="K2840" s="30">
        <f t="shared" si="181"/>
        <v>0</v>
      </c>
      <c r="L2840" s="25">
        <f t="shared" si="182"/>
        <v>1</v>
      </c>
      <c r="M2840" s="25" t="str">
        <f>VLOOKUP(L2840,mês!A:B,2,0)</f>
        <v>Janeiro</v>
      </c>
      <c r="N2840" s="25" t="e">
        <f t="shared" si="183"/>
        <v>#VALUE!</v>
      </c>
    </row>
    <row r="2841" spans="10:14" ht="57" customHeight="1" x14ac:dyDescent="0.2">
      <c r="J2841" s="30">
        <f t="shared" si="180"/>
        <v>0</v>
      </c>
      <c r="K2841" s="30">
        <f t="shared" si="181"/>
        <v>0</v>
      </c>
      <c r="L2841" s="25">
        <f t="shared" si="182"/>
        <v>1</v>
      </c>
      <c r="M2841" s="25" t="str">
        <f>VLOOKUP(L2841,mês!A:B,2,0)</f>
        <v>Janeiro</v>
      </c>
      <c r="N2841" s="25" t="e">
        <f t="shared" si="183"/>
        <v>#VALUE!</v>
      </c>
    </row>
    <row r="2842" spans="10:14" ht="57" customHeight="1" x14ac:dyDescent="0.2">
      <c r="J2842" s="30">
        <f t="shared" si="180"/>
        <v>0</v>
      </c>
      <c r="K2842" s="30">
        <f t="shared" si="181"/>
        <v>0</v>
      </c>
      <c r="L2842" s="25">
        <f t="shared" si="182"/>
        <v>1</v>
      </c>
      <c r="M2842" s="25" t="str">
        <f>VLOOKUP(L2842,mês!A:B,2,0)</f>
        <v>Janeiro</v>
      </c>
      <c r="N2842" s="25" t="e">
        <f t="shared" si="183"/>
        <v>#VALUE!</v>
      </c>
    </row>
    <row r="2843" spans="10:14" ht="57" customHeight="1" x14ac:dyDescent="0.2">
      <c r="J2843" s="30">
        <f t="shared" si="180"/>
        <v>0</v>
      </c>
      <c r="K2843" s="30">
        <f t="shared" si="181"/>
        <v>0</v>
      </c>
      <c r="L2843" s="25">
        <f t="shared" si="182"/>
        <v>1</v>
      </c>
      <c r="M2843" s="25" t="str">
        <f>VLOOKUP(L2843,mês!A:B,2,0)</f>
        <v>Janeiro</v>
      </c>
      <c r="N2843" s="25" t="e">
        <f t="shared" si="183"/>
        <v>#VALUE!</v>
      </c>
    </row>
    <row r="2844" spans="10:14" ht="57" customHeight="1" x14ac:dyDescent="0.2">
      <c r="J2844" s="30">
        <f t="shared" si="180"/>
        <v>0</v>
      </c>
      <c r="K2844" s="30">
        <f t="shared" si="181"/>
        <v>0</v>
      </c>
      <c r="L2844" s="25">
        <f t="shared" si="182"/>
        <v>1</v>
      </c>
      <c r="M2844" s="25" t="str">
        <f>VLOOKUP(L2844,mês!A:B,2,0)</f>
        <v>Janeiro</v>
      </c>
      <c r="N2844" s="25" t="e">
        <f t="shared" si="183"/>
        <v>#VALUE!</v>
      </c>
    </row>
    <row r="2845" spans="10:14" ht="57" customHeight="1" x14ac:dyDescent="0.2">
      <c r="J2845" s="30">
        <f t="shared" si="180"/>
        <v>0</v>
      </c>
      <c r="K2845" s="30">
        <f t="shared" si="181"/>
        <v>0</v>
      </c>
      <c r="L2845" s="25">
        <f t="shared" si="182"/>
        <v>1</v>
      </c>
      <c r="M2845" s="25" t="str">
        <f>VLOOKUP(L2845,mês!A:B,2,0)</f>
        <v>Janeiro</v>
      </c>
      <c r="N2845" s="25" t="e">
        <f t="shared" si="183"/>
        <v>#VALUE!</v>
      </c>
    </row>
    <row r="2846" spans="10:14" ht="57" customHeight="1" x14ac:dyDescent="0.2">
      <c r="J2846" s="30">
        <f t="shared" si="180"/>
        <v>0</v>
      </c>
      <c r="K2846" s="30">
        <f t="shared" si="181"/>
        <v>0</v>
      </c>
      <c r="L2846" s="25">
        <f t="shared" si="182"/>
        <v>1</v>
      </c>
      <c r="M2846" s="25" t="str">
        <f>VLOOKUP(L2846,mês!A:B,2,0)</f>
        <v>Janeiro</v>
      </c>
      <c r="N2846" s="25" t="e">
        <f t="shared" si="183"/>
        <v>#VALUE!</v>
      </c>
    </row>
    <row r="2847" spans="10:14" ht="57" customHeight="1" x14ac:dyDescent="0.2">
      <c r="J2847" s="30">
        <f t="shared" ref="J2847:J2896" si="184">IF(G2847="Não",0,H2847)</f>
        <v>0</v>
      </c>
      <c r="K2847" s="30">
        <f t="shared" ref="K2847:K2896" si="185">IF(G2847="Não",H2847,0)</f>
        <v>0</v>
      </c>
      <c r="L2847" s="25">
        <f t="shared" ref="L2847:L2896" si="186">MONTH(B2847)</f>
        <v>1</v>
      </c>
      <c r="M2847" s="25" t="str">
        <f>VLOOKUP(L2847,mês!A:B,2,0)</f>
        <v>Janeiro</v>
      </c>
      <c r="N2847" s="25" t="e">
        <f t="shared" ref="N2847:N2896" si="187">LEFT(A2847,SEARCH("-",A2847)-1)</f>
        <v>#VALUE!</v>
      </c>
    </row>
    <row r="2848" spans="10:14" ht="57" customHeight="1" x14ac:dyDescent="0.2">
      <c r="J2848" s="30">
        <f t="shared" si="184"/>
        <v>0</v>
      </c>
      <c r="K2848" s="30">
        <f t="shared" si="185"/>
        <v>0</v>
      </c>
      <c r="L2848" s="25">
        <f t="shared" si="186"/>
        <v>1</v>
      </c>
      <c r="M2848" s="25" t="str">
        <f>VLOOKUP(L2848,mês!A:B,2,0)</f>
        <v>Janeiro</v>
      </c>
      <c r="N2848" s="25" t="e">
        <f t="shared" si="187"/>
        <v>#VALUE!</v>
      </c>
    </row>
    <row r="2849" spans="10:14" ht="57" customHeight="1" x14ac:dyDescent="0.2">
      <c r="J2849" s="30">
        <f t="shared" si="184"/>
        <v>0</v>
      </c>
      <c r="K2849" s="30">
        <f t="shared" si="185"/>
        <v>0</v>
      </c>
      <c r="L2849" s="25">
        <f t="shared" si="186"/>
        <v>1</v>
      </c>
      <c r="M2849" s="25" t="str">
        <f>VLOOKUP(L2849,mês!A:B,2,0)</f>
        <v>Janeiro</v>
      </c>
      <c r="N2849" s="25" t="e">
        <f t="shared" si="187"/>
        <v>#VALUE!</v>
      </c>
    </row>
    <row r="2850" spans="10:14" ht="57" customHeight="1" x14ac:dyDescent="0.2">
      <c r="J2850" s="30">
        <f t="shared" si="184"/>
        <v>0</v>
      </c>
      <c r="K2850" s="30">
        <f t="shared" si="185"/>
        <v>0</v>
      </c>
      <c r="L2850" s="25">
        <f t="shared" si="186"/>
        <v>1</v>
      </c>
      <c r="M2850" s="25" t="str">
        <f>VLOOKUP(L2850,mês!A:B,2,0)</f>
        <v>Janeiro</v>
      </c>
      <c r="N2850" s="25" t="e">
        <f t="shared" si="187"/>
        <v>#VALUE!</v>
      </c>
    </row>
    <row r="2851" spans="10:14" ht="57" customHeight="1" x14ac:dyDescent="0.2">
      <c r="J2851" s="30">
        <f t="shared" si="184"/>
        <v>0</v>
      </c>
      <c r="K2851" s="30">
        <f t="shared" si="185"/>
        <v>0</v>
      </c>
      <c r="L2851" s="25">
        <f t="shared" si="186"/>
        <v>1</v>
      </c>
      <c r="M2851" s="25" t="str">
        <f>VLOOKUP(L2851,mês!A:B,2,0)</f>
        <v>Janeiro</v>
      </c>
      <c r="N2851" s="25" t="e">
        <f t="shared" si="187"/>
        <v>#VALUE!</v>
      </c>
    </row>
    <row r="2852" spans="10:14" ht="57" customHeight="1" x14ac:dyDescent="0.2">
      <c r="J2852" s="30">
        <f t="shared" si="184"/>
        <v>0</v>
      </c>
      <c r="K2852" s="30">
        <f t="shared" si="185"/>
        <v>0</v>
      </c>
      <c r="L2852" s="25">
        <f t="shared" si="186"/>
        <v>1</v>
      </c>
      <c r="M2852" s="25" t="str">
        <f>VLOOKUP(L2852,mês!A:B,2,0)</f>
        <v>Janeiro</v>
      </c>
      <c r="N2852" s="25" t="e">
        <f t="shared" si="187"/>
        <v>#VALUE!</v>
      </c>
    </row>
    <row r="2853" spans="10:14" ht="57" customHeight="1" x14ac:dyDescent="0.2">
      <c r="J2853" s="30">
        <f t="shared" si="184"/>
        <v>0</v>
      </c>
      <c r="K2853" s="30">
        <f t="shared" si="185"/>
        <v>0</v>
      </c>
      <c r="L2853" s="25">
        <f t="shared" si="186"/>
        <v>1</v>
      </c>
      <c r="M2853" s="25" t="str">
        <f>VLOOKUP(L2853,mês!A:B,2,0)</f>
        <v>Janeiro</v>
      </c>
      <c r="N2853" s="25" t="e">
        <f t="shared" si="187"/>
        <v>#VALUE!</v>
      </c>
    </row>
    <row r="2854" spans="10:14" ht="57" customHeight="1" x14ac:dyDescent="0.2">
      <c r="J2854" s="30">
        <f t="shared" si="184"/>
        <v>0</v>
      </c>
      <c r="K2854" s="30">
        <f t="shared" si="185"/>
        <v>0</v>
      </c>
      <c r="L2854" s="25">
        <f t="shared" si="186"/>
        <v>1</v>
      </c>
      <c r="M2854" s="25" t="str">
        <f>VLOOKUP(L2854,mês!A:B,2,0)</f>
        <v>Janeiro</v>
      </c>
      <c r="N2854" s="25" t="e">
        <f t="shared" si="187"/>
        <v>#VALUE!</v>
      </c>
    </row>
    <row r="2855" spans="10:14" ht="57" customHeight="1" x14ac:dyDescent="0.2">
      <c r="J2855" s="30">
        <f t="shared" si="184"/>
        <v>0</v>
      </c>
      <c r="K2855" s="30">
        <f t="shared" si="185"/>
        <v>0</v>
      </c>
      <c r="L2855" s="25">
        <f t="shared" si="186"/>
        <v>1</v>
      </c>
      <c r="M2855" s="25" t="str">
        <f>VLOOKUP(L2855,mês!A:B,2,0)</f>
        <v>Janeiro</v>
      </c>
      <c r="N2855" s="25" t="e">
        <f t="shared" si="187"/>
        <v>#VALUE!</v>
      </c>
    </row>
    <row r="2856" spans="10:14" ht="57" customHeight="1" x14ac:dyDescent="0.2">
      <c r="J2856" s="30">
        <f t="shared" si="184"/>
        <v>0</v>
      </c>
      <c r="K2856" s="30">
        <f t="shared" si="185"/>
        <v>0</v>
      </c>
      <c r="L2856" s="25">
        <f t="shared" si="186"/>
        <v>1</v>
      </c>
      <c r="M2856" s="25" t="str">
        <f>VLOOKUP(L2856,mês!A:B,2,0)</f>
        <v>Janeiro</v>
      </c>
      <c r="N2856" s="25" t="e">
        <f t="shared" si="187"/>
        <v>#VALUE!</v>
      </c>
    </row>
    <row r="2857" spans="10:14" ht="57" customHeight="1" x14ac:dyDescent="0.2">
      <c r="J2857" s="30">
        <f t="shared" si="184"/>
        <v>0</v>
      </c>
      <c r="K2857" s="30">
        <f t="shared" si="185"/>
        <v>0</v>
      </c>
      <c r="L2857" s="25">
        <f t="shared" si="186"/>
        <v>1</v>
      </c>
      <c r="M2857" s="25" t="str">
        <f>VLOOKUP(L2857,mês!A:B,2,0)</f>
        <v>Janeiro</v>
      </c>
      <c r="N2857" s="25" t="e">
        <f t="shared" si="187"/>
        <v>#VALUE!</v>
      </c>
    </row>
    <row r="2858" spans="10:14" ht="57" customHeight="1" x14ac:dyDescent="0.2">
      <c r="J2858" s="30">
        <f t="shared" si="184"/>
        <v>0</v>
      </c>
      <c r="K2858" s="30">
        <f t="shared" si="185"/>
        <v>0</v>
      </c>
      <c r="L2858" s="25">
        <f t="shared" si="186"/>
        <v>1</v>
      </c>
      <c r="M2858" s="25" t="str">
        <f>VLOOKUP(L2858,mês!A:B,2,0)</f>
        <v>Janeiro</v>
      </c>
      <c r="N2858" s="25" t="e">
        <f t="shared" si="187"/>
        <v>#VALUE!</v>
      </c>
    </row>
    <row r="2859" spans="10:14" ht="57" customHeight="1" x14ac:dyDescent="0.2">
      <c r="J2859" s="30">
        <f t="shared" si="184"/>
        <v>0</v>
      </c>
      <c r="K2859" s="30">
        <f t="shared" si="185"/>
        <v>0</v>
      </c>
      <c r="L2859" s="25">
        <f t="shared" si="186"/>
        <v>1</v>
      </c>
      <c r="M2859" s="25" t="str">
        <f>VLOOKUP(L2859,mês!A:B,2,0)</f>
        <v>Janeiro</v>
      </c>
      <c r="N2859" s="25" t="e">
        <f t="shared" si="187"/>
        <v>#VALUE!</v>
      </c>
    </row>
    <row r="2860" spans="10:14" ht="57" customHeight="1" x14ac:dyDescent="0.2">
      <c r="J2860" s="30">
        <f t="shared" si="184"/>
        <v>0</v>
      </c>
      <c r="K2860" s="30">
        <f t="shared" si="185"/>
        <v>0</v>
      </c>
      <c r="L2860" s="25">
        <f t="shared" si="186"/>
        <v>1</v>
      </c>
      <c r="M2860" s="25" t="str">
        <f>VLOOKUP(L2860,mês!A:B,2,0)</f>
        <v>Janeiro</v>
      </c>
      <c r="N2860" s="25" t="e">
        <f t="shared" si="187"/>
        <v>#VALUE!</v>
      </c>
    </row>
    <row r="2861" spans="10:14" ht="57" customHeight="1" x14ac:dyDescent="0.2">
      <c r="J2861" s="30">
        <f t="shared" si="184"/>
        <v>0</v>
      </c>
      <c r="K2861" s="30">
        <f t="shared" si="185"/>
        <v>0</v>
      </c>
      <c r="L2861" s="25">
        <f t="shared" si="186"/>
        <v>1</v>
      </c>
      <c r="M2861" s="25" t="str">
        <f>VLOOKUP(L2861,mês!A:B,2,0)</f>
        <v>Janeiro</v>
      </c>
      <c r="N2861" s="25" t="e">
        <f t="shared" si="187"/>
        <v>#VALUE!</v>
      </c>
    </row>
    <row r="2862" spans="10:14" ht="57" customHeight="1" x14ac:dyDescent="0.2">
      <c r="J2862" s="30">
        <f t="shared" si="184"/>
        <v>0</v>
      </c>
      <c r="K2862" s="30">
        <f t="shared" si="185"/>
        <v>0</v>
      </c>
      <c r="L2862" s="25">
        <f t="shared" si="186"/>
        <v>1</v>
      </c>
      <c r="M2862" s="25" t="str">
        <f>VLOOKUP(L2862,mês!A:B,2,0)</f>
        <v>Janeiro</v>
      </c>
      <c r="N2862" s="25" t="e">
        <f t="shared" si="187"/>
        <v>#VALUE!</v>
      </c>
    </row>
    <row r="2863" spans="10:14" ht="57" customHeight="1" x14ac:dyDescent="0.2">
      <c r="J2863" s="30">
        <f t="shared" si="184"/>
        <v>0</v>
      </c>
      <c r="K2863" s="30">
        <f t="shared" si="185"/>
        <v>0</v>
      </c>
      <c r="L2863" s="25">
        <f t="shared" si="186"/>
        <v>1</v>
      </c>
      <c r="M2863" s="25" t="str">
        <f>VLOOKUP(L2863,mês!A:B,2,0)</f>
        <v>Janeiro</v>
      </c>
      <c r="N2863" s="25" t="e">
        <f t="shared" si="187"/>
        <v>#VALUE!</v>
      </c>
    </row>
    <row r="2864" spans="10:14" ht="57" customHeight="1" x14ac:dyDescent="0.2">
      <c r="J2864" s="30">
        <f t="shared" si="184"/>
        <v>0</v>
      </c>
      <c r="K2864" s="30">
        <f t="shared" si="185"/>
        <v>0</v>
      </c>
      <c r="L2864" s="25">
        <f t="shared" si="186"/>
        <v>1</v>
      </c>
      <c r="M2864" s="25" t="str">
        <f>VLOOKUP(L2864,mês!A:B,2,0)</f>
        <v>Janeiro</v>
      </c>
      <c r="N2864" s="25" t="e">
        <f t="shared" si="187"/>
        <v>#VALUE!</v>
      </c>
    </row>
    <row r="2865" spans="10:14" ht="57" customHeight="1" x14ac:dyDescent="0.2">
      <c r="J2865" s="30">
        <f t="shared" si="184"/>
        <v>0</v>
      </c>
      <c r="K2865" s="30">
        <f t="shared" si="185"/>
        <v>0</v>
      </c>
      <c r="L2865" s="25">
        <f t="shared" si="186"/>
        <v>1</v>
      </c>
      <c r="M2865" s="25" t="str">
        <f>VLOOKUP(L2865,mês!A:B,2,0)</f>
        <v>Janeiro</v>
      </c>
      <c r="N2865" s="25" t="e">
        <f t="shared" si="187"/>
        <v>#VALUE!</v>
      </c>
    </row>
    <row r="2866" spans="10:14" ht="57" customHeight="1" x14ac:dyDescent="0.2">
      <c r="J2866" s="30">
        <f t="shared" si="184"/>
        <v>0</v>
      </c>
      <c r="K2866" s="30">
        <f t="shared" si="185"/>
        <v>0</v>
      </c>
      <c r="L2866" s="25">
        <f t="shared" si="186"/>
        <v>1</v>
      </c>
      <c r="M2866" s="25" t="str">
        <f>VLOOKUP(L2866,mês!A:B,2,0)</f>
        <v>Janeiro</v>
      </c>
      <c r="N2866" s="25" t="e">
        <f t="shared" si="187"/>
        <v>#VALUE!</v>
      </c>
    </row>
    <row r="2867" spans="10:14" ht="57" customHeight="1" x14ac:dyDescent="0.2">
      <c r="J2867" s="30">
        <f t="shared" si="184"/>
        <v>0</v>
      </c>
      <c r="K2867" s="30">
        <f t="shared" si="185"/>
        <v>0</v>
      </c>
      <c r="L2867" s="25">
        <f t="shared" si="186"/>
        <v>1</v>
      </c>
      <c r="M2867" s="25" t="str">
        <f>VLOOKUP(L2867,mês!A:B,2,0)</f>
        <v>Janeiro</v>
      </c>
      <c r="N2867" s="25" t="e">
        <f t="shared" si="187"/>
        <v>#VALUE!</v>
      </c>
    </row>
    <row r="2868" spans="10:14" ht="57" customHeight="1" x14ac:dyDescent="0.2">
      <c r="J2868" s="30">
        <f t="shared" si="184"/>
        <v>0</v>
      </c>
      <c r="K2868" s="30">
        <f t="shared" si="185"/>
        <v>0</v>
      </c>
      <c r="L2868" s="25">
        <f t="shared" si="186"/>
        <v>1</v>
      </c>
      <c r="M2868" s="25" t="str">
        <f>VLOOKUP(L2868,mês!A:B,2,0)</f>
        <v>Janeiro</v>
      </c>
      <c r="N2868" s="25" t="e">
        <f t="shared" si="187"/>
        <v>#VALUE!</v>
      </c>
    </row>
    <row r="2869" spans="10:14" ht="57" customHeight="1" x14ac:dyDescent="0.2">
      <c r="J2869" s="30">
        <f t="shared" si="184"/>
        <v>0</v>
      </c>
      <c r="K2869" s="30">
        <f t="shared" si="185"/>
        <v>0</v>
      </c>
      <c r="L2869" s="25">
        <f t="shared" si="186"/>
        <v>1</v>
      </c>
      <c r="M2869" s="25" t="str">
        <f>VLOOKUP(L2869,mês!A:B,2,0)</f>
        <v>Janeiro</v>
      </c>
      <c r="N2869" s="25" t="e">
        <f t="shared" si="187"/>
        <v>#VALUE!</v>
      </c>
    </row>
    <row r="2870" spans="10:14" ht="57" customHeight="1" x14ac:dyDescent="0.2">
      <c r="J2870" s="30">
        <f t="shared" si="184"/>
        <v>0</v>
      </c>
      <c r="K2870" s="30">
        <f t="shared" si="185"/>
        <v>0</v>
      </c>
      <c r="L2870" s="25">
        <f t="shared" si="186"/>
        <v>1</v>
      </c>
      <c r="M2870" s="25" t="str">
        <f>VLOOKUP(L2870,mês!A:B,2,0)</f>
        <v>Janeiro</v>
      </c>
      <c r="N2870" s="25" t="e">
        <f t="shared" si="187"/>
        <v>#VALUE!</v>
      </c>
    </row>
    <row r="2871" spans="10:14" ht="57" customHeight="1" x14ac:dyDescent="0.2">
      <c r="J2871" s="30">
        <f t="shared" si="184"/>
        <v>0</v>
      </c>
      <c r="K2871" s="30">
        <f t="shared" si="185"/>
        <v>0</v>
      </c>
      <c r="L2871" s="25">
        <f t="shared" si="186"/>
        <v>1</v>
      </c>
      <c r="M2871" s="25" t="str">
        <f>VLOOKUP(L2871,mês!A:B,2,0)</f>
        <v>Janeiro</v>
      </c>
      <c r="N2871" s="25" t="e">
        <f t="shared" si="187"/>
        <v>#VALUE!</v>
      </c>
    </row>
    <row r="2872" spans="10:14" ht="57" customHeight="1" x14ac:dyDescent="0.2">
      <c r="J2872" s="30">
        <f t="shared" si="184"/>
        <v>0</v>
      </c>
      <c r="K2872" s="30">
        <f t="shared" si="185"/>
        <v>0</v>
      </c>
      <c r="L2872" s="25">
        <f t="shared" si="186"/>
        <v>1</v>
      </c>
      <c r="M2872" s="25" t="str">
        <f>VLOOKUP(L2872,mês!A:B,2,0)</f>
        <v>Janeiro</v>
      </c>
      <c r="N2872" s="25" t="e">
        <f t="shared" si="187"/>
        <v>#VALUE!</v>
      </c>
    </row>
    <row r="2873" spans="10:14" ht="57" customHeight="1" x14ac:dyDescent="0.2">
      <c r="J2873" s="30">
        <f t="shared" si="184"/>
        <v>0</v>
      </c>
      <c r="K2873" s="30">
        <f t="shared" si="185"/>
        <v>0</v>
      </c>
      <c r="L2873" s="25">
        <f t="shared" si="186"/>
        <v>1</v>
      </c>
      <c r="M2873" s="25" t="str">
        <f>VLOOKUP(L2873,mês!A:B,2,0)</f>
        <v>Janeiro</v>
      </c>
      <c r="N2873" s="25" t="e">
        <f t="shared" si="187"/>
        <v>#VALUE!</v>
      </c>
    </row>
    <row r="2874" spans="10:14" ht="57" customHeight="1" x14ac:dyDescent="0.2">
      <c r="J2874" s="30">
        <f t="shared" si="184"/>
        <v>0</v>
      </c>
      <c r="K2874" s="30">
        <f t="shared" si="185"/>
        <v>0</v>
      </c>
      <c r="L2874" s="25">
        <f t="shared" si="186"/>
        <v>1</v>
      </c>
      <c r="M2874" s="25" t="str">
        <f>VLOOKUP(L2874,mês!A:B,2,0)</f>
        <v>Janeiro</v>
      </c>
      <c r="N2874" s="25" t="e">
        <f t="shared" si="187"/>
        <v>#VALUE!</v>
      </c>
    </row>
    <row r="2875" spans="10:14" ht="57" customHeight="1" x14ac:dyDescent="0.2">
      <c r="J2875" s="30">
        <f t="shared" si="184"/>
        <v>0</v>
      </c>
      <c r="K2875" s="30">
        <f t="shared" si="185"/>
        <v>0</v>
      </c>
      <c r="L2875" s="25">
        <f t="shared" si="186"/>
        <v>1</v>
      </c>
      <c r="M2875" s="25" t="str">
        <f>VLOOKUP(L2875,mês!A:B,2,0)</f>
        <v>Janeiro</v>
      </c>
      <c r="N2875" s="25" t="e">
        <f t="shared" si="187"/>
        <v>#VALUE!</v>
      </c>
    </row>
    <row r="2876" spans="10:14" ht="57" customHeight="1" x14ac:dyDescent="0.2">
      <c r="J2876" s="30">
        <f t="shared" si="184"/>
        <v>0</v>
      </c>
      <c r="K2876" s="30">
        <f t="shared" si="185"/>
        <v>0</v>
      </c>
      <c r="L2876" s="25">
        <f t="shared" si="186"/>
        <v>1</v>
      </c>
      <c r="M2876" s="25" t="str">
        <f>VLOOKUP(L2876,mês!A:B,2,0)</f>
        <v>Janeiro</v>
      </c>
      <c r="N2876" s="25" t="e">
        <f t="shared" si="187"/>
        <v>#VALUE!</v>
      </c>
    </row>
    <row r="2877" spans="10:14" ht="57" customHeight="1" x14ac:dyDescent="0.2">
      <c r="J2877" s="30">
        <f t="shared" si="184"/>
        <v>0</v>
      </c>
      <c r="K2877" s="30">
        <f t="shared" si="185"/>
        <v>0</v>
      </c>
      <c r="L2877" s="25">
        <f t="shared" si="186"/>
        <v>1</v>
      </c>
      <c r="M2877" s="25" t="str">
        <f>VLOOKUP(L2877,mês!A:B,2,0)</f>
        <v>Janeiro</v>
      </c>
      <c r="N2877" s="25" t="e">
        <f t="shared" si="187"/>
        <v>#VALUE!</v>
      </c>
    </row>
    <row r="2878" spans="10:14" ht="57" customHeight="1" x14ac:dyDescent="0.2">
      <c r="J2878" s="30">
        <f t="shared" si="184"/>
        <v>0</v>
      </c>
      <c r="K2878" s="30">
        <f t="shared" si="185"/>
        <v>0</v>
      </c>
      <c r="L2878" s="25">
        <f t="shared" si="186"/>
        <v>1</v>
      </c>
      <c r="M2878" s="25" t="str">
        <f>VLOOKUP(L2878,mês!A:B,2,0)</f>
        <v>Janeiro</v>
      </c>
      <c r="N2878" s="25" t="e">
        <f t="shared" si="187"/>
        <v>#VALUE!</v>
      </c>
    </row>
    <row r="2879" spans="10:14" ht="57" customHeight="1" x14ac:dyDescent="0.2">
      <c r="J2879" s="30">
        <f t="shared" si="184"/>
        <v>0</v>
      </c>
      <c r="K2879" s="30">
        <f t="shared" si="185"/>
        <v>0</v>
      </c>
      <c r="L2879" s="25">
        <f t="shared" si="186"/>
        <v>1</v>
      </c>
      <c r="M2879" s="25" t="str">
        <f>VLOOKUP(L2879,mês!A:B,2,0)</f>
        <v>Janeiro</v>
      </c>
      <c r="N2879" s="25" t="e">
        <f t="shared" si="187"/>
        <v>#VALUE!</v>
      </c>
    </row>
    <row r="2880" spans="10:14" ht="57" customHeight="1" x14ac:dyDescent="0.2">
      <c r="J2880" s="30">
        <f t="shared" si="184"/>
        <v>0</v>
      </c>
      <c r="K2880" s="30">
        <f t="shared" si="185"/>
        <v>0</v>
      </c>
      <c r="L2880" s="25">
        <f t="shared" si="186"/>
        <v>1</v>
      </c>
      <c r="M2880" s="25" t="str">
        <f>VLOOKUP(L2880,mês!A:B,2,0)</f>
        <v>Janeiro</v>
      </c>
      <c r="N2880" s="25" t="e">
        <f t="shared" si="187"/>
        <v>#VALUE!</v>
      </c>
    </row>
    <row r="2881" spans="10:14" ht="57" customHeight="1" x14ac:dyDescent="0.2">
      <c r="J2881" s="30">
        <f t="shared" si="184"/>
        <v>0</v>
      </c>
      <c r="K2881" s="30">
        <f t="shared" si="185"/>
        <v>0</v>
      </c>
      <c r="L2881" s="25">
        <f t="shared" si="186"/>
        <v>1</v>
      </c>
      <c r="M2881" s="25" t="str">
        <f>VLOOKUP(L2881,mês!A:B,2,0)</f>
        <v>Janeiro</v>
      </c>
      <c r="N2881" s="25" t="e">
        <f t="shared" si="187"/>
        <v>#VALUE!</v>
      </c>
    </row>
    <row r="2882" spans="10:14" ht="57" customHeight="1" x14ac:dyDescent="0.2">
      <c r="J2882" s="30">
        <f t="shared" si="184"/>
        <v>0</v>
      </c>
      <c r="K2882" s="30">
        <f t="shared" si="185"/>
        <v>0</v>
      </c>
      <c r="L2882" s="25">
        <f t="shared" si="186"/>
        <v>1</v>
      </c>
      <c r="M2882" s="25" t="str">
        <f>VLOOKUP(L2882,mês!A:B,2,0)</f>
        <v>Janeiro</v>
      </c>
      <c r="N2882" s="25" t="e">
        <f t="shared" si="187"/>
        <v>#VALUE!</v>
      </c>
    </row>
    <row r="2883" spans="10:14" ht="57" customHeight="1" x14ac:dyDescent="0.2">
      <c r="J2883" s="30">
        <f t="shared" si="184"/>
        <v>0</v>
      </c>
      <c r="K2883" s="30">
        <f t="shared" si="185"/>
        <v>0</v>
      </c>
      <c r="L2883" s="25">
        <f t="shared" si="186"/>
        <v>1</v>
      </c>
      <c r="M2883" s="25" t="str">
        <f>VLOOKUP(L2883,mês!A:B,2,0)</f>
        <v>Janeiro</v>
      </c>
      <c r="N2883" s="25" t="e">
        <f t="shared" si="187"/>
        <v>#VALUE!</v>
      </c>
    </row>
    <row r="2884" spans="10:14" ht="57" customHeight="1" x14ac:dyDescent="0.2">
      <c r="J2884" s="30">
        <f t="shared" si="184"/>
        <v>0</v>
      </c>
      <c r="K2884" s="30">
        <f t="shared" si="185"/>
        <v>0</v>
      </c>
      <c r="L2884" s="25">
        <f t="shared" si="186"/>
        <v>1</v>
      </c>
      <c r="M2884" s="25" t="str">
        <f>VLOOKUP(L2884,mês!A:B,2,0)</f>
        <v>Janeiro</v>
      </c>
      <c r="N2884" s="25" t="e">
        <f t="shared" si="187"/>
        <v>#VALUE!</v>
      </c>
    </row>
    <row r="2885" spans="10:14" ht="57" customHeight="1" x14ac:dyDescent="0.2">
      <c r="J2885" s="30">
        <f t="shared" si="184"/>
        <v>0</v>
      </c>
      <c r="K2885" s="30">
        <f t="shared" si="185"/>
        <v>0</v>
      </c>
      <c r="L2885" s="25">
        <f t="shared" si="186"/>
        <v>1</v>
      </c>
      <c r="M2885" s="25" t="str">
        <f>VLOOKUP(L2885,mês!A:B,2,0)</f>
        <v>Janeiro</v>
      </c>
      <c r="N2885" s="25" t="e">
        <f t="shared" si="187"/>
        <v>#VALUE!</v>
      </c>
    </row>
    <row r="2886" spans="10:14" ht="57" customHeight="1" x14ac:dyDescent="0.2">
      <c r="J2886" s="30">
        <f t="shared" si="184"/>
        <v>0</v>
      </c>
      <c r="K2886" s="30">
        <f t="shared" si="185"/>
        <v>0</v>
      </c>
      <c r="L2886" s="25">
        <f t="shared" si="186"/>
        <v>1</v>
      </c>
      <c r="M2886" s="25" t="str">
        <f>VLOOKUP(L2886,mês!A:B,2,0)</f>
        <v>Janeiro</v>
      </c>
      <c r="N2886" s="25" t="e">
        <f t="shared" si="187"/>
        <v>#VALUE!</v>
      </c>
    </row>
    <row r="2887" spans="10:14" ht="57" customHeight="1" x14ac:dyDescent="0.2">
      <c r="J2887" s="30">
        <f t="shared" si="184"/>
        <v>0</v>
      </c>
      <c r="K2887" s="30">
        <f t="shared" si="185"/>
        <v>0</v>
      </c>
      <c r="L2887" s="25">
        <f t="shared" si="186"/>
        <v>1</v>
      </c>
      <c r="M2887" s="25" t="str">
        <f>VLOOKUP(L2887,mês!A:B,2,0)</f>
        <v>Janeiro</v>
      </c>
      <c r="N2887" s="25" t="e">
        <f t="shared" si="187"/>
        <v>#VALUE!</v>
      </c>
    </row>
    <row r="2888" spans="10:14" ht="57" customHeight="1" x14ac:dyDescent="0.2">
      <c r="J2888" s="30">
        <f t="shared" si="184"/>
        <v>0</v>
      </c>
      <c r="K2888" s="30">
        <f t="shared" si="185"/>
        <v>0</v>
      </c>
      <c r="L2888" s="25">
        <f t="shared" si="186"/>
        <v>1</v>
      </c>
      <c r="M2888" s="25" t="str">
        <f>VLOOKUP(L2888,mês!A:B,2,0)</f>
        <v>Janeiro</v>
      </c>
      <c r="N2888" s="25" t="e">
        <f t="shared" si="187"/>
        <v>#VALUE!</v>
      </c>
    </row>
    <row r="2889" spans="10:14" ht="57" customHeight="1" x14ac:dyDescent="0.2">
      <c r="J2889" s="30">
        <f t="shared" si="184"/>
        <v>0</v>
      </c>
      <c r="K2889" s="30">
        <f t="shared" si="185"/>
        <v>0</v>
      </c>
      <c r="L2889" s="25">
        <f t="shared" si="186"/>
        <v>1</v>
      </c>
      <c r="M2889" s="25" t="str">
        <f>VLOOKUP(L2889,mês!A:B,2,0)</f>
        <v>Janeiro</v>
      </c>
      <c r="N2889" s="25" t="e">
        <f t="shared" si="187"/>
        <v>#VALUE!</v>
      </c>
    </row>
    <row r="2890" spans="10:14" ht="57" customHeight="1" x14ac:dyDescent="0.2">
      <c r="J2890" s="30">
        <f t="shared" si="184"/>
        <v>0</v>
      </c>
      <c r="K2890" s="30">
        <f t="shared" si="185"/>
        <v>0</v>
      </c>
      <c r="L2890" s="25">
        <f t="shared" si="186"/>
        <v>1</v>
      </c>
      <c r="M2890" s="25" t="str">
        <f>VLOOKUP(L2890,mês!A:B,2,0)</f>
        <v>Janeiro</v>
      </c>
      <c r="N2890" s="25" t="e">
        <f t="shared" si="187"/>
        <v>#VALUE!</v>
      </c>
    </row>
    <row r="2891" spans="10:14" ht="57" customHeight="1" x14ac:dyDescent="0.2">
      <c r="J2891" s="30">
        <f t="shared" si="184"/>
        <v>0</v>
      </c>
      <c r="K2891" s="30">
        <f t="shared" si="185"/>
        <v>0</v>
      </c>
      <c r="L2891" s="25">
        <f t="shared" si="186"/>
        <v>1</v>
      </c>
      <c r="M2891" s="25" t="str">
        <f>VLOOKUP(L2891,mês!A:B,2,0)</f>
        <v>Janeiro</v>
      </c>
      <c r="N2891" s="25" t="e">
        <f t="shared" si="187"/>
        <v>#VALUE!</v>
      </c>
    </row>
    <row r="2892" spans="10:14" ht="57" customHeight="1" x14ac:dyDescent="0.2">
      <c r="J2892" s="30">
        <f t="shared" si="184"/>
        <v>0</v>
      </c>
      <c r="K2892" s="30">
        <f t="shared" si="185"/>
        <v>0</v>
      </c>
      <c r="L2892" s="25">
        <f t="shared" si="186"/>
        <v>1</v>
      </c>
      <c r="M2892" s="25" t="str">
        <f>VLOOKUP(L2892,mês!A:B,2,0)</f>
        <v>Janeiro</v>
      </c>
      <c r="N2892" s="25" t="e">
        <f t="shared" si="187"/>
        <v>#VALUE!</v>
      </c>
    </row>
    <row r="2893" spans="10:14" ht="57" customHeight="1" x14ac:dyDescent="0.2">
      <c r="J2893" s="30">
        <f t="shared" si="184"/>
        <v>0</v>
      </c>
      <c r="K2893" s="30">
        <f t="shared" si="185"/>
        <v>0</v>
      </c>
      <c r="L2893" s="25">
        <f t="shared" si="186"/>
        <v>1</v>
      </c>
      <c r="M2893" s="25" t="str">
        <f>VLOOKUP(L2893,mês!A:B,2,0)</f>
        <v>Janeiro</v>
      </c>
      <c r="N2893" s="25" t="e">
        <f t="shared" si="187"/>
        <v>#VALUE!</v>
      </c>
    </row>
    <row r="2894" spans="10:14" ht="57" customHeight="1" x14ac:dyDescent="0.2">
      <c r="J2894" s="30">
        <f t="shared" si="184"/>
        <v>0</v>
      </c>
      <c r="K2894" s="30">
        <f t="shared" si="185"/>
        <v>0</v>
      </c>
      <c r="L2894" s="25">
        <f t="shared" si="186"/>
        <v>1</v>
      </c>
      <c r="M2894" s="25" t="str">
        <f>VLOOKUP(L2894,mês!A:B,2,0)</f>
        <v>Janeiro</v>
      </c>
      <c r="N2894" s="25" t="e">
        <f t="shared" si="187"/>
        <v>#VALUE!</v>
      </c>
    </row>
    <row r="2895" spans="10:14" ht="57" customHeight="1" x14ac:dyDescent="0.2">
      <c r="J2895" s="30">
        <f t="shared" si="184"/>
        <v>0</v>
      </c>
      <c r="K2895" s="30">
        <f t="shared" si="185"/>
        <v>0</v>
      </c>
      <c r="L2895" s="25">
        <f t="shared" si="186"/>
        <v>1</v>
      </c>
      <c r="M2895" s="25" t="str">
        <f>VLOOKUP(L2895,mês!A:B,2,0)</f>
        <v>Janeiro</v>
      </c>
      <c r="N2895" s="25" t="e">
        <f t="shared" si="187"/>
        <v>#VALUE!</v>
      </c>
    </row>
    <row r="2896" spans="10:14" ht="57" customHeight="1" x14ac:dyDescent="0.2">
      <c r="J2896" s="30">
        <f t="shared" si="184"/>
        <v>0</v>
      </c>
      <c r="K2896" s="30">
        <f t="shared" si="185"/>
        <v>0</v>
      </c>
      <c r="L2896" s="25">
        <f t="shared" si="186"/>
        <v>1</v>
      </c>
      <c r="M2896" s="25" t="str">
        <f>VLOOKUP(L2896,mês!A:B,2,0)</f>
        <v>Janeiro</v>
      </c>
      <c r="N2896" s="25" t="e">
        <f t="shared" si="187"/>
        <v>#VALUE!</v>
      </c>
    </row>
    <row r="2897" spans="10:14" ht="57" customHeight="1" x14ac:dyDescent="0.2">
      <c r="J2897" s="30">
        <f t="shared" ref="J2897:J2928" si="188">IF(G2897="Não",0,H2897)</f>
        <v>0</v>
      </c>
      <c r="K2897" s="30">
        <f t="shared" ref="K2897:K2928" si="189">IF(G2897="Não",H2897,0)</f>
        <v>0</v>
      </c>
      <c r="L2897" s="25">
        <f t="shared" ref="L2897:L2928" si="190">MONTH(B2897)</f>
        <v>1</v>
      </c>
      <c r="M2897" s="25" t="str">
        <f>VLOOKUP(L2897,mês!A:B,2,0)</f>
        <v>Janeiro</v>
      </c>
      <c r="N2897" s="25" t="e">
        <f t="shared" ref="N2897:N2928" si="191">LEFT(A2897,SEARCH("-",A2897)-1)</f>
        <v>#VALUE!</v>
      </c>
    </row>
    <row r="2898" spans="10:14" ht="57" customHeight="1" x14ac:dyDescent="0.2">
      <c r="J2898" s="30">
        <f t="shared" si="188"/>
        <v>0</v>
      </c>
      <c r="K2898" s="30">
        <f t="shared" si="189"/>
        <v>0</v>
      </c>
      <c r="L2898" s="25">
        <f t="shared" si="190"/>
        <v>1</v>
      </c>
      <c r="M2898" s="25" t="str">
        <f>VLOOKUP(L2898,mês!A:B,2,0)</f>
        <v>Janeiro</v>
      </c>
      <c r="N2898" s="25" t="e">
        <f t="shared" si="191"/>
        <v>#VALUE!</v>
      </c>
    </row>
    <row r="2899" spans="10:14" ht="57" customHeight="1" x14ac:dyDescent="0.2">
      <c r="J2899" s="30">
        <f t="shared" si="188"/>
        <v>0</v>
      </c>
      <c r="K2899" s="30">
        <f t="shared" si="189"/>
        <v>0</v>
      </c>
      <c r="L2899" s="25">
        <f t="shared" si="190"/>
        <v>1</v>
      </c>
      <c r="M2899" s="25" t="str">
        <f>VLOOKUP(L2899,mês!A:B,2,0)</f>
        <v>Janeiro</v>
      </c>
      <c r="N2899" s="25" t="e">
        <f t="shared" si="191"/>
        <v>#VALUE!</v>
      </c>
    </row>
    <row r="2900" spans="10:14" ht="57" customHeight="1" x14ac:dyDescent="0.2">
      <c r="J2900" s="30">
        <f t="shared" si="188"/>
        <v>0</v>
      </c>
      <c r="K2900" s="30">
        <f t="shared" si="189"/>
        <v>0</v>
      </c>
      <c r="L2900" s="25">
        <f t="shared" si="190"/>
        <v>1</v>
      </c>
      <c r="M2900" s="25" t="str">
        <f>VLOOKUP(L2900,mês!A:B,2,0)</f>
        <v>Janeiro</v>
      </c>
      <c r="N2900" s="25" t="e">
        <f t="shared" si="191"/>
        <v>#VALUE!</v>
      </c>
    </row>
    <row r="2901" spans="10:14" ht="57" customHeight="1" x14ac:dyDescent="0.2">
      <c r="J2901" s="30">
        <f t="shared" si="188"/>
        <v>0</v>
      </c>
      <c r="K2901" s="30">
        <f t="shared" si="189"/>
        <v>0</v>
      </c>
      <c r="L2901" s="25">
        <f t="shared" si="190"/>
        <v>1</v>
      </c>
      <c r="M2901" s="25" t="str">
        <f>VLOOKUP(L2901,mês!A:B,2,0)</f>
        <v>Janeiro</v>
      </c>
      <c r="N2901" s="25" t="e">
        <f t="shared" si="191"/>
        <v>#VALUE!</v>
      </c>
    </row>
    <row r="2902" spans="10:14" ht="57" customHeight="1" x14ac:dyDescent="0.2">
      <c r="J2902" s="30">
        <f t="shared" si="188"/>
        <v>0</v>
      </c>
      <c r="K2902" s="30">
        <f t="shared" si="189"/>
        <v>0</v>
      </c>
      <c r="L2902" s="25">
        <f t="shared" si="190"/>
        <v>1</v>
      </c>
      <c r="M2902" s="25" t="str">
        <f>VLOOKUP(L2902,mês!A:B,2,0)</f>
        <v>Janeiro</v>
      </c>
      <c r="N2902" s="25" t="e">
        <f t="shared" si="191"/>
        <v>#VALUE!</v>
      </c>
    </row>
    <row r="2903" spans="10:14" ht="57" customHeight="1" x14ac:dyDescent="0.2">
      <c r="J2903" s="30">
        <f t="shared" si="188"/>
        <v>0</v>
      </c>
      <c r="K2903" s="30">
        <f t="shared" si="189"/>
        <v>0</v>
      </c>
      <c r="L2903" s="25">
        <f t="shared" si="190"/>
        <v>1</v>
      </c>
      <c r="M2903" s="25" t="str">
        <f>VLOOKUP(L2903,mês!A:B,2,0)</f>
        <v>Janeiro</v>
      </c>
      <c r="N2903" s="25" t="e">
        <f t="shared" si="191"/>
        <v>#VALUE!</v>
      </c>
    </row>
    <row r="2904" spans="10:14" ht="57" customHeight="1" x14ac:dyDescent="0.2">
      <c r="J2904" s="30">
        <f t="shared" si="188"/>
        <v>0</v>
      </c>
      <c r="K2904" s="30">
        <f t="shared" si="189"/>
        <v>0</v>
      </c>
      <c r="L2904" s="25">
        <f t="shared" si="190"/>
        <v>1</v>
      </c>
      <c r="M2904" s="25" t="str">
        <f>VLOOKUP(L2904,mês!A:B,2,0)</f>
        <v>Janeiro</v>
      </c>
      <c r="N2904" s="25" t="e">
        <f t="shared" si="191"/>
        <v>#VALUE!</v>
      </c>
    </row>
    <row r="2905" spans="10:14" ht="57" customHeight="1" x14ac:dyDescent="0.2">
      <c r="J2905" s="30">
        <f t="shared" si="188"/>
        <v>0</v>
      </c>
      <c r="K2905" s="30">
        <f t="shared" si="189"/>
        <v>0</v>
      </c>
      <c r="L2905" s="25">
        <f t="shared" si="190"/>
        <v>1</v>
      </c>
      <c r="M2905" s="25" t="str">
        <f>VLOOKUP(L2905,mês!A:B,2,0)</f>
        <v>Janeiro</v>
      </c>
      <c r="N2905" s="25" t="e">
        <f t="shared" si="191"/>
        <v>#VALUE!</v>
      </c>
    </row>
    <row r="2906" spans="10:14" ht="57" customHeight="1" x14ac:dyDescent="0.2">
      <c r="J2906" s="30">
        <f t="shared" si="188"/>
        <v>0</v>
      </c>
      <c r="K2906" s="30">
        <f t="shared" si="189"/>
        <v>0</v>
      </c>
      <c r="L2906" s="25">
        <f t="shared" si="190"/>
        <v>1</v>
      </c>
      <c r="M2906" s="25" t="str">
        <f>VLOOKUP(L2906,mês!A:B,2,0)</f>
        <v>Janeiro</v>
      </c>
      <c r="N2906" s="25" t="e">
        <f t="shared" si="191"/>
        <v>#VALUE!</v>
      </c>
    </row>
    <row r="2907" spans="10:14" ht="57" customHeight="1" x14ac:dyDescent="0.2">
      <c r="J2907" s="30">
        <f t="shared" si="188"/>
        <v>0</v>
      </c>
      <c r="K2907" s="30">
        <f t="shared" si="189"/>
        <v>0</v>
      </c>
      <c r="L2907" s="25">
        <f t="shared" si="190"/>
        <v>1</v>
      </c>
      <c r="M2907" s="25" t="str">
        <f>VLOOKUP(L2907,mês!A:B,2,0)</f>
        <v>Janeiro</v>
      </c>
      <c r="N2907" s="25" t="e">
        <f t="shared" si="191"/>
        <v>#VALUE!</v>
      </c>
    </row>
    <row r="2908" spans="10:14" ht="57" customHeight="1" x14ac:dyDescent="0.2">
      <c r="J2908" s="30">
        <f t="shared" si="188"/>
        <v>0</v>
      </c>
      <c r="K2908" s="30">
        <f t="shared" si="189"/>
        <v>0</v>
      </c>
      <c r="L2908" s="25">
        <f t="shared" si="190"/>
        <v>1</v>
      </c>
      <c r="M2908" s="25" t="str">
        <f>VLOOKUP(L2908,mês!A:B,2,0)</f>
        <v>Janeiro</v>
      </c>
      <c r="N2908" s="25" t="e">
        <f t="shared" si="191"/>
        <v>#VALUE!</v>
      </c>
    </row>
    <row r="2909" spans="10:14" ht="57" customHeight="1" x14ac:dyDescent="0.2">
      <c r="J2909" s="30">
        <f t="shared" si="188"/>
        <v>0</v>
      </c>
      <c r="K2909" s="30">
        <f t="shared" si="189"/>
        <v>0</v>
      </c>
      <c r="L2909" s="25">
        <f t="shared" si="190"/>
        <v>1</v>
      </c>
      <c r="M2909" s="25" t="str">
        <f>VLOOKUP(L2909,mês!A:B,2,0)</f>
        <v>Janeiro</v>
      </c>
      <c r="N2909" s="25" t="e">
        <f t="shared" si="191"/>
        <v>#VALUE!</v>
      </c>
    </row>
    <row r="2910" spans="10:14" ht="57" customHeight="1" x14ac:dyDescent="0.2">
      <c r="J2910" s="30">
        <f t="shared" si="188"/>
        <v>0</v>
      </c>
      <c r="K2910" s="30">
        <f t="shared" si="189"/>
        <v>0</v>
      </c>
      <c r="L2910" s="25">
        <f t="shared" si="190"/>
        <v>1</v>
      </c>
      <c r="M2910" s="25" t="str">
        <f>VLOOKUP(L2910,mês!A:B,2,0)</f>
        <v>Janeiro</v>
      </c>
      <c r="N2910" s="25" t="e">
        <f t="shared" si="191"/>
        <v>#VALUE!</v>
      </c>
    </row>
    <row r="2911" spans="10:14" ht="57" customHeight="1" x14ac:dyDescent="0.2">
      <c r="J2911" s="30">
        <f t="shared" si="188"/>
        <v>0</v>
      </c>
      <c r="K2911" s="30">
        <f t="shared" si="189"/>
        <v>0</v>
      </c>
      <c r="L2911" s="25">
        <f t="shared" si="190"/>
        <v>1</v>
      </c>
      <c r="M2911" s="25" t="str">
        <f>VLOOKUP(L2911,mês!A:B,2,0)</f>
        <v>Janeiro</v>
      </c>
      <c r="N2911" s="25" t="e">
        <f t="shared" si="191"/>
        <v>#VALUE!</v>
      </c>
    </row>
    <row r="2912" spans="10:14" ht="57" customHeight="1" x14ac:dyDescent="0.2">
      <c r="J2912" s="30">
        <f t="shared" si="188"/>
        <v>0</v>
      </c>
      <c r="K2912" s="30">
        <f t="shared" si="189"/>
        <v>0</v>
      </c>
      <c r="L2912" s="25">
        <f t="shared" si="190"/>
        <v>1</v>
      </c>
      <c r="M2912" s="25" t="str">
        <f>VLOOKUP(L2912,mês!A:B,2,0)</f>
        <v>Janeiro</v>
      </c>
      <c r="N2912" s="25" t="e">
        <f t="shared" si="191"/>
        <v>#VALUE!</v>
      </c>
    </row>
    <row r="2913" spans="10:14" ht="57" customHeight="1" x14ac:dyDescent="0.2">
      <c r="J2913" s="30">
        <f t="shared" si="188"/>
        <v>0</v>
      </c>
      <c r="K2913" s="30">
        <f t="shared" si="189"/>
        <v>0</v>
      </c>
      <c r="L2913" s="25">
        <f t="shared" si="190"/>
        <v>1</v>
      </c>
      <c r="M2913" s="25" t="str">
        <f>VLOOKUP(L2913,mês!A:B,2,0)</f>
        <v>Janeiro</v>
      </c>
      <c r="N2913" s="25" t="e">
        <f t="shared" si="191"/>
        <v>#VALUE!</v>
      </c>
    </row>
    <row r="2914" spans="10:14" ht="57" customHeight="1" x14ac:dyDescent="0.2">
      <c r="J2914" s="30">
        <f t="shared" si="188"/>
        <v>0</v>
      </c>
      <c r="K2914" s="30">
        <f t="shared" si="189"/>
        <v>0</v>
      </c>
      <c r="L2914" s="25">
        <f t="shared" si="190"/>
        <v>1</v>
      </c>
      <c r="M2914" s="25" t="str">
        <f>VLOOKUP(L2914,mês!A:B,2,0)</f>
        <v>Janeiro</v>
      </c>
      <c r="N2914" s="25" t="e">
        <f t="shared" si="191"/>
        <v>#VALUE!</v>
      </c>
    </row>
    <row r="2915" spans="10:14" ht="57" customHeight="1" x14ac:dyDescent="0.2">
      <c r="J2915" s="30">
        <f t="shared" si="188"/>
        <v>0</v>
      </c>
      <c r="K2915" s="30">
        <f t="shared" si="189"/>
        <v>0</v>
      </c>
      <c r="L2915" s="25">
        <f t="shared" si="190"/>
        <v>1</v>
      </c>
      <c r="M2915" s="25" t="str">
        <f>VLOOKUP(L2915,mês!A:B,2,0)</f>
        <v>Janeiro</v>
      </c>
      <c r="N2915" s="25" t="e">
        <f t="shared" si="191"/>
        <v>#VALUE!</v>
      </c>
    </row>
    <row r="2916" spans="10:14" ht="57" customHeight="1" x14ac:dyDescent="0.2">
      <c r="J2916" s="30">
        <f t="shared" si="188"/>
        <v>0</v>
      </c>
      <c r="K2916" s="30">
        <f t="shared" si="189"/>
        <v>0</v>
      </c>
      <c r="L2916" s="25">
        <f t="shared" si="190"/>
        <v>1</v>
      </c>
      <c r="M2916" s="25" t="str">
        <f>VLOOKUP(L2916,mês!A:B,2,0)</f>
        <v>Janeiro</v>
      </c>
      <c r="N2916" s="25" t="e">
        <f t="shared" si="191"/>
        <v>#VALUE!</v>
      </c>
    </row>
    <row r="2917" spans="10:14" ht="57" customHeight="1" x14ac:dyDescent="0.2">
      <c r="J2917" s="30">
        <f t="shared" si="188"/>
        <v>0</v>
      </c>
      <c r="K2917" s="30">
        <f t="shared" si="189"/>
        <v>0</v>
      </c>
      <c r="L2917" s="25">
        <f t="shared" si="190"/>
        <v>1</v>
      </c>
      <c r="M2917" s="25" t="str">
        <f>VLOOKUP(L2917,mês!A:B,2,0)</f>
        <v>Janeiro</v>
      </c>
      <c r="N2917" s="25" t="e">
        <f t="shared" si="191"/>
        <v>#VALUE!</v>
      </c>
    </row>
    <row r="2918" spans="10:14" ht="57" customHeight="1" x14ac:dyDescent="0.2">
      <c r="J2918" s="30">
        <f t="shared" si="188"/>
        <v>0</v>
      </c>
      <c r="K2918" s="30">
        <f t="shared" si="189"/>
        <v>0</v>
      </c>
      <c r="L2918" s="25">
        <f t="shared" si="190"/>
        <v>1</v>
      </c>
      <c r="M2918" s="25" t="str">
        <f>VLOOKUP(L2918,mês!A:B,2,0)</f>
        <v>Janeiro</v>
      </c>
      <c r="N2918" s="25" t="e">
        <f t="shared" si="191"/>
        <v>#VALUE!</v>
      </c>
    </row>
    <row r="2919" spans="10:14" ht="57" customHeight="1" x14ac:dyDescent="0.2">
      <c r="J2919" s="30">
        <f t="shared" si="188"/>
        <v>0</v>
      </c>
      <c r="K2919" s="30">
        <f t="shared" si="189"/>
        <v>0</v>
      </c>
      <c r="L2919" s="25">
        <f t="shared" si="190"/>
        <v>1</v>
      </c>
      <c r="M2919" s="25" t="str">
        <f>VLOOKUP(L2919,mês!A:B,2,0)</f>
        <v>Janeiro</v>
      </c>
      <c r="N2919" s="25" t="e">
        <f t="shared" si="191"/>
        <v>#VALUE!</v>
      </c>
    </row>
    <row r="2920" spans="10:14" ht="57" customHeight="1" x14ac:dyDescent="0.2">
      <c r="J2920" s="30">
        <f t="shared" si="188"/>
        <v>0</v>
      </c>
      <c r="K2920" s="30">
        <f t="shared" si="189"/>
        <v>0</v>
      </c>
      <c r="L2920" s="25">
        <f t="shared" si="190"/>
        <v>1</v>
      </c>
      <c r="M2920" s="25" t="str">
        <f>VLOOKUP(L2920,mês!A:B,2,0)</f>
        <v>Janeiro</v>
      </c>
      <c r="N2920" s="25" t="e">
        <f t="shared" si="191"/>
        <v>#VALUE!</v>
      </c>
    </row>
    <row r="2921" spans="10:14" ht="57" customHeight="1" x14ac:dyDescent="0.2">
      <c r="J2921" s="30">
        <f t="shared" si="188"/>
        <v>0</v>
      </c>
      <c r="K2921" s="30">
        <f t="shared" si="189"/>
        <v>0</v>
      </c>
      <c r="L2921" s="25">
        <f t="shared" si="190"/>
        <v>1</v>
      </c>
      <c r="M2921" s="25" t="str">
        <f>VLOOKUP(L2921,mês!A:B,2,0)</f>
        <v>Janeiro</v>
      </c>
      <c r="N2921" s="25" t="e">
        <f t="shared" si="191"/>
        <v>#VALUE!</v>
      </c>
    </row>
    <row r="2922" spans="10:14" ht="57" customHeight="1" x14ac:dyDescent="0.2">
      <c r="J2922" s="30">
        <f t="shared" si="188"/>
        <v>0</v>
      </c>
      <c r="K2922" s="30">
        <f t="shared" si="189"/>
        <v>0</v>
      </c>
      <c r="L2922" s="25">
        <f t="shared" si="190"/>
        <v>1</v>
      </c>
      <c r="M2922" s="25" t="str">
        <f>VLOOKUP(L2922,mês!A:B,2,0)</f>
        <v>Janeiro</v>
      </c>
      <c r="N2922" s="25" t="e">
        <f t="shared" si="191"/>
        <v>#VALUE!</v>
      </c>
    </row>
    <row r="2923" spans="10:14" ht="57" customHeight="1" x14ac:dyDescent="0.2">
      <c r="J2923" s="30">
        <f t="shared" si="188"/>
        <v>0</v>
      </c>
      <c r="K2923" s="30">
        <f t="shared" si="189"/>
        <v>0</v>
      </c>
      <c r="L2923" s="25">
        <f t="shared" si="190"/>
        <v>1</v>
      </c>
      <c r="M2923" s="25" t="str">
        <f>VLOOKUP(L2923,mês!A:B,2,0)</f>
        <v>Janeiro</v>
      </c>
      <c r="N2923" s="25" t="e">
        <f t="shared" si="191"/>
        <v>#VALUE!</v>
      </c>
    </row>
    <row r="2924" spans="10:14" ht="57" customHeight="1" x14ac:dyDescent="0.2">
      <c r="J2924" s="30">
        <f t="shared" si="188"/>
        <v>0</v>
      </c>
      <c r="K2924" s="30">
        <f t="shared" si="189"/>
        <v>0</v>
      </c>
      <c r="L2924" s="25">
        <f t="shared" si="190"/>
        <v>1</v>
      </c>
      <c r="M2924" s="25" t="str">
        <f>VLOOKUP(L2924,mês!A:B,2,0)</f>
        <v>Janeiro</v>
      </c>
      <c r="N2924" s="25" t="e">
        <f t="shared" si="191"/>
        <v>#VALUE!</v>
      </c>
    </row>
    <row r="2925" spans="10:14" ht="57" customHeight="1" x14ac:dyDescent="0.2">
      <c r="J2925" s="30">
        <f t="shared" si="188"/>
        <v>0</v>
      </c>
      <c r="K2925" s="30">
        <f t="shared" si="189"/>
        <v>0</v>
      </c>
      <c r="L2925" s="25">
        <f t="shared" si="190"/>
        <v>1</v>
      </c>
      <c r="M2925" s="25" t="str">
        <f>VLOOKUP(L2925,mês!A:B,2,0)</f>
        <v>Janeiro</v>
      </c>
      <c r="N2925" s="25" t="e">
        <f t="shared" si="191"/>
        <v>#VALUE!</v>
      </c>
    </row>
    <row r="2926" spans="10:14" ht="57" customHeight="1" x14ac:dyDescent="0.2">
      <c r="J2926" s="30">
        <f t="shared" si="188"/>
        <v>0</v>
      </c>
      <c r="K2926" s="30">
        <f t="shared" si="189"/>
        <v>0</v>
      </c>
      <c r="L2926" s="25">
        <f t="shared" si="190"/>
        <v>1</v>
      </c>
      <c r="M2926" s="25" t="str">
        <f>VLOOKUP(L2926,mês!A:B,2,0)</f>
        <v>Janeiro</v>
      </c>
      <c r="N2926" s="25" t="e">
        <f t="shared" si="191"/>
        <v>#VALUE!</v>
      </c>
    </row>
    <row r="2927" spans="10:14" ht="57" customHeight="1" x14ac:dyDescent="0.2">
      <c r="J2927" s="30">
        <f t="shared" si="188"/>
        <v>0</v>
      </c>
      <c r="K2927" s="30">
        <f t="shared" si="189"/>
        <v>0</v>
      </c>
      <c r="L2927" s="25">
        <f t="shared" si="190"/>
        <v>1</v>
      </c>
      <c r="M2927" s="25" t="str">
        <f>VLOOKUP(L2927,mês!A:B,2,0)</f>
        <v>Janeiro</v>
      </c>
      <c r="N2927" s="25" t="e">
        <f t="shared" si="191"/>
        <v>#VALUE!</v>
      </c>
    </row>
    <row r="2928" spans="10:14" ht="57" customHeight="1" x14ac:dyDescent="0.2">
      <c r="J2928" s="30">
        <f t="shared" si="188"/>
        <v>0</v>
      </c>
      <c r="K2928" s="30">
        <f t="shared" si="189"/>
        <v>0</v>
      </c>
      <c r="L2928" s="25">
        <f t="shared" si="190"/>
        <v>1</v>
      </c>
      <c r="M2928" s="25" t="str">
        <f>VLOOKUP(L2928,mês!A:B,2,0)</f>
        <v>Janeiro</v>
      </c>
      <c r="N2928" s="25" t="e">
        <f t="shared" si="191"/>
        <v>#VALUE!</v>
      </c>
    </row>
    <row r="2929" spans="10:14" ht="57" customHeight="1" x14ac:dyDescent="0.2">
      <c r="J2929" s="30">
        <f t="shared" ref="J2929:J2960" si="192">IF(G2929="Não",0,H2929)</f>
        <v>0</v>
      </c>
      <c r="K2929" s="30">
        <f t="shared" ref="K2929:K2960" si="193">IF(G2929="Não",H2929,0)</f>
        <v>0</v>
      </c>
      <c r="L2929" s="25">
        <f t="shared" ref="L2929:L2960" si="194">MONTH(B2929)</f>
        <v>1</v>
      </c>
      <c r="M2929" s="25" t="str">
        <f>VLOOKUP(L2929,mês!A:B,2,0)</f>
        <v>Janeiro</v>
      </c>
      <c r="N2929" s="25" t="e">
        <f t="shared" ref="N2929:N2960" si="195">LEFT(A2929,SEARCH("-",A2929)-1)</f>
        <v>#VALUE!</v>
      </c>
    </row>
    <row r="2930" spans="10:14" ht="57" customHeight="1" x14ac:dyDescent="0.2">
      <c r="J2930" s="30">
        <f t="shared" si="192"/>
        <v>0</v>
      </c>
      <c r="K2930" s="30">
        <f t="shared" si="193"/>
        <v>0</v>
      </c>
      <c r="L2930" s="25">
        <f t="shared" si="194"/>
        <v>1</v>
      </c>
      <c r="M2930" s="25" t="str">
        <f>VLOOKUP(L2930,mês!A:B,2,0)</f>
        <v>Janeiro</v>
      </c>
      <c r="N2930" s="25" t="e">
        <f t="shared" si="195"/>
        <v>#VALUE!</v>
      </c>
    </row>
    <row r="2931" spans="10:14" ht="57" customHeight="1" x14ac:dyDescent="0.2">
      <c r="J2931" s="30">
        <f t="shared" si="192"/>
        <v>0</v>
      </c>
      <c r="K2931" s="30">
        <f t="shared" si="193"/>
        <v>0</v>
      </c>
      <c r="L2931" s="25">
        <f t="shared" si="194"/>
        <v>1</v>
      </c>
      <c r="M2931" s="25" t="str">
        <f>VLOOKUP(L2931,mês!A:B,2,0)</f>
        <v>Janeiro</v>
      </c>
      <c r="N2931" s="25" t="e">
        <f t="shared" si="195"/>
        <v>#VALUE!</v>
      </c>
    </row>
    <row r="2932" spans="10:14" ht="57" customHeight="1" x14ac:dyDescent="0.2">
      <c r="J2932" s="30">
        <f t="shared" si="192"/>
        <v>0</v>
      </c>
      <c r="K2932" s="30">
        <f t="shared" si="193"/>
        <v>0</v>
      </c>
      <c r="L2932" s="25">
        <f t="shared" si="194"/>
        <v>1</v>
      </c>
      <c r="M2932" s="25" t="str">
        <f>VLOOKUP(L2932,mês!A:B,2,0)</f>
        <v>Janeiro</v>
      </c>
      <c r="N2932" s="25" t="e">
        <f t="shared" si="195"/>
        <v>#VALUE!</v>
      </c>
    </row>
    <row r="2933" spans="10:14" ht="57" customHeight="1" x14ac:dyDescent="0.2">
      <c r="J2933" s="30">
        <f t="shared" si="192"/>
        <v>0</v>
      </c>
      <c r="K2933" s="30">
        <f t="shared" si="193"/>
        <v>0</v>
      </c>
      <c r="L2933" s="25">
        <f t="shared" si="194"/>
        <v>1</v>
      </c>
      <c r="M2933" s="25" t="str">
        <f>VLOOKUP(L2933,mês!A:B,2,0)</f>
        <v>Janeiro</v>
      </c>
      <c r="N2933" s="25" t="e">
        <f t="shared" si="195"/>
        <v>#VALUE!</v>
      </c>
    </row>
    <row r="2934" spans="10:14" ht="57" customHeight="1" x14ac:dyDescent="0.2">
      <c r="J2934" s="30">
        <f t="shared" si="192"/>
        <v>0</v>
      </c>
      <c r="K2934" s="30">
        <f t="shared" si="193"/>
        <v>0</v>
      </c>
      <c r="L2934" s="25">
        <f t="shared" si="194"/>
        <v>1</v>
      </c>
      <c r="M2934" s="25" t="str">
        <f>VLOOKUP(L2934,mês!A:B,2,0)</f>
        <v>Janeiro</v>
      </c>
      <c r="N2934" s="25" t="e">
        <f t="shared" si="195"/>
        <v>#VALUE!</v>
      </c>
    </row>
    <row r="2935" spans="10:14" ht="57" customHeight="1" x14ac:dyDescent="0.2">
      <c r="J2935" s="30">
        <f t="shared" si="192"/>
        <v>0</v>
      </c>
      <c r="K2935" s="30">
        <f t="shared" si="193"/>
        <v>0</v>
      </c>
      <c r="L2935" s="25">
        <f t="shared" si="194"/>
        <v>1</v>
      </c>
      <c r="M2935" s="25" t="str">
        <f>VLOOKUP(L2935,mês!A:B,2,0)</f>
        <v>Janeiro</v>
      </c>
      <c r="N2935" s="25" t="e">
        <f t="shared" si="195"/>
        <v>#VALUE!</v>
      </c>
    </row>
    <row r="2936" spans="10:14" ht="57" customHeight="1" x14ac:dyDescent="0.2">
      <c r="J2936" s="30">
        <f t="shared" si="192"/>
        <v>0</v>
      </c>
      <c r="K2936" s="30">
        <f t="shared" si="193"/>
        <v>0</v>
      </c>
      <c r="L2936" s="25">
        <f t="shared" si="194"/>
        <v>1</v>
      </c>
      <c r="M2936" s="25" t="str">
        <f>VLOOKUP(L2936,mês!A:B,2,0)</f>
        <v>Janeiro</v>
      </c>
      <c r="N2936" s="25" t="e">
        <f t="shared" si="195"/>
        <v>#VALUE!</v>
      </c>
    </row>
    <row r="2937" spans="10:14" ht="57" customHeight="1" x14ac:dyDescent="0.2">
      <c r="J2937" s="30">
        <f t="shared" si="192"/>
        <v>0</v>
      </c>
      <c r="K2937" s="30">
        <f t="shared" si="193"/>
        <v>0</v>
      </c>
      <c r="L2937" s="25">
        <f t="shared" si="194"/>
        <v>1</v>
      </c>
      <c r="M2937" s="25" t="str">
        <f>VLOOKUP(L2937,mês!A:B,2,0)</f>
        <v>Janeiro</v>
      </c>
      <c r="N2937" s="25" t="e">
        <f t="shared" si="195"/>
        <v>#VALUE!</v>
      </c>
    </row>
    <row r="2938" spans="10:14" ht="57" customHeight="1" x14ac:dyDescent="0.2">
      <c r="J2938" s="30">
        <f t="shared" si="192"/>
        <v>0</v>
      </c>
      <c r="K2938" s="30">
        <f t="shared" si="193"/>
        <v>0</v>
      </c>
      <c r="L2938" s="25">
        <f t="shared" si="194"/>
        <v>1</v>
      </c>
      <c r="M2938" s="25" t="str">
        <f>VLOOKUP(L2938,mês!A:B,2,0)</f>
        <v>Janeiro</v>
      </c>
      <c r="N2938" s="25" t="e">
        <f t="shared" si="195"/>
        <v>#VALUE!</v>
      </c>
    </row>
    <row r="2939" spans="10:14" ht="57" customHeight="1" x14ac:dyDescent="0.2">
      <c r="J2939" s="30">
        <f t="shared" si="192"/>
        <v>0</v>
      </c>
      <c r="K2939" s="30">
        <f t="shared" si="193"/>
        <v>0</v>
      </c>
      <c r="L2939" s="25">
        <f t="shared" si="194"/>
        <v>1</v>
      </c>
      <c r="M2939" s="25" t="str">
        <f>VLOOKUP(L2939,mês!A:B,2,0)</f>
        <v>Janeiro</v>
      </c>
      <c r="N2939" s="25" t="e">
        <f t="shared" si="195"/>
        <v>#VALUE!</v>
      </c>
    </row>
    <row r="2940" spans="10:14" ht="57" customHeight="1" x14ac:dyDescent="0.2">
      <c r="J2940" s="30">
        <f t="shared" si="192"/>
        <v>0</v>
      </c>
      <c r="K2940" s="30">
        <f t="shared" si="193"/>
        <v>0</v>
      </c>
      <c r="L2940" s="25">
        <f t="shared" si="194"/>
        <v>1</v>
      </c>
      <c r="M2940" s="25" t="str">
        <f>VLOOKUP(L2940,mês!A:B,2,0)</f>
        <v>Janeiro</v>
      </c>
      <c r="N2940" s="25" t="e">
        <f t="shared" si="195"/>
        <v>#VALUE!</v>
      </c>
    </row>
    <row r="2941" spans="10:14" ht="57" customHeight="1" x14ac:dyDescent="0.2">
      <c r="J2941" s="30">
        <f t="shared" si="192"/>
        <v>0</v>
      </c>
      <c r="K2941" s="30">
        <f t="shared" si="193"/>
        <v>0</v>
      </c>
      <c r="L2941" s="25">
        <f t="shared" si="194"/>
        <v>1</v>
      </c>
      <c r="M2941" s="25" t="str">
        <f>VLOOKUP(L2941,mês!A:B,2,0)</f>
        <v>Janeiro</v>
      </c>
      <c r="N2941" s="25" t="e">
        <f t="shared" si="195"/>
        <v>#VALUE!</v>
      </c>
    </row>
    <row r="2942" spans="10:14" ht="57" customHeight="1" x14ac:dyDescent="0.2">
      <c r="J2942" s="30">
        <f t="shared" si="192"/>
        <v>0</v>
      </c>
      <c r="K2942" s="30">
        <f t="shared" si="193"/>
        <v>0</v>
      </c>
      <c r="L2942" s="25">
        <f t="shared" si="194"/>
        <v>1</v>
      </c>
      <c r="M2942" s="25" t="str">
        <f>VLOOKUP(L2942,mês!A:B,2,0)</f>
        <v>Janeiro</v>
      </c>
      <c r="N2942" s="25" t="e">
        <f t="shared" si="195"/>
        <v>#VALUE!</v>
      </c>
    </row>
    <row r="2943" spans="10:14" ht="57" customHeight="1" x14ac:dyDescent="0.2">
      <c r="J2943" s="30">
        <f t="shared" si="192"/>
        <v>0</v>
      </c>
      <c r="K2943" s="30">
        <f t="shared" si="193"/>
        <v>0</v>
      </c>
      <c r="L2943" s="25">
        <f t="shared" si="194"/>
        <v>1</v>
      </c>
      <c r="M2943" s="25" t="str">
        <f>VLOOKUP(L2943,mês!A:B,2,0)</f>
        <v>Janeiro</v>
      </c>
      <c r="N2943" s="25" t="e">
        <f t="shared" si="195"/>
        <v>#VALUE!</v>
      </c>
    </row>
    <row r="2944" spans="10:14" ht="57" customHeight="1" x14ac:dyDescent="0.2">
      <c r="J2944" s="30">
        <f t="shared" si="192"/>
        <v>0</v>
      </c>
      <c r="K2944" s="30">
        <f t="shared" si="193"/>
        <v>0</v>
      </c>
      <c r="L2944" s="25">
        <f t="shared" si="194"/>
        <v>1</v>
      </c>
      <c r="M2944" s="25" t="str">
        <f>VLOOKUP(L2944,mês!A:B,2,0)</f>
        <v>Janeiro</v>
      </c>
      <c r="N2944" s="25" t="e">
        <f t="shared" si="195"/>
        <v>#VALUE!</v>
      </c>
    </row>
    <row r="2945" spans="10:14" ht="57" customHeight="1" x14ac:dyDescent="0.2">
      <c r="J2945" s="30">
        <f t="shared" si="192"/>
        <v>0</v>
      </c>
      <c r="K2945" s="30">
        <f t="shared" si="193"/>
        <v>0</v>
      </c>
      <c r="L2945" s="25">
        <f t="shared" si="194"/>
        <v>1</v>
      </c>
      <c r="M2945" s="25" t="str">
        <f>VLOOKUP(L2945,mês!A:B,2,0)</f>
        <v>Janeiro</v>
      </c>
      <c r="N2945" s="25" t="e">
        <f t="shared" si="195"/>
        <v>#VALUE!</v>
      </c>
    </row>
    <row r="2946" spans="10:14" ht="57" customHeight="1" x14ac:dyDescent="0.2">
      <c r="J2946" s="30">
        <f t="shared" si="192"/>
        <v>0</v>
      </c>
      <c r="K2946" s="30">
        <f t="shared" si="193"/>
        <v>0</v>
      </c>
      <c r="L2946" s="25">
        <f t="shared" si="194"/>
        <v>1</v>
      </c>
      <c r="M2946" s="25" t="str">
        <f>VLOOKUP(L2946,mês!A:B,2,0)</f>
        <v>Janeiro</v>
      </c>
      <c r="N2946" s="25" t="e">
        <f t="shared" si="195"/>
        <v>#VALUE!</v>
      </c>
    </row>
    <row r="2947" spans="10:14" ht="57" customHeight="1" x14ac:dyDescent="0.2">
      <c r="J2947" s="30">
        <f t="shared" si="192"/>
        <v>0</v>
      </c>
      <c r="K2947" s="30">
        <f t="shared" si="193"/>
        <v>0</v>
      </c>
      <c r="L2947" s="25">
        <f t="shared" si="194"/>
        <v>1</v>
      </c>
      <c r="M2947" s="25" t="str">
        <f>VLOOKUP(L2947,mês!A:B,2,0)</f>
        <v>Janeiro</v>
      </c>
      <c r="N2947" s="25" t="e">
        <f t="shared" si="195"/>
        <v>#VALUE!</v>
      </c>
    </row>
    <row r="2948" spans="10:14" ht="57" customHeight="1" x14ac:dyDescent="0.2">
      <c r="J2948" s="30">
        <f t="shared" si="192"/>
        <v>0</v>
      </c>
      <c r="K2948" s="30">
        <f t="shared" si="193"/>
        <v>0</v>
      </c>
      <c r="L2948" s="25">
        <f t="shared" si="194"/>
        <v>1</v>
      </c>
      <c r="M2948" s="25" t="str">
        <f>VLOOKUP(L2948,mês!A:B,2,0)</f>
        <v>Janeiro</v>
      </c>
      <c r="N2948" s="25" t="e">
        <f t="shared" si="195"/>
        <v>#VALUE!</v>
      </c>
    </row>
    <row r="2949" spans="10:14" ht="57" customHeight="1" x14ac:dyDescent="0.2">
      <c r="J2949" s="30">
        <f t="shared" si="192"/>
        <v>0</v>
      </c>
      <c r="K2949" s="30">
        <f t="shared" si="193"/>
        <v>0</v>
      </c>
      <c r="L2949" s="25">
        <f t="shared" si="194"/>
        <v>1</v>
      </c>
      <c r="M2949" s="25" t="str">
        <f>VLOOKUP(L2949,mês!A:B,2,0)</f>
        <v>Janeiro</v>
      </c>
      <c r="N2949" s="25" t="e">
        <f t="shared" si="195"/>
        <v>#VALUE!</v>
      </c>
    </row>
    <row r="2950" spans="10:14" ht="57" customHeight="1" x14ac:dyDescent="0.2">
      <c r="J2950" s="30">
        <f t="shared" si="192"/>
        <v>0</v>
      </c>
      <c r="K2950" s="30">
        <f t="shared" si="193"/>
        <v>0</v>
      </c>
      <c r="L2950" s="25">
        <f t="shared" si="194"/>
        <v>1</v>
      </c>
      <c r="M2950" s="25" t="str">
        <f>VLOOKUP(L2950,mês!A:B,2,0)</f>
        <v>Janeiro</v>
      </c>
      <c r="N2950" s="25" t="e">
        <f t="shared" si="195"/>
        <v>#VALUE!</v>
      </c>
    </row>
    <row r="2951" spans="10:14" ht="57" customHeight="1" x14ac:dyDescent="0.2">
      <c r="J2951" s="30">
        <f t="shared" si="192"/>
        <v>0</v>
      </c>
      <c r="K2951" s="30">
        <f t="shared" si="193"/>
        <v>0</v>
      </c>
      <c r="L2951" s="25">
        <f t="shared" si="194"/>
        <v>1</v>
      </c>
      <c r="M2951" s="25" t="str">
        <f>VLOOKUP(L2951,mês!A:B,2,0)</f>
        <v>Janeiro</v>
      </c>
      <c r="N2951" s="25" t="e">
        <f t="shared" si="195"/>
        <v>#VALUE!</v>
      </c>
    </row>
    <row r="2952" spans="10:14" ht="57" customHeight="1" x14ac:dyDescent="0.2">
      <c r="J2952" s="30">
        <f t="shared" si="192"/>
        <v>0</v>
      </c>
      <c r="K2952" s="30">
        <f t="shared" si="193"/>
        <v>0</v>
      </c>
      <c r="L2952" s="25">
        <f t="shared" si="194"/>
        <v>1</v>
      </c>
      <c r="M2952" s="25" t="str">
        <f>VLOOKUP(L2952,mês!A:B,2,0)</f>
        <v>Janeiro</v>
      </c>
      <c r="N2952" s="25" t="e">
        <f t="shared" si="195"/>
        <v>#VALUE!</v>
      </c>
    </row>
    <row r="2953" spans="10:14" ht="57" customHeight="1" x14ac:dyDescent="0.2">
      <c r="J2953" s="30">
        <f t="shared" si="192"/>
        <v>0</v>
      </c>
      <c r="K2953" s="30">
        <f t="shared" si="193"/>
        <v>0</v>
      </c>
      <c r="L2953" s="25">
        <f t="shared" si="194"/>
        <v>1</v>
      </c>
      <c r="M2953" s="25" t="str">
        <f>VLOOKUP(L2953,mês!A:B,2,0)</f>
        <v>Janeiro</v>
      </c>
      <c r="N2953" s="25" t="e">
        <f t="shared" si="195"/>
        <v>#VALUE!</v>
      </c>
    </row>
    <row r="2954" spans="10:14" ht="57" customHeight="1" x14ac:dyDescent="0.2">
      <c r="J2954" s="30">
        <f t="shared" si="192"/>
        <v>0</v>
      </c>
      <c r="K2954" s="30">
        <f t="shared" si="193"/>
        <v>0</v>
      </c>
      <c r="L2954" s="25">
        <f t="shared" si="194"/>
        <v>1</v>
      </c>
      <c r="M2954" s="25" t="str">
        <f>VLOOKUP(L2954,mês!A:B,2,0)</f>
        <v>Janeiro</v>
      </c>
      <c r="N2954" s="25" t="e">
        <f t="shared" si="195"/>
        <v>#VALUE!</v>
      </c>
    </row>
    <row r="2955" spans="10:14" ht="57" customHeight="1" x14ac:dyDescent="0.2">
      <c r="J2955" s="30">
        <f t="shared" si="192"/>
        <v>0</v>
      </c>
      <c r="K2955" s="30">
        <f t="shared" si="193"/>
        <v>0</v>
      </c>
      <c r="L2955" s="25">
        <f t="shared" si="194"/>
        <v>1</v>
      </c>
      <c r="M2955" s="25" t="str">
        <f>VLOOKUP(L2955,mês!A:B,2,0)</f>
        <v>Janeiro</v>
      </c>
      <c r="N2955" s="25" t="e">
        <f t="shared" si="195"/>
        <v>#VALUE!</v>
      </c>
    </row>
    <row r="2956" spans="10:14" ht="57" customHeight="1" x14ac:dyDescent="0.2">
      <c r="J2956" s="30">
        <f t="shared" si="192"/>
        <v>0</v>
      </c>
      <c r="K2956" s="30">
        <f t="shared" si="193"/>
        <v>0</v>
      </c>
      <c r="L2956" s="25">
        <f t="shared" si="194"/>
        <v>1</v>
      </c>
      <c r="M2956" s="25" t="str">
        <f>VLOOKUP(L2956,mês!A:B,2,0)</f>
        <v>Janeiro</v>
      </c>
      <c r="N2956" s="25" t="e">
        <f t="shared" si="195"/>
        <v>#VALUE!</v>
      </c>
    </row>
    <row r="2957" spans="10:14" ht="57" customHeight="1" x14ac:dyDescent="0.2">
      <c r="J2957" s="30">
        <f t="shared" si="192"/>
        <v>0</v>
      </c>
      <c r="K2957" s="30">
        <f t="shared" si="193"/>
        <v>0</v>
      </c>
      <c r="L2957" s="25">
        <f t="shared" si="194"/>
        <v>1</v>
      </c>
      <c r="M2957" s="25" t="str">
        <f>VLOOKUP(L2957,mês!A:B,2,0)</f>
        <v>Janeiro</v>
      </c>
      <c r="N2957" s="25" t="e">
        <f t="shared" si="195"/>
        <v>#VALUE!</v>
      </c>
    </row>
    <row r="2958" spans="10:14" ht="57" customHeight="1" x14ac:dyDescent="0.2">
      <c r="J2958" s="30">
        <f t="shared" si="192"/>
        <v>0</v>
      </c>
      <c r="K2958" s="30">
        <f t="shared" si="193"/>
        <v>0</v>
      </c>
      <c r="L2958" s="25">
        <f t="shared" si="194"/>
        <v>1</v>
      </c>
      <c r="M2958" s="25" t="str">
        <f>VLOOKUP(L2958,mês!A:B,2,0)</f>
        <v>Janeiro</v>
      </c>
      <c r="N2958" s="25" t="e">
        <f t="shared" si="195"/>
        <v>#VALUE!</v>
      </c>
    </row>
    <row r="2959" spans="10:14" ht="57" customHeight="1" x14ac:dyDescent="0.2">
      <c r="J2959" s="30">
        <f t="shared" si="192"/>
        <v>0</v>
      </c>
      <c r="K2959" s="30">
        <f t="shared" si="193"/>
        <v>0</v>
      </c>
      <c r="L2959" s="25">
        <f t="shared" si="194"/>
        <v>1</v>
      </c>
      <c r="M2959" s="25" t="str">
        <f>VLOOKUP(L2959,mês!A:B,2,0)</f>
        <v>Janeiro</v>
      </c>
      <c r="N2959" s="25" t="e">
        <f t="shared" si="195"/>
        <v>#VALUE!</v>
      </c>
    </row>
    <row r="2960" spans="10:14" ht="57" customHeight="1" x14ac:dyDescent="0.2">
      <c r="J2960" s="30">
        <f t="shared" si="192"/>
        <v>0</v>
      </c>
      <c r="K2960" s="30">
        <f t="shared" si="193"/>
        <v>0</v>
      </c>
      <c r="L2960" s="25">
        <f t="shared" si="194"/>
        <v>1</v>
      </c>
      <c r="M2960" s="25" t="str">
        <f>VLOOKUP(L2960,mês!A:B,2,0)</f>
        <v>Janeiro</v>
      </c>
      <c r="N2960" s="25" t="e">
        <f t="shared" si="195"/>
        <v>#VALUE!</v>
      </c>
    </row>
    <row r="2961" spans="10:14" ht="57" customHeight="1" x14ac:dyDescent="0.2">
      <c r="J2961" s="30">
        <f t="shared" ref="J2961:J2992" si="196">IF(G2961="Não",0,H2961)</f>
        <v>0</v>
      </c>
      <c r="K2961" s="30">
        <f t="shared" ref="K2961:K2992" si="197">IF(G2961="Não",H2961,0)</f>
        <v>0</v>
      </c>
      <c r="L2961" s="25">
        <f t="shared" ref="L2961:L2992" si="198">MONTH(B2961)</f>
        <v>1</v>
      </c>
      <c r="M2961" s="25" t="str">
        <f>VLOOKUP(L2961,mês!A:B,2,0)</f>
        <v>Janeiro</v>
      </c>
      <c r="N2961" s="25" t="e">
        <f t="shared" ref="N2961:N2992" si="199">LEFT(A2961,SEARCH("-",A2961)-1)</f>
        <v>#VALUE!</v>
      </c>
    </row>
    <row r="2962" spans="10:14" ht="57" customHeight="1" x14ac:dyDescent="0.2">
      <c r="J2962" s="30">
        <f t="shared" si="196"/>
        <v>0</v>
      </c>
      <c r="K2962" s="30">
        <f t="shared" si="197"/>
        <v>0</v>
      </c>
      <c r="L2962" s="25">
        <f t="shared" si="198"/>
        <v>1</v>
      </c>
      <c r="M2962" s="25" t="str">
        <f>VLOOKUP(L2962,mês!A:B,2,0)</f>
        <v>Janeiro</v>
      </c>
      <c r="N2962" s="25" t="e">
        <f t="shared" si="199"/>
        <v>#VALUE!</v>
      </c>
    </row>
    <row r="2963" spans="10:14" ht="57" customHeight="1" x14ac:dyDescent="0.2">
      <c r="J2963" s="30">
        <f t="shared" si="196"/>
        <v>0</v>
      </c>
      <c r="K2963" s="30">
        <f t="shared" si="197"/>
        <v>0</v>
      </c>
      <c r="L2963" s="25">
        <f t="shared" si="198"/>
        <v>1</v>
      </c>
      <c r="M2963" s="25" t="str">
        <f>VLOOKUP(L2963,mês!A:B,2,0)</f>
        <v>Janeiro</v>
      </c>
      <c r="N2963" s="25" t="e">
        <f t="shared" si="199"/>
        <v>#VALUE!</v>
      </c>
    </row>
    <row r="2964" spans="10:14" ht="57" customHeight="1" x14ac:dyDescent="0.2">
      <c r="J2964" s="30">
        <f t="shared" si="196"/>
        <v>0</v>
      </c>
      <c r="K2964" s="30">
        <f t="shared" si="197"/>
        <v>0</v>
      </c>
      <c r="L2964" s="25">
        <f t="shared" si="198"/>
        <v>1</v>
      </c>
      <c r="M2964" s="25" t="str">
        <f>VLOOKUP(L2964,mês!A:B,2,0)</f>
        <v>Janeiro</v>
      </c>
      <c r="N2964" s="25" t="e">
        <f t="shared" si="199"/>
        <v>#VALUE!</v>
      </c>
    </row>
    <row r="2965" spans="10:14" ht="57" customHeight="1" x14ac:dyDescent="0.2">
      <c r="J2965" s="30">
        <f t="shared" si="196"/>
        <v>0</v>
      </c>
      <c r="K2965" s="30">
        <f t="shared" si="197"/>
        <v>0</v>
      </c>
      <c r="L2965" s="25">
        <f t="shared" si="198"/>
        <v>1</v>
      </c>
      <c r="M2965" s="25" t="str">
        <f>VLOOKUP(L2965,mês!A:B,2,0)</f>
        <v>Janeiro</v>
      </c>
      <c r="N2965" s="25" t="e">
        <f t="shared" si="199"/>
        <v>#VALUE!</v>
      </c>
    </row>
    <row r="2966" spans="10:14" ht="57" customHeight="1" x14ac:dyDescent="0.2">
      <c r="J2966" s="30">
        <f t="shared" si="196"/>
        <v>0</v>
      </c>
      <c r="K2966" s="30">
        <f t="shared" si="197"/>
        <v>0</v>
      </c>
      <c r="L2966" s="25">
        <f t="shared" si="198"/>
        <v>1</v>
      </c>
      <c r="M2966" s="25" t="str">
        <f>VLOOKUP(L2966,mês!A:B,2,0)</f>
        <v>Janeiro</v>
      </c>
      <c r="N2966" s="25" t="e">
        <f t="shared" si="199"/>
        <v>#VALUE!</v>
      </c>
    </row>
    <row r="2967" spans="10:14" ht="57" customHeight="1" x14ac:dyDescent="0.2">
      <c r="J2967" s="30">
        <f t="shared" si="196"/>
        <v>0</v>
      </c>
      <c r="K2967" s="30">
        <f t="shared" si="197"/>
        <v>0</v>
      </c>
      <c r="L2967" s="25">
        <f t="shared" si="198"/>
        <v>1</v>
      </c>
      <c r="M2967" s="25" t="str">
        <f>VLOOKUP(L2967,mês!A:B,2,0)</f>
        <v>Janeiro</v>
      </c>
      <c r="N2967" s="25" t="e">
        <f t="shared" si="199"/>
        <v>#VALUE!</v>
      </c>
    </row>
    <row r="2968" spans="10:14" ht="57" customHeight="1" x14ac:dyDescent="0.2">
      <c r="J2968" s="30">
        <f t="shared" si="196"/>
        <v>0</v>
      </c>
      <c r="K2968" s="30">
        <f t="shared" si="197"/>
        <v>0</v>
      </c>
      <c r="L2968" s="25">
        <f t="shared" si="198"/>
        <v>1</v>
      </c>
      <c r="M2968" s="25" t="str">
        <f>VLOOKUP(L2968,mês!A:B,2,0)</f>
        <v>Janeiro</v>
      </c>
      <c r="N2968" s="25" t="e">
        <f t="shared" si="199"/>
        <v>#VALUE!</v>
      </c>
    </row>
    <row r="2969" spans="10:14" ht="57" customHeight="1" x14ac:dyDescent="0.2">
      <c r="J2969" s="30">
        <f t="shared" si="196"/>
        <v>0</v>
      </c>
      <c r="K2969" s="30">
        <f t="shared" si="197"/>
        <v>0</v>
      </c>
      <c r="L2969" s="25">
        <f t="shared" si="198"/>
        <v>1</v>
      </c>
      <c r="M2969" s="25" t="str">
        <f>VLOOKUP(L2969,mês!A:B,2,0)</f>
        <v>Janeiro</v>
      </c>
      <c r="N2969" s="25" t="e">
        <f t="shared" si="199"/>
        <v>#VALUE!</v>
      </c>
    </row>
    <row r="2970" spans="10:14" ht="57" customHeight="1" x14ac:dyDescent="0.2">
      <c r="J2970" s="30">
        <f t="shared" si="196"/>
        <v>0</v>
      </c>
      <c r="K2970" s="30">
        <f t="shared" si="197"/>
        <v>0</v>
      </c>
      <c r="L2970" s="25">
        <f t="shared" si="198"/>
        <v>1</v>
      </c>
      <c r="M2970" s="25" t="str">
        <f>VLOOKUP(L2970,mês!A:B,2,0)</f>
        <v>Janeiro</v>
      </c>
      <c r="N2970" s="25" t="e">
        <f t="shared" si="199"/>
        <v>#VALUE!</v>
      </c>
    </row>
    <row r="2971" spans="10:14" ht="57" customHeight="1" x14ac:dyDescent="0.2">
      <c r="J2971" s="30">
        <f t="shared" si="196"/>
        <v>0</v>
      </c>
      <c r="K2971" s="30">
        <f t="shared" si="197"/>
        <v>0</v>
      </c>
      <c r="L2971" s="25">
        <f t="shared" si="198"/>
        <v>1</v>
      </c>
      <c r="M2971" s="25" t="str">
        <f>VLOOKUP(L2971,mês!A:B,2,0)</f>
        <v>Janeiro</v>
      </c>
      <c r="N2971" s="25" t="e">
        <f t="shared" si="199"/>
        <v>#VALUE!</v>
      </c>
    </row>
    <row r="2972" spans="10:14" ht="57" customHeight="1" x14ac:dyDescent="0.2">
      <c r="J2972" s="30">
        <f t="shared" si="196"/>
        <v>0</v>
      </c>
      <c r="K2972" s="30">
        <f t="shared" si="197"/>
        <v>0</v>
      </c>
      <c r="L2972" s="25">
        <f t="shared" si="198"/>
        <v>1</v>
      </c>
      <c r="M2972" s="25" t="str">
        <f>VLOOKUP(L2972,mês!A:B,2,0)</f>
        <v>Janeiro</v>
      </c>
      <c r="N2972" s="25" t="e">
        <f t="shared" si="199"/>
        <v>#VALUE!</v>
      </c>
    </row>
    <row r="2973" spans="10:14" ht="57" customHeight="1" x14ac:dyDescent="0.2">
      <c r="J2973" s="30">
        <f t="shared" si="196"/>
        <v>0</v>
      </c>
      <c r="K2973" s="30">
        <f t="shared" si="197"/>
        <v>0</v>
      </c>
      <c r="L2973" s="25">
        <f t="shared" si="198"/>
        <v>1</v>
      </c>
      <c r="M2973" s="25" t="str">
        <f>VLOOKUP(L2973,mês!A:B,2,0)</f>
        <v>Janeiro</v>
      </c>
      <c r="N2973" s="25" t="e">
        <f t="shared" si="199"/>
        <v>#VALUE!</v>
      </c>
    </row>
    <row r="2974" spans="10:14" ht="57" customHeight="1" x14ac:dyDescent="0.2">
      <c r="J2974" s="30">
        <f t="shared" si="196"/>
        <v>0</v>
      </c>
      <c r="K2974" s="30">
        <f t="shared" si="197"/>
        <v>0</v>
      </c>
      <c r="L2974" s="25">
        <f t="shared" si="198"/>
        <v>1</v>
      </c>
      <c r="M2974" s="25" t="str">
        <f>VLOOKUP(L2974,mês!A:B,2,0)</f>
        <v>Janeiro</v>
      </c>
      <c r="N2974" s="25" t="e">
        <f t="shared" si="199"/>
        <v>#VALUE!</v>
      </c>
    </row>
    <row r="2975" spans="10:14" ht="57" customHeight="1" x14ac:dyDescent="0.2">
      <c r="J2975" s="30">
        <f t="shared" si="196"/>
        <v>0</v>
      </c>
      <c r="K2975" s="30">
        <f t="shared" si="197"/>
        <v>0</v>
      </c>
      <c r="L2975" s="25">
        <f t="shared" si="198"/>
        <v>1</v>
      </c>
      <c r="M2975" s="25" t="str">
        <f>VLOOKUP(L2975,mês!A:B,2,0)</f>
        <v>Janeiro</v>
      </c>
      <c r="N2975" s="25" t="e">
        <f t="shared" si="199"/>
        <v>#VALUE!</v>
      </c>
    </row>
    <row r="2976" spans="10:14" ht="57" customHeight="1" x14ac:dyDescent="0.2">
      <c r="J2976" s="30">
        <f t="shared" si="196"/>
        <v>0</v>
      </c>
      <c r="K2976" s="30">
        <f t="shared" si="197"/>
        <v>0</v>
      </c>
      <c r="L2976" s="25">
        <f t="shared" si="198"/>
        <v>1</v>
      </c>
      <c r="M2976" s="25" t="str">
        <f>VLOOKUP(L2976,mês!A:B,2,0)</f>
        <v>Janeiro</v>
      </c>
      <c r="N2976" s="25" t="e">
        <f t="shared" si="199"/>
        <v>#VALUE!</v>
      </c>
    </row>
    <row r="2977" spans="10:14" ht="57" customHeight="1" x14ac:dyDescent="0.2">
      <c r="J2977" s="30">
        <f t="shared" si="196"/>
        <v>0</v>
      </c>
      <c r="K2977" s="30">
        <f t="shared" si="197"/>
        <v>0</v>
      </c>
      <c r="L2977" s="25">
        <f t="shared" si="198"/>
        <v>1</v>
      </c>
      <c r="M2977" s="25" t="str">
        <f>VLOOKUP(L2977,mês!A:B,2,0)</f>
        <v>Janeiro</v>
      </c>
      <c r="N2977" s="25" t="e">
        <f t="shared" si="199"/>
        <v>#VALUE!</v>
      </c>
    </row>
    <row r="2978" spans="10:14" ht="57" customHeight="1" x14ac:dyDescent="0.2">
      <c r="J2978" s="30">
        <f t="shared" si="196"/>
        <v>0</v>
      </c>
      <c r="K2978" s="30">
        <f t="shared" si="197"/>
        <v>0</v>
      </c>
      <c r="L2978" s="25">
        <f t="shared" si="198"/>
        <v>1</v>
      </c>
      <c r="M2978" s="25" t="str">
        <f>VLOOKUP(L2978,mês!A:B,2,0)</f>
        <v>Janeiro</v>
      </c>
      <c r="N2978" s="25" t="e">
        <f t="shared" si="199"/>
        <v>#VALUE!</v>
      </c>
    </row>
    <row r="2979" spans="10:14" ht="57" customHeight="1" x14ac:dyDescent="0.2">
      <c r="J2979" s="30">
        <f t="shared" si="196"/>
        <v>0</v>
      </c>
      <c r="K2979" s="30">
        <f t="shared" si="197"/>
        <v>0</v>
      </c>
      <c r="L2979" s="25">
        <f t="shared" si="198"/>
        <v>1</v>
      </c>
      <c r="M2979" s="25" t="str">
        <f>VLOOKUP(L2979,mês!A:B,2,0)</f>
        <v>Janeiro</v>
      </c>
      <c r="N2979" s="25" t="e">
        <f t="shared" si="199"/>
        <v>#VALUE!</v>
      </c>
    </row>
    <row r="2980" spans="10:14" ht="57" customHeight="1" x14ac:dyDescent="0.2">
      <c r="J2980" s="30">
        <f t="shared" si="196"/>
        <v>0</v>
      </c>
      <c r="K2980" s="30">
        <f t="shared" si="197"/>
        <v>0</v>
      </c>
      <c r="L2980" s="25">
        <f t="shared" si="198"/>
        <v>1</v>
      </c>
      <c r="M2980" s="25" t="str">
        <f>VLOOKUP(L2980,mês!A:B,2,0)</f>
        <v>Janeiro</v>
      </c>
      <c r="N2980" s="25" t="e">
        <f t="shared" si="199"/>
        <v>#VALUE!</v>
      </c>
    </row>
    <row r="2981" spans="10:14" ht="57" customHeight="1" x14ac:dyDescent="0.2">
      <c r="J2981" s="30">
        <f t="shared" si="196"/>
        <v>0</v>
      </c>
      <c r="K2981" s="30">
        <f t="shared" si="197"/>
        <v>0</v>
      </c>
      <c r="L2981" s="25">
        <f t="shared" si="198"/>
        <v>1</v>
      </c>
      <c r="M2981" s="25" t="str">
        <f>VLOOKUP(L2981,mês!A:B,2,0)</f>
        <v>Janeiro</v>
      </c>
      <c r="N2981" s="25" t="e">
        <f t="shared" si="199"/>
        <v>#VALUE!</v>
      </c>
    </row>
    <row r="2982" spans="10:14" ht="57" customHeight="1" x14ac:dyDescent="0.2">
      <c r="J2982" s="30">
        <f t="shared" si="196"/>
        <v>0</v>
      </c>
      <c r="K2982" s="30">
        <f t="shared" si="197"/>
        <v>0</v>
      </c>
      <c r="L2982" s="25">
        <f t="shared" si="198"/>
        <v>1</v>
      </c>
      <c r="M2982" s="25" t="str">
        <f>VLOOKUP(L2982,mês!A:B,2,0)</f>
        <v>Janeiro</v>
      </c>
      <c r="N2982" s="25" t="e">
        <f t="shared" si="199"/>
        <v>#VALUE!</v>
      </c>
    </row>
    <row r="2983" spans="10:14" ht="57" customHeight="1" x14ac:dyDescent="0.2">
      <c r="J2983" s="30">
        <f t="shared" si="196"/>
        <v>0</v>
      </c>
      <c r="K2983" s="30">
        <f t="shared" si="197"/>
        <v>0</v>
      </c>
      <c r="L2983" s="25">
        <f t="shared" si="198"/>
        <v>1</v>
      </c>
      <c r="M2983" s="25" t="str">
        <f>VLOOKUP(L2983,mês!A:B,2,0)</f>
        <v>Janeiro</v>
      </c>
      <c r="N2983" s="25" t="e">
        <f t="shared" si="199"/>
        <v>#VALUE!</v>
      </c>
    </row>
    <row r="2984" spans="10:14" ht="57" customHeight="1" x14ac:dyDescent="0.2">
      <c r="J2984" s="30">
        <f t="shared" si="196"/>
        <v>0</v>
      </c>
      <c r="K2984" s="30">
        <f t="shared" si="197"/>
        <v>0</v>
      </c>
      <c r="L2984" s="25">
        <f t="shared" si="198"/>
        <v>1</v>
      </c>
      <c r="M2984" s="25" t="str">
        <f>VLOOKUP(L2984,mês!A:B,2,0)</f>
        <v>Janeiro</v>
      </c>
      <c r="N2984" s="25" t="e">
        <f t="shared" si="199"/>
        <v>#VALUE!</v>
      </c>
    </row>
    <row r="2985" spans="10:14" ht="57" customHeight="1" x14ac:dyDescent="0.2">
      <c r="J2985" s="30">
        <f t="shared" si="196"/>
        <v>0</v>
      </c>
      <c r="K2985" s="30">
        <f t="shared" si="197"/>
        <v>0</v>
      </c>
      <c r="L2985" s="25">
        <f t="shared" si="198"/>
        <v>1</v>
      </c>
      <c r="M2985" s="25" t="str">
        <f>VLOOKUP(L2985,mês!A:B,2,0)</f>
        <v>Janeiro</v>
      </c>
      <c r="N2985" s="25" t="e">
        <f t="shared" si="199"/>
        <v>#VALUE!</v>
      </c>
    </row>
    <row r="2986" spans="10:14" ht="57" customHeight="1" x14ac:dyDescent="0.2">
      <c r="J2986" s="30">
        <f t="shared" si="196"/>
        <v>0</v>
      </c>
      <c r="K2986" s="30">
        <f t="shared" si="197"/>
        <v>0</v>
      </c>
      <c r="L2986" s="25">
        <f t="shared" si="198"/>
        <v>1</v>
      </c>
      <c r="M2986" s="25" t="str">
        <f>VLOOKUP(L2986,mês!A:B,2,0)</f>
        <v>Janeiro</v>
      </c>
      <c r="N2986" s="25" t="e">
        <f t="shared" si="199"/>
        <v>#VALUE!</v>
      </c>
    </row>
    <row r="2987" spans="10:14" ht="57" customHeight="1" x14ac:dyDescent="0.2">
      <c r="J2987" s="30">
        <f t="shared" si="196"/>
        <v>0</v>
      </c>
      <c r="K2987" s="30">
        <f t="shared" si="197"/>
        <v>0</v>
      </c>
      <c r="L2987" s="25">
        <f t="shared" si="198"/>
        <v>1</v>
      </c>
      <c r="M2987" s="25" t="str">
        <f>VLOOKUP(L2987,mês!A:B,2,0)</f>
        <v>Janeiro</v>
      </c>
      <c r="N2987" s="25" t="e">
        <f t="shared" si="199"/>
        <v>#VALUE!</v>
      </c>
    </row>
    <row r="2988" spans="10:14" ht="57" customHeight="1" x14ac:dyDescent="0.2">
      <c r="J2988" s="30">
        <f t="shared" si="196"/>
        <v>0</v>
      </c>
      <c r="K2988" s="30">
        <f t="shared" si="197"/>
        <v>0</v>
      </c>
      <c r="L2988" s="25">
        <f t="shared" si="198"/>
        <v>1</v>
      </c>
      <c r="M2988" s="25" t="str">
        <f>VLOOKUP(L2988,mês!A:B,2,0)</f>
        <v>Janeiro</v>
      </c>
      <c r="N2988" s="25" t="e">
        <f t="shared" si="199"/>
        <v>#VALUE!</v>
      </c>
    </row>
    <row r="2989" spans="10:14" ht="57" customHeight="1" x14ac:dyDescent="0.2">
      <c r="J2989" s="30">
        <f t="shared" si="196"/>
        <v>0</v>
      </c>
      <c r="K2989" s="30">
        <f t="shared" si="197"/>
        <v>0</v>
      </c>
      <c r="L2989" s="25">
        <f t="shared" si="198"/>
        <v>1</v>
      </c>
      <c r="M2989" s="25" t="str">
        <f>VLOOKUP(L2989,mês!A:B,2,0)</f>
        <v>Janeiro</v>
      </c>
      <c r="N2989" s="25" t="e">
        <f t="shared" si="199"/>
        <v>#VALUE!</v>
      </c>
    </row>
    <row r="2990" spans="10:14" ht="57" customHeight="1" x14ac:dyDescent="0.2">
      <c r="J2990" s="30">
        <f t="shared" si="196"/>
        <v>0</v>
      </c>
      <c r="K2990" s="30">
        <f t="shared" si="197"/>
        <v>0</v>
      </c>
      <c r="L2990" s="25">
        <f t="shared" si="198"/>
        <v>1</v>
      </c>
      <c r="M2990" s="25" t="str">
        <f>VLOOKUP(L2990,mês!A:B,2,0)</f>
        <v>Janeiro</v>
      </c>
      <c r="N2990" s="25" t="e">
        <f t="shared" si="199"/>
        <v>#VALUE!</v>
      </c>
    </row>
    <row r="2991" spans="10:14" ht="57" customHeight="1" x14ac:dyDescent="0.2">
      <c r="J2991" s="30">
        <f t="shared" si="196"/>
        <v>0</v>
      </c>
      <c r="K2991" s="30">
        <f t="shared" si="197"/>
        <v>0</v>
      </c>
      <c r="L2991" s="25">
        <f t="shared" si="198"/>
        <v>1</v>
      </c>
      <c r="M2991" s="25" t="str">
        <f>VLOOKUP(L2991,mês!A:B,2,0)</f>
        <v>Janeiro</v>
      </c>
      <c r="N2991" s="25" t="e">
        <f t="shared" si="199"/>
        <v>#VALUE!</v>
      </c>
    </row>
    <row r="2992" spans="10:14" ht="57" customHeight="1" x14ac:dyDescent="0.2">
      <c r="J2992" s="30">
        <f t="shared" si="196"/>
        <v>0</v>
      </c>
      <c r="K2992" s="30">
        <f t="shared" si="197"/>
        <v>0</v>
      </c>
      <c r="L2992" s="25">
        <f t="shared" si="198"/>
        <v>1</v>
      </c>
      <c r="M2992" s="25" t="str">
        <f>VLOOKUP(L2992,mês!A:B,2,0)</f>
        <v>Janeiro</v>
      </c>
      <c r="N2992" s="25" t="e">
        <f t="shared" si="199"/>
        <v>#VALUE!</v>
      </c>
    </row>
    <row r="2993" spans="10:14" ht="57" customHeight="1" x14ac:dyDescent="0.2">
      <c r="J2993" s="30">
        <f t="shared" ref="J2993:J3004" si="200">IF(G2993="Não",0,H2993)</f>
        <v>0</v>
      </c>
      <c r="K2993" s="30">
        <f t="shared" ref="K2993:K3004" si="201">IF(G2993="Não",H2993,0)</f>
        <v>0</v>
      </c>
      <c r="L2993" s="25">
        <f t="shared" ref="L2993:L3004" si="202">MONTH(B2993)</f>
        <v>1</v>
      </c>
      <c r="M2993" s="25" t="str">
        <f>VLOOKUP(L2993,mês!A:B,2,0)</f>
        <v>Janeiro</v>
      </c>
      <c r="N2993" s="25" t="e">
        <f t="shared" ref="N2993:N3004" si="203">LEFT(A2993,SEARCH("-",A2993)-1)</f>
        <v>#VALUE!</v>
      </c>
    </row>
    <row r="2994" spans="10:14" ht="57" customHeight="1" x14ac:dyDescent="0.2">
      <c r="J2994" s="30">
        <f t="shared" si="200"/>
        <v>0</v>
      </c>
      <c r="K2994" s="30">
        <f t="shared" si="201"/>
        <v>0</v>
      </c>
      <c r="L2994" s="25">
        <f t="shared" si="202"/>
        <v>1</v>
      </c>
      <c r="M2994" s="25" t="str">
        <f>VLOOKUP(L2994,mês!A:B,2,0)</f>
        <v>Janeiro</v>
      </c>
      <c r="N2994" s="25" t="e">
        <f t="shared" si="203"/>
        <v>#VALUE!</v>
      </c>
    </row>
    <row r="2995" spans="10:14" ht="57" customHeight="1" x14ac:dyDescent="0.2">
      <c r="J2995" s="30">
        <f t="shared" si="200"/>
        <v>0</v>
      </c>
      <c r="K2995" s="30">
        <f t="shared" si="201"/>
        <v>0</v>
      </c>
      <c r="L2995" s="25">
        <f t="shared" si="202"/>
        <v>1</v>
      </c>
      <c r="M2995" s="25" t="str">
        <f>VLOOKUP(L2995,mês!A:B,2,0)</f>
        <v>Janeiro</v>
      </c>
      <c r="N2995" s="25" t="e">
        <f t="shared" si="203"/>
        <v>#VALUE!</v>
      </c>
    </row>
    <row r="2996" spans="10:14" ht="57" customHeight="1" x14ac:dyDescent="0.2">
      <c r="J2996" s="30">
        <f t="shared" si="200"/>
        <v>0</v>
      </c>
      <c r="K2996" s="30">
        <f t="shared" si="201"/>
        <v>0</v>
      </c>
      <c r="L2996" s="25">
        <f t="shared" si="202"/>
        <v>1</v>
      </c>
      <c r="M2996" s="25" t="str">
        <f>VLOOKUP(L2996,mês!A:B,2,0)</f>
        <v>Janeiro</v>
      </c>
      <c r="N2996" s="25" t="e">
        <f t="shared" si="203"/>
        <v>#VALUE!</v>
      </c>
    </row>
    <row r="2997" spans="10:14" ht="57" customHeight="1" x14ac:dyDescent="0.2">
      <c r="J2997" s="30">
        <f t="shared" si="200"/>
        <v>0</v>
      </c>
      <c r="K2997" s="30">
        <f t="shared" si="201"/>
        <v>0</v>
      </c>
      <c r="L2997" s="25">
        <f t="shared" si="202"/>
        <v>1</v>
      </c>
      <c r="M2997" s="25" t="str">
        <f>VLOOKUP(L2997,mês!A:B,2,0)</f>
        <v>Janeiro</v>
      </c>
      <c r="N2997" s="25" t="e">
        <f t="shared" si="203"/>
        <v>#VALUE!</v>
      </c>
    </row>
    <row r="2998" spans="10:14" ht="57" customHeight="1" x14ac:dyDescent="0.2">
      <c r="J2998" s="30">
        <f t="shared" si="200"/>
        <v>0</v>
      </c>
      <c r="K2998" s="30">
        <f t="shared" si="201"/>
        <v>0</v>
      </c>
      <c r="L2998" s="25">
        <f t="shared" si="202"/>
        <v>1</v>
      </c>
      <c r="M2998" s="25" t="str">
        <f>VLOOKUP(L2998,mês!A:B,2,0)</f>
        <v>Janeiro</v>
      </c>
      <c r="N2998" s="25" t="e">
        <f t="shared" si="203"/>
        <v>#VALUE!</v>
      </c>
    </row>
    <row r="2999" spans="10:14" ht="57" customHeight="1" x14ac:dyDescent="0.2">
      <c r="J2999" s="30">
        <f t="shared" si="200"/>
        <v>0</v>
      </c>
      <c r="K2999" s="30">
        <f t="shared" si="201"/>
        <v>0</v>
      </c>
      <c r="L2999" s="25">
        <f t="shared" si="202"/>
        <v>1</v>
      </c>
      <c r="M2999" s="25" t="str">
        <f>VLOOKUP(L2999,mês!A:B,2,0)</f>
        <v>Janeiro</v>
      </c>
      <c r="N2999" s="25" t="e">
        <f t="shared" si="203"/>
        <v>#VALUE!</v>
      </c>
    </row>
    <row r="3000" spans="10:14" ht="57" customHeight="1" x14ac:dyDescent="0.2">
      <c r="J3000" s="30">
        <f t="shared" si="200"/>
        <v>0</v>
      </c>
      <c r="K3000" s="30">
        <f t="shared" si="201"/>
        <v>0</v>
      </c>
      <c r="L3000" s="25">
        <f t="shared" si="202"/>
        <v>1</v>
      </c>
      <c r="M3000" s="25" t="str">
        <f>VLOOKUP(L3000,mês!A:B,2,0)</f>
        <v>Janeiro</v>
      </c>
      <c r="N3000" s="25" t="e">
        <f t="shared" si="203"/>
        <v>#VALUE!</v>
      </c>
    </row>
    <row r="3001" spans="10:14" ht="57" customHeight="1" x14ac:dyDescent="0.2">
      <c r="J3001" s="30">
        <f t="shared" si="200"/>
        <v>0</v>
      </c>
      <c r="K3001" s="30">
        <f t="shared" si="201"/>
        <v>0</v>
      </c>
      <c r="L3001" s="25">
        <f t="shared" si="202"/>
        <v>1</v>
      </c>
      <c r="M3001" s="25" t="str">
        <f>VLOOKUP(L3001,mês!A:B,2,0)</f>
        <v>Janeiro</v>
      </c>
      <c r="N3001" s="25" t="e">
        <f t="shared" si="203"/>
        <v>#VALUE!</v>
      </c>
    </row>
    <row r="3002" spans="10:14" ht="57" customHeight="1" x14ac:dyDescent="0.2">
      <c r="J3002" s="30">
        <f t="shared" si="200"/>
        <v>0</v>
      </c>
      <c r="K3002" s="30">
        <f t="shared" si="201"/>
        <v>0</v>
      </c>
      <c r="L3002" s="25">
        <f t="shared" si="202"/>
        <v>1</v>
      </c>
      <c r="M3002" s="25" t="str">
        <f>VLOOKUP(L3002,mês!A:B,2,0)</f>
        <v>Janeiro</v>
      </c>
      <c r="N3002" s="25" t="e">
        <f t="shared" si="203"/>
        <v>#VALUE!</v>
      </c>
    </row>
    <row r="3003" spans="10:14" ht="57" customHeight="1" x14ac:dyDescent="0.2">
      <c r="J3003" s="30">
        <f t="shared" si="200"/>
        <v>0</v>
      </c>
      <c r="K3003" s="30">
        <f t="shared" si="201"/>
        <v>0</v>
      </c>
      <c r="L3003" s="25">
        <f t="shared" si="202"/>
        <v>1</v>
      </c>
      <c r="M3003" s="25" t="str">
        <f>VLOOKUP(L3003,mês!A:B,2,0)</f>
        <v>Janeiro</v>
      </c>
      <c r="N3003" s="25" t="e">
        <f t="shared" si="203"/>
        <v>#VALUE!</v>
      </c>
    </row>
    <row r="3004" spans="10:14" ht="57" customHeight="1" x14ac:dyDescent="0.2">
      <c r="J3004" s="30">
        <f t="shared" si="200"/>
        <v>0</v>
      </c>
      <c r="K3004" s="30">
        <f t="shared" si="201"/>
        <v>0</v>
      </c>
      <c r="L3004" s="25">
        <f t="shared" si="202"/>
        <v>1</v>
      </c>
      <c r="M3004" s="25" t="str">
        <f>VLOOKUP(L3004,mês!A:B,2,0)</f>
        <v>Janeiro</v>
      </c>
      <c r="N3004" s="25" t="e">
        <f t="shared" si="203"/>
        <v>#VALUE!</v>
      </c>
    </row>
    <row r="3005" spans="10:14" ht="57" customHeight="1" x14ac:dyDescent="0.2"/>
    <row r="3006" spans="10:14" ht="57" customHeight="1" x14ac:dyDescent="0.2"/>
    <row r="3007" spans="10:14" ht="57" customHeight="1" x14ac:dyDescent="0.2"/>
    <row r="3008" spans="10:14" ht="57" customHeight="1" x14ac:dyDescent="0.2"/>
    <row r="3009" ht="57" customHeight="1" x14ac:dyDescent="0.2"/>
    <row r="3010" ht="57" customHeight="1" x14ac:dyDescent="0.2"/>
    <row r="3011" ht="57" customHeight="1" x14ac:dyDescent="0.2"/>
    <row r="3012" ht="57" customHeight="1" x14ac:dyDescent="0.2"/>
    <row r="3013" ht="57" customHeight="1" x14ac:dyDescent="0.2"/>
    <row r="3014" ht="57" customHeight="1" x14ac:dyDescent="0.2"/>
    <row r="3015" ht="57" customHeight="1" x14ac:dyDescent="0.2"/>
    <row r="3016" ht="57" customHeight="1" x14ac:dyDescent="0.2"/>
    <row r="3017" ht="57" customHeight="1" x14ac:dyDescent="0.2"/>
    <row r="3018" ht="57" customHeight="1" x14ac:dyDescent="0.2"/>
    <row r="3019" ht="57" customHeight="1" x14ac:dyDescent="0.2"/>
    <row r="3020" ht="57" customHeight="1" x14ac:dyDescent="0.2"/>
    <row r="3021" ht="57" customHeight="1" x14ac:dyDescent="0.2"/>
    <row r="3022" ht="57" customHeight="1" x14ac:dyDescent="0.2"/>
    <row r="3023" ht="57" customHeight="1" x14ac:dyDescent="0.2"/>
    <row r="3024" ht="57" customHeight="1" x14ac:dyDescent="0.2"/>
    <row r="3025" ht="57" customHeight="1" x14ac:dyDescent="0.2"/>
    <row r="3026" ht="57" customHeight="1" x14ac:dyDescent="0.2"/>
    <row r="3027" ht="57" customHeight="1" x14ac:dyDescent="0.2"/>
    <row r="3028" ht="57" customHeight="1" x14ac:dyDescent="0.2"/>
    <row r="3029" ht="57" customHeight="1" x14ac:dyDescent="0.2"/>
    <row r="3030" ht="57" customHeight="1" x14ac:dyDescent="0.2"/>
    <row r="3031" ht="57" customHeight="1" x14ac:dyDescent="0.2"/>
    <row r="3032" ht="57" customHeight="1" x14ac:dyDescent="0.2"/>
    <row r="3033" ht="57" customHeight="1" x14ac:dyDescent="0.2"/>
    <row r="3034" ht="57" customHeight="1" x14ac:dyDescent="0.2"/>
    <row r="3035" ht="57" customHeight="1" x14ac:dyDescent="0.2"/>
    <row r="3036" ht="57" customHeight="1" x14ac:dyDescent="0.2"/>
    <row r="3037" ht="57" customHeight="1" x14ac:dyDescent="0.2"/>
    <row r="3038" ht="57" customHeight="1" x14ac:dyDescent="0.2"/>
    <row r="3039" ht="57" customHeight="1" x14ac:dyDescent="0.2"/>
    <row r="3040" ht="57" customHeight="1" x14ac:dyDescent="0.2"/>
    <row r="3041" ht="57" customHeight="1" x14ac:dyDescent="0.2"/>
    <row r="3042" ht="57" customHeight="1" x14ac:dyDescent="0.2"/>
    <row r="3043" ht="57" customHeight="1" x14ac:dyDescent="0.2"/>
    <row r="3044" ht="57" customHeight="1" x14ac:dyDescent="0.2"/>
    <row r="3045" ht="57" customHeight="1" x14ac:dyDescent="0.2"/>
    <row r="3046" ht="57" customHeight="1" x14ac:dyDescent="0.2"/>
    <row r="3047" ht="57" customHeight="1" x14ac:dyDescent="0.2"/>
    <row r="3048" ht="57" customHeight="1" x14ac:dyDescent="0.2"/>
    <row r="3049" ht="57" customHeight="1" x14ac:dyDescent="0.2"/>
    <row r="3050" ht="57" customHeight="1" x14ac:dyDescent="0.2"/>
    <row r="3051" ht="57" customHeight="1" x14ac:dyDescent="0.2"/>
    <row r="3052" ht="57" customHeight="1" x14ac:dyDescent="0.2"/>
    <row r="3053" ht="57" customHeight="1" x14ac:dyDescent="0.2"/>
    <row r="3054" ht="57" customHeight="1" x14ac:dyDescent="0.2"/>
    <row r="3055" ht="57" customHeight="1" x14ac:dyDescent="0.2"/>
    <row r="3056" ht="57" customHeight="1" x14ac:dyDescent="0.2"/>
    <row r="3057" ht="57" customHeight="1" x14ac:dyDescent="0.2"/>
    <row r="3058" ht="57" customHeight="1" x14ac:dyDescent="0.2"/>
    <row r="3059" ht="57" customHeight="1" x14ac:dyDescent="0.2"/>
    <row r="3060" ht="57" customHeight="1" x14ac:dyDescent="0.2"/>
    <row r="3061" ht="57" customHeight="1" x14ac:dyDescent="0.2"/>
    <row r="3062" ht="57" customHeight="1" x14ac:dyDescent="0.2"/>
    <row r="3063" ht="57" customHeight="1" x14ac:dyDescent="0.2"/>
    <row r="3064" ht="57" customHeight="1" x14ac:dyDescent="0.2"/>
    <row r="3065" ht="57" customHeight="1" x14ac:dyDescent="0.2"/>
    <row r="3066" ht="57" customHeight="1" x14ac:dyDescent="0.2"/>
    <row r="3067" ht="57" customHeight="1" x14ac:dyDescent="0.2"/>
    <row r="3068" ht="57" customHeight="1" x14ac:dyDescent="0.2"/>
    <row r="3069" ht="57" customHeight="1" x14ac:dyDescent="0.2"/>
    <row r="3070" ht="57" customHeight="1" x14ac:dyDescent="0.2"/>
    <row r="3071" ht="57" customHeight="1" x14ac:dyDescent="0.2"/>
    <row r="3072" ht="57" customHeight="1" x14ac:dyDescent="0.2"/>
    <row r="3073" ht="57" customHeight="1" x14ac:dyDescent="0.2"/>
    <row r="3074" ht="57" customHeight="1" x14ac:dyDescent="0.2"/>
    <row r="3075" ht="57" customHeight="1" x14ac:dyDescent="0.2"/>
    <row r="3076" ht="57" customHeight="1" x14ac:dyDescent="0.2"/>
    <row r="3077" ht="57" customHeight="1" x14ac:dyDescent="0.2"/>
    <row r="3078" ht="57" customHeight="1" x14ac:dyDescent="0.2"/>
    <row r="3079" ht="57" customHeight="1" x14ac:dyDescent="0.2"/>
    <row r="3080" ht="57" customHeight="1" x14ac:dyDescent="0.2"/>
    <row r="3081" ht="57" customHeight="1" x14ac:dyDescent="0.2"/>
    <row r="3082" ht="57" customHeight="1" x14ac:dyDescent="0.2"/>
    <row r="3083" ht="57" customHeight="1" x14ac:dyDescent="0.2"/>
    <row r="3084" ht="57" customHeight="1" x14ac:dyDescent="0.2"/>
    <row r="3085" ht="57" customHeight="1" x14ac:dyDescent="0.2"/>
    <row r="3086" ht="57" customHeight="1" x14ac:dyDescent="0.2"/>
    <row r="3087" ht="57" customHeight="1" x14ac:dyDescent="0.2"/>
    <row r="3088" ht="57" customHeight="1" x14ac:dyDescent="0.2"/>
    <row r="3089" ht="57" customHeight="1" x14ac:dyDescent="0.2"/>
    <row r="3090" ht="57" customHeight="1" x14ac:dyDescent="0.2"/>
    <row r="3091" ht="57" customHeight="1" x14ac:dyDescent="0.2"/>
    <row r="3092" ht="57" customHeight="1" x14ac:dyDescent="0.2"/>
    <row r="3093" ht="57" customHeight="1" x14ac:dyDescent="0.2"/>
    <row r="3094" ht="57" customHeight="1" x14ac:dyDescent="0.2"/>
    <row r="3095" ht="57" customHeight="1" x14ac:dyDescent="0.2"/>
    <row r="3096" ht="57" customHeight="1" x14ac:dyDescent="0.2"/>
    <row r="3097" ht="57" customHeight="1" x14ac:dyDescent="0.2"/>
    <row r="3098" ht="57" customHeight="1" x14ac:dyDescent="0.2"/>
    <row r="3099" ht="57" customHeight="1" x14ac:dyDescent="0.2"/>
    <row r="3100" ht="57" customHeight="1" x14ac:dyDescent="0.2"/>
    <row r="3101" ht="57" customHeight="1" x14ac:dyDescent="0.2"/>
    <row r="3102" ht="57" customHeight="1" x14ac:dyDescent="0.2"/>
    <row r="3103" ht="57" customHeight="1" x14ac:dyDescent="0.2"/>
    <row r="3104" ht="57" customHeight="1" x14ac:dyDescent="0.2"/>
    <row r="3105" ht="57" customHeight="1" x14ac:dyDescent="0.2"/>
    <row r="3106" ht="57" customHeight="1" x14ac:dyDescent="0.2"/>
    <row r="3107" ht="57" customHeight="1" x14ac:dyDescent="0.2"/>
    <row r="3108" ht="57" customHeight="1" x14ac:dyDescent="0.2"/>
    <row r="3109" ht="57" customHeight="1" x14ac:dyDescent="0.2"/>
    <row r="3110" ht="57" customHeight="1" x14ac:dyDescent="0.2"/>
    <row r="3111" ht="57" customHeight="1" x14ac:dyDescent="0.2"/>
    <row r="3112" ht="57" customHeight="1" x14ac:dyDescent="0.2"/>
    <row r="3113" ht="57" customHeight="1" x14ac:dyDescent="0.2"/>
    <row r="3114" ht="57" customHeight="1" x14ac:dyDescent="0.2"/>
    <row r="3115" ht="57" customHeight="1" x14ac:dyDescent="0.2"/>
    <row r="3116" ht="57" customHeight="1" x14ac:dyDescent="0.2"/>
    <row r="3117" ht="57" customHeight="1" x14ac:dyDescent="0.2"/>
    <row r="3118" ht="57" customHeight="1" x14ac:dyDescent="0.2"/>
    <row r="3119" ht="57" customHeight="1" x14ac:dyDescent="0.2"/>
    <row r="3120" ht="57" customHeight="1" x14ac:dyDescent="0.2"/>
    <row r="3121" ht="57" customHeight="1" x14ac:dyDescent="0.2"/>
    <row r="3122" ht="57" customHeight="1" x14ac:dyDescent="0.2"/>
    <row r="3123" ht="57" customHeight="1" x14ac:dyDescent="0.2"/>
    <row r="3124" ht="57" customHeight="1" x14ac:dyDescent="0.2"/>
    <row r="3125" ht="57" customHeight="1" x14ac:dyDescent="0.2"/>
    <row r="3126" ht="57" customHeight="1" x14ac:dyDescent="0.2"/>
    <row r="3127" ht="57" customHeight="1" x14ac:dyDescent="0.2"/>
    <row r="3128" ht="57" customHeight="1" x14ac:dyDescent="0.2"/>
    <row r="3129" ht="57" customHeight="1" x14ac:dyDescent="0.2"/>
    <row r="3130" ht="57" customHeight="1" x14ac:dyDescent="0.2"/>
    <row r="3131" ht="57" customHeight="1" x14ac:dyDescent="0.2"/>
    <row r="3132" ht="57" customHeight="1" x14ac:dyDescent="0.2"/>
    <row r="3133" ht="57" customHeight="1" x14ac:dyDescent="0.2"/>
    <row r="3134" ht="57" customHeight="1" x14ac:dyDescent="0.2"/>
    <row r="3135" ht="57" customHeight="1" x14ac:dyDescent="0.2"/>
    <row r="3136" ht="57" customHeight="1" x14ac:dyDescent="0.2"/>
    <row r="3137" ht="57" customHeight="1" x14ac:dyDescent="0.2"/>
    <row r="3138" ht="57" customHeight="1" x14ac:dyDescent="0.2"/>
    <row r="3139" ht="57" customHeight="1" x14ac:dyDescent="0.2"/>
    <row r="3140" ht="57" customHeight="1" x14ac:dyDescent="0.2"/>
    <row r="3141" ht="57" customHeight="1" x14ac:dyDescent="0.2"/>
    <row r="3142" ht="57" customHeight="1" x14ac:dyDescent="0.2"/>
    <row r="3143" ht="57" customHeight="1" x14ac:dyDescent="0.2"/>
    <row r="3144" ht="57" customHeight="1" x14ac:dyDescent="0.2"/>
    <row r="3145" ht="57" customHeight="1" x14ac:dyDescent="0.2"/>
    <row r="3146" ht="57" customHeight="1" x14ac:dyDescent="0.2"/>
    <row r="3147" ht="57" customHeight="1" x14ac:dyDescent="0.2"/>
    <row r="3148" ht="57" customHeight="1" x14ac:dyDescent="0.2"/>
    <row r="3149" ht="57" customHeight="1" x14ac:dyDescent="0.2"/>
    <row r="3150" ht="57" customHeight="1" x14ac:dyDescent="0.2"/>
    <row r="3151" ht="57" customHeight="1" x14ac:dyDescent="0.2"/>
    <row r="3152" ht="57" customHeight="1" x14ac:dyDescent="0.2"/>
    <row r="3153" ht="57" customHeight="1" x14ac:dyDescent="0.2"/>
    <row r="3154" ht="57" customHeight="1" x14ac:dyDescent="0.2"/>
    <row r="3155" ht="57" customHeight="1" x14ac:dyDescent="0.2"/>
    <row r="3156" ht="57" customHeight="1" x14ac:dyDescent="0.2"/>
    <row r="3157" ht="57" customHeight="1" x14ac:dyDescent="0.2"/>
    <row r="3158" ht="57" customHeight="1" x14ac:dyDescent="0.2"/>
    <row r="3159" ht="57" customHeight="1" x14ac:dyDescent="0.2"/>
    <row r="3160" ht="57" customHeight="1" x14ac:dyDescent="0.2"/>
    <row r="3161" ht="57" customHeight="1" x14ac:dyDescent="0.2"/>
    <row r="3162" ht="57" customHeight="1" x14ac:dyDescent="0.2"/>
    <row r="3163" ht="57" customHeight="1" x14ac:dyDescent="0.2"/>
    <row r="3164" ht="57" customHeight="1" x14ac:dyDescent="0.2"/>
    <row r="3165" ht="57" customHeight="1" x14ac:dyDescent="0.2"/>
    <row r="3166" ht="57" customHeight="1" x14ac:dyDescent="0.2"/>
    <row r="3167" ht="57" customHeight="1" x14ac:dyDescent="0.2"/>
    <row r="3168" ht="57" customHeight="1" x14ac:dyDescent="0.2"/>
    <row r="3169" ht="57" customHeight="1" x14ac:dyDescent="0.2"/>
    <row r="3170" ht="57" customHeight="1" x14ac:dyDescent="0.2"/>
    <row r="3171" ht="57" customHeight="1" x14ac:dyDescent="0.2"/>
    <row r="3172" ht="57" customHeight="1" x14ac:dyDescent="0.2"/>
    <row r="3173" ht="57" customHeight="1" x14ac:dyDescent="0.2"/>
    <row r="3174" ht="57" customHeight="1" x14ac:dyDescent="0.2"/>
    <row r="3175" ht="57" customHeight="1" x14ac:dyDescent="0.2"/>
    <row r="3176" ht="57" customHeight="1" x14ac:dyDescent="0.2"/>
    <row r="3177" ht="57" customHeight="1" x14ac:dyDescent="0.2"/>
    <row r="3178" ht="57" customHeight="1" x14ac:dyDescent="0.2"/>
    <row r="3179" ht="57" customHeight="1" x14ac:dyDescent="0.2"/>
    <row r="3180" ht="57" customHeight="1" x14ac:dyDescent="0.2"/>
    <row r="3181" ht="57" customHeight="1" x14ac:dyDescent="0.2"/>
    <row r="3182" ht="57" customHeight="1" x14ac:dyDescent="0.2"/>
    <row r="3183" ht="57" customHeight="1" x14ac:dyDescent="0.2"/>
    <row r="3184" ht="57" customHeight="1" x14ac:dyDescent="0.2"/>
    <row r="3185" ht="57" customHeight="1" x14ac:dyDescent="0.2"/>
    <row r="3186" ht="57" customHeight="1" x14ac:dyDescent="0.2"/>
    <row r="3187" ht="57" customHeight="1" x14ac:dyDescent="0.2"/>
    <row r="3188" ht="57" customHeight="1" x14ac:dyDescent="0.2"/>
    <row r="3189" ht="57" customHeight="1" x14ac:dyDescent="0.2"/>
    <row r="3190" ht="57" customHeight="1" x14ac:dyDescent="0.2"/>
    <row r="3191" ht="57" customHeight="1" x14ac:dyDescent="0.2"/>
    <row r="3192" ht="57" customHeight="1" x14ac:dyDescent="0.2"/>
    <row r="3193" ht="57" customHeight="1" x14ac:dyDescent="0.2"/>
    <row r="3194" ht="57" customHeight="1" x14ac:dyDescent="0.2"/>
    <row r="3195" ht="57" customHeight="1" x14ac:dyDescent="0.2"/>
    <row r="3196" ht="57" customHeight="1" x14ac:dyDescent="0.2"/>
    <row r="3197" ht="57" customHeight="1" x14ac:dyDescent="0.2"/>
    <row r="3198" ht="57" customHeight="1" x14ac:dyDescent="0.2"/>
    <row r="3199" ht="57" customHeight="1" x14ac:dyDescent="0.2"/>
    <row r="3200" ht="57" customHeight="1" x14ac:dyDescent="0.2"/>
    <row r="3201" ht="57" customHeight="1" x14ac:dyDescent="0.2"/>
    <row r="3202" ht="57" customHeight="1" x14ac:dyDescent="0.2"/>
    <row r="3203" ht="57" customHeight="1" x14ac:dyDescent="0.2"/>
    <row r="3204" ht="57" customHeight="1" x14ac:dyDescent="0.2"/>
    <row r="3205" ht="57" customHeight="1" x14ac:dyDescent="0.2"/>
    <row r="3206" ht="57" customHeight="1" x14ac:dyDescent="0.2"/>
    <row r="3207" ht="57" customHeight="1" x14ac:dyDescent="0.2"/>
    <row r="3208" ht="57" customHeight="1" x14ac:dyDescent="0.2"/>
    <row r="3209" ht="57" customHeight="1" x14ac:dyDescent="0.2"/>
    <row r="3210" ht="57" customHeight="1" x14ac:dyDescent="0.2"/>
    <row r="3211" ht="57" customHeight="1" x14ac:dyDescent="0.2"/>
    <row r="3212" ht="57" customHeight="1" x14ac:dyDescent="0.2"/>
    <row r="3213" ht="57" customHeight="1" x14ac:dyDescent="0.2"/>
    <row r="3214" ht="57" customHeight="1" x14ac:dyDescent="0.2"/>
    <row r="3215" ht="57" customHeight="1" x14ac:dyDescent="0.2"/>
    <row r="3216" ht="57" customHeight="1" x14ac:dyDescent="0.2"/>
    <row r="3217" ht="57" customHeight="1" x14ac:dyDescent="0.2"/>
    <row r="3218" ht="57" customHeight="1" x14ac:dyDescent="0.2"/>
    <row r="3219" ht="57" customHeight="1" x14ac:dyDescent="0.2"/>
    <row r="3220" ht="57" customHeight="1" x14ac:dyDescent="0.2"/>
    <row r="3221" ht="57" customHeight="1" x14ac:dyDescent="0.2"/>
    <row r="3222" ht="57" customHeight="1" x14ac:dyDescent="0.2"/>
    <row r="3223" ht="57" customHeight="1" x14ac:dyDescent="0.2"/>
    <row r="3224" ht="57" customHeight="1" x14ac:dyDescent="0.2"/>
    <row r="3225" ht="57" customHeight="1" x14ac:dyDescent="0.2"/>
    <row r="3226" ht="57" customHeight="1" x14ac:dyDescent="0.2"/>
    <row r="3227" ht="57" customHeight="1" x14ac:dyDescent="0.2"/>
    <row r="3228" ht="57" customHeight="1" x14ac:dyDescent="0.2"/>
    <row r="3229" ht="57" customHeight="1" x14ac:dyDescent="0.2"/>
    <row r="3230" ht="57" customHeight="1" x14ac:dyDescent="0.2"/>
    <row r="3231" ht="57" customHeight="1" x14ac:dyDescent="0.2"/>
    <row r="3232" ht="57" customHeight="1" x14ac:dyDescent="0.2"/>
    <row r="3233" ht="57" customHeight="1" x14ac:dyDescent="0.2"/>
    <row r="3234" ht="57" customHeight="1" x14ac:dyDescent="0.2"/>
    <row r="3235" ht="57" customHeight="1" x14ac:dyDescent="0.2"/>
    <row r="3236" ht="57" customHeight="1" x14ac:dyDescent="0.2"/>
    <row r="3237" ht="57" customHeight="1" x14ac:dyDescent="0.2"/>
    <row r="3238" ht="57" customHeight="1" x14ac:dyDescent="0.2"/>
    <row r="3239" ht="57" customHeight="1" x14ac:dyDescent="0.2"/>
    <row r="3240" ht="57" customHeight="1" x14ac:dyDescent="0.2"/>
    <row r="3241" ht="57" customHeight="1" x14ac:dyDescent="0.2"/>
    <row r="3242" ht="57" customHeight="1" x14ac:dyDescent="0.2"/>
    <row r="3243" ht="57" customHeight="1" x14ac:dyDescent="0.2"/>
    <row r="3244" ht="57" customHeight="1" x14ac:dyDescent="0.2"/>
    <row r="3245" ht="57" customHeight="1" x14ac:dyDescent="0.2"/>
    <row r="3246" ht="57" customHeight="1" x14ac:dyDescent="0.2"/>
    <row r="3247" ht="57" customHeight="1" x14ac:dyDescent="0.2"/>
    <row r="3248" ht="57" customHeight="1" x14ac:dyDescent="0.2"/>
    <row r="3249" ht="57" customHeight="1" x14ac:dyDescent="0.2"/>
    <row r="3250" ht="57" customHeight="1" x14ac:dyDescent="0.2"/>
    <row r="3251" ht="57" customHeight="1" x14ac:dyDescent="0.2"/>
    <row r="3252" ht="57" customHeight="1" x14ac:dyDescent="0.2"/>
    <row r="3253" ht="57" customHeight="1" x14ac:dyDescent="0.2"/>
    <row r="3254" ht="57" customHeight="1" x14ac:dyDescent="0.2"/>
    <row r="3255" ht="57" customHeight="1" x14ac:dyDescent="0.2"/>
    <row r="3256" ht="57" customHeight="1" x14ac:dyDescent="0.2"/>
    <row r="3257" ht="57" customHeight="1" x14ac:dyDescent="0.2"/>
    <row r="3258" ht="57" customHeight="1" x14ac:dyDescent="0.2"/>
    <row r="3259" ht="57" customHeight="1" x14ac:dyDescent="0.2"/>
    <row r="3260" ht="57" customHeight="1" x14ac:dyDescent="0.2"/>
    <row r="3261" ht="57" customHeight="1" x14ac:dyDescent="0.2"/>
    <row r="3262" ht="57" customHeight="1" x14ac:dyDescent="0.2"/>
    <row r="3263" ht="57" customHeight="1" x14ac:dyDescent="0.2"/>
    <row r="3264" ht="57" customHeight="1" x14ac:dyDescent="0.2"/>
    <row r="3265" ht="57" customHeight="1" x14ac:dyDescent="0.2"/>
    <row r="3266" ht="57" customHeight="1" x14ac:dyDescent="0.2"/>
    <row r="3267" ht="57" customHeight="1" x14ac:dyDescent="0.2"/>
    <row r="3268" ht="57" customHeight="1" x14ac:dyDescent="0.2"/>
    <row r="3269" ht="57" customHeight="1" x14ac:dyDescent="0.2"/>
    <row r="3270" ht="57" customHeight="1" x14ac:dyDescent="0.2"/>
    <row r="3271" ht="57" customHeight="1" x14ac:dyDescent="0.2"/>
    <row r="3272" ht="57" customHeight="1" x14ac:dyDescent="0.2"/>
    <row r="3273" ht="57" customHeight="1" x14ac:dyDescent="0.2"/>
    <row r="3274" ht="57" customHeight="1" x14ac:dyDescent="0.2"/>
    <row r="3275" ht="57" customHeight="1" x14ac:dyDescent="0.2"/>
    <row r="3276" ht="57" customHeight="1" x14ac:dyDescent="0.2"/>
    <row r="3277" ht="57" customHeight="1" x14ac:dyDescent="0.2"/>
    <row r="3278" ht="57" customHeight="1" x14ac:dyDescent="0.2"/>
    <row r="3279" ht="57" customHeight="1" x14ac:dyDescent="0.2"/>
    <row r="3280" ht="57" customHeight="1" x14ac:dyDescent="0.2"/>
    <row r="3281" ht="57" customHeight="1" x14ac:dyDescent="0.2"/>
    <row r="3282" ht="57" customHeight="1" x14ac:dyDescent="0.2"/>
    <row r="3283" ht="57" customHeight="1" x14ac:dyDescent="0.2"/>
    <row r="3284" ht="57" customHeight="1" x14ac:dyDescent="0.2"/>
    <row r="3285" ht="57" customHeight="1" x14ac:dyDescent="0.2"/>
    <row r="3286" ht="57" customHeight="1" x14ac:dyDescent="0.2"/>
    <row r="3287" ht="57" customHeight="1" x14ac:dyDescent="0.2"/>
    <row r="3288" ht="57" customHeight="1" x14ac:dyDescent="0.2"/>
    <row r="3289" ht="57" customHeight="1" x14ac:dyDescent="0.2"/>
    <row r="3290" ht="57" customHeight="1" x14ac:dyDescent="0.2"/>
    <row r="3291" ht="57" customHeight="1" x14ac:dyDescent="0.2"/>
    <row r="3292" ht="57" customHeight="1" x14ac:dyDescent="0.2"/>
    <row r="3293" ht="57" customHeight="1" x14ac:dyDescent="0.2"/>
    <row r="3294" ht="57" customHeight="1" x14ac:dyDescent="0.2"/>
    <row r="3295" ht="57" customHeight="1" x14ac:dyDescent="0.2"/>
    <row r="3296" ht="57" customHeight="1" x14ac:dyDescent="0.2"/>
    <row r="3297" ht="57" customHeight="1" x14ac:dyDescent="0.2"/>
    <row r="3298" ht="57" customHeight="1" x14ac:dyDescent="0.2"/>
    <row r="3299" ht="57" customHeight="1" x14ac:dyDescent="0.2"/>
    <row r="3300" ht="57" customHeight="1" x14ac:dyDescent="0.2"/>
    <row r="3301" ht="57" customHeight="1" x14ac:dyDescent="0.2"/>
    <row r="3302" ht="57" customHeight="1" x14ac:dyDescent="0.2"/>
    <row r="3303" ht="57" customHeight="1" x14ac:dyDescent="0.2"/>
    <row r="3304" ht="57" customHeight="1" x14ac:dyDescent="0.2"/>
    <row r="3305" ht="57" customHeight="1" x14ac:dyDescent="0.2"/>
    <row r="3306" ht="57" customHeight="1" x14ac:dyDescent="0.2"/>
    <row r="3307" ht="57" customHeight="1" x14ac:dyDescent="0.2"/>
    <row r="3308" ht="57" customHeight="1" x14ac:dyDescent="0.2"/>
    <row r="3309" ht="57" customHeight="1" x14ac:dyDescent="0.2"/>
    <row r="3310" ht="57" customHeight="1" x14ac:dyDescent="0.2"/>
    <row r="3311" ht="57" customHeight="1" x14ac:dyDescent="0.2"/>
    <row r="3312" ht="57" customHeight="1" x14ac:dyDescent="0.2"/>
    <row r="3313" ht="57" customHeight="1" x14ac:dyDescent="0.2"/>
    <row r="3314" ht="57" customHeight="1" x14ac:dyDescent="0.2"/>
    <row r="3315" ht="57" customHeight="1" x14ac:dyDescent="0.2"/>
    <row r="3316" ht="57" customHeight="1" x14ac:dyDescent="0.2"/>
    <row r="3317" ht="57" customHeight="1" x14ac:dyDescent="0.2"/>
    <row r="3318" ht="57" customHeight="1" x14ac:dyDescent="0.2"/>
    <row r="3319" ht="57" customHeight="1" x14ac:dyDescent="0.2"/>
    <row r="3320" ht="57" customHeight="1" x14ac:dyDescent="0.2"/>
    <row r="3321" ht="57" customHeight="1" x14ac:dyDescent="0.2"/>
    <row r="3322" ht="57" customHeight="1" x14ac:dyDescent="0.2"/>
    <row r="3323" ht="57" customHeight="1" x14ac:dyDescent="0.2"/>
    <row r="3324" ht="57" customHeight="1" x14ac:dyDescent="0.2"/>
    <row r="3325" ht="57" customHeight="1" x14ac:dyDescent="0.2"/>
    <row r="3326" ht="57" customHeight="1" x14ac:dyDescent="0.2"/>
    <row r="3327" ht="57" customHeight="1" x14ac:dyDescent="0.2"/>
    <row r="3328" ht="57" customHeight="1" x14ac:dyDescent="0.2"/>
    <row r="3329" ht="57" customHeight="1" x14ac:dyDescent="0.2"/>
    <row r="3330" ht="57" customHeight="1" x14ac:dyDescent="0.2"/>
    <row r="3331" ht="57" customHeight="1" x14ac:dyDescent="0.2"/>
    <row r="3332" ht="57" customHeight="1" x14ac:dyDescent="0.2"/>
    <row r="3333" ht="57" customHeight="1" x14ac:dyDescent="0.2"/>
    <row r="3334" ht="57" customHeight="1" x14ac:dyDescent="0.2"/>
    <row r="3335" ht="57" customHeight="1" x14ac:dyDescent="0.2"/>
    <row r="3336" ht="57" customHeight="1" x14ac:dyDescent="0.2"/>
    <row r="3337" ht="57" customHeight="1" x14ac:dyDescent="0.2"/>
    <row r="3338" ht="57" customHeight="1" x14ac:dyDescent="0.2"/>
    <row r="3339" ht="57" customHeight="1" x14ac:dyDescent="0.2"/>
    <row r="3340" ht="57" customHeight="1" x14ac:dyDescent="0.2"/>
    <row r="3341" ht="57" customHeight="1" x14ac:dyDescent="0.2"/>
    <row r="3342" ht="57" customHeight="1" x14ac:dyDescent="0.2"/>
    <row r="3343" ht="57" customHeight="1" x14ac:dyDescent="0.2"/>
    <row r="3344" ht="57" customHeight="1" x14ac:dyDescent="0.2"/>
    <row r="3345" ht="57" customHeight="1" x14ac:dyDescent="0.2"/>
    <row r="3346" ht="57" customHeight="1" x14ac:dyDescent="0.2"/>
    <row r="3347" ht="57" customHeight="1" x14ac:dyDescent="0.2"/>
    <row r="3348" ht="57" customHeight="1" x14ac:dyDescent="0.2"/>
    <row r="3349" ht="57" customHeight="1" x14ac:dyDescent="0.2"/>
    <row r="3350" ht="57" customHeight="1" x14ac:dyDescent="0.2"/>
    <row r="3351" ht="57" customHeight="1" x14ac:dyDescent="0.2"/>
    <row r="3352" ht="57" customHeight="1" x14ac:dyDescent="0.2"/>
    <row r="3353" ht="57" customHeight="1" x14ac:dyDescent="0.2"/>
    <row r="3354" ht="57" customHeight="1" x14ac:dyDescent="0.2"/>
    <row r="3355" ht="57" customHeight="1" x14ac:dyDescent="0.2"/>
    <row r="3356" ht="57" customHeight="1" x14ac:dyDescent="0.2"/>
    <row r="3357" ht="57" customHeight="1" x14ac:dyDescent="0.2"/>
    <row r="3358" ht="57" customHeight="1" x14ac:dyDescent="0.2"/>
    <row r="3359" ht="57" customHeight="1" x14ac:dyDescent="0.2"/>
    <row r="3360" ht="57" customHeight="1" x14ac:dyDescent="0.2"/>
    <row r="3361" ht="57" customHeight="1" x14ac:dyDescent="0.2"/>
    <row r="3362" ht="57" customHeight="1" x14ac:dyDescent="0.2"/>
    <row r="3363" ht="57" customHeight="1" x14ac:dyDescent="0.2"/>
    <row r="3364" ht="57" customHeight="1" x14ac:dyDescent="0.2"/>
    <row r="3365" ht="57" customHeight="1" x14ac:dyDescent="0.2"/>
    <row r="3366" ht="57" customHeight="1" x14ac:dyDescent="0.2"/>
    <row r="3367" ht="57" customHeight="1" x14ac:dyDescent="0.2"/>
    <row r="3368" ht="57" customHeight="1" x14ac:dyDescent="0.2"/>
    <row r="3369" ht="57" customHeight="1" x14ac:dyDescent="0.2"/>
    <row r="3370" ht="57" customHeight="1" x14ac:dyDescent="0.2"/>
    <row r="3371" ht="57" customHeight="1" x14ac:dyDescent="0.2"/>
    <row r="3372" ht="57" customHeight="1" x14ac:dyDescent="0.2"/>
    <row r="3373" ht="57" customHeight="1" x14ac:dyDescent="0.2"/>
    <row r="3374" ht="57" customHeight="1" x14ac:dyDescent="0.2"/>
    <row r="3375" ht="57" customHeight="1" x14ac:dyDescent="0.2"/>
    <row r="3376" ht="57" customHeight="1" x14ac:dyDescent="0.2"/>
    <row r="3377" ht="57" customHeight="1" x14ac:dyDescent="0.2"/>
    <row r="3378" ht="57" customHeight="1" x14ac:dyDescent="0.2"/>
    <row r="3379" ht="57" customHeight="1" x14ac:dyDescent="0.2"/>
    <row r="3380" ht="57" customHeight="1" x14ac:dyDescent="0.2"/>
    <row r="3381" ht="57" customHeight="1" x14ac:dyDescent="0.2"/>
    <row r="3382" ht="57" customHeight="1" x14ac:dyDescent="0.2"/>
    <row r="3383" ht="57" customHeight="1" x14ac:dyDescent="0.2"/>
    <row r="3384" ht="57" customHeight="1" x14ac:dyDescent="0.2"/>
    <row r="3385" ht="57" customHeight="1" x14ac:dyDescent="0.2"/>
    <row r="3386" ht="57" customHeight="1" x14ac:dyDescent="0.2"/>
    <row r="3387" ht="57" customHeight="1" x14ac:dyDescent="0.2"/>
    <row r="3388" ht="57" customHeight="1" x14ac:dyDescent="0.2"/>
    <row r="3389" ht="57" customHeight="1" x14ac:dyDescent="0.2"/>
    <row r="3390" ht="57" customHeight="1" x14ac:dyDescent="0.2"/>
    <row r="3391" ht="57" customHeight="1" x14ac:dyDescent="0.2"/>
    <row r="3392" ht="57" customHeight="1" x14ac:dyDescent="0.2"/>
    <row r="3393" ht="57" customHeight="1" x14ac:dyDescent="0.2"/>
    <row r="3394" ht="57" customHeight="1" x14ac:dyDescent="0.2"/>
    <row r="3395" ht="57" customHeight="1" x14ac:dyDescent="0.2"/>
    <row r="3396" ht="57" customHeight="1" x14ac:dyDescent="0.2"/>
    <row r="3397" ht="57" customHeight="1" x14ac:dyDescent="0.2"/>
    <row r="3398" ht="57" customHeight="1" x14ac:dyDescent="0.2"/>
    <row r="3399" ht="57" customHeight="1" x14ac:dyDescent="0.2"/>
    <row r="3400" ht="57" customHeight="1" x14ac:dyDescent="0.2"/>
    <row r="3401" ht="57" customHeight="1" x14ac:dyDescent="0.2"/>
    <row r="3402" ht="57" customHeight="1" x14ac:dyDescent="0.2"/>
    <row r="3403" ht="57" customHeight="1" x14ac:dyDescent="0.2"/>
    <row r="3404" ht="57" customHeight="1" x14ac:dyDescent="0.2"/>
    <row r="3405" ht="57" customHeight="1" x14ac:dyDescent="0.2"/>
    <row r="3406" ht="57" customHeight="1" x14ac:dyDescent="0.2"/>
    <row r="3407" ht="57" customHeight="1" x14ac:dyDescent="0.2"/>
    <row r="3408" ht="57" customHeight="1" x14ac:dyDescent="0.2"/>
    <row r="3409" ht="57" customHeight="1" x14ac:dyDescent="0.2"/>
    <row r="3410" ht="57" customHeight="1" x14ac:dyDescent="0.2"/>
    <row r="3411" ht="57" customHeight="1" x14ac:dyDescent="0.2"/>
    <row r="3412" ht="57" customHeight="1" x14ac:dyDescent="0.2"/>
    <row r="3413" ht="57" customHeight="1" x14ac:dyDescent="0.2"/>
    <row r="3414" ht="57" customHeight="1" x14ac:dyDescent="0.2"/>
    <row r="3415" ht="57" customHeight="1" x14ac:dyDescent="0.2"/>
    <row r="3416" ht="57" customHeight="1" x14ac:dyDescent="0.2"/>
    <row r="3417" ht="57" customHeight="1" x14ac:dyDescent="0.2"/>
    <row r="3418" ht="57" customHeight="1" x14ac:dyDescent="0.2"/>
    <row r="3419" ht="57" customHeight="1" x14ac:dyDescent="0.2"/>
    <row r="3420" ht="57" customHeight="1" x14ac:dyDescent="0.2"/>
    <row r="3421" ht="57" customHeight="1" x14ac:dyDescent="0.2"/>
    <row r="3422" ht="57" customHeight="1" x14ac:dyDescent="0.2"/>
    <row r="3423" ht="57" customHeight="1" x14ac:dyDescent="0.2"/>
    <row r="3424" ht="57" customHeight="1" x14ac:dyDescent="0.2"/>
    <row r="3425" ht="57" customHeight="1" x14ac:dyDescent="0.2"/>
    <row r="3426" ht="57" customHeight="1" x14ac:dyDescent="0.2"/>
    <row r="3427" ht="57" customHeight="1" x14ac:dyDescent="0.2"/>
    <row r="3428" ht="57" customHeight="1" x14ac:dyDescent="0.2"/>
    <row r="3429" ht="57" customHeight="1" x14ac:dyDescent="0.2"/>
    <row r="3430" ht="57" customHeight="1" x14ac:dyDescent="0.2"/>
    <row r="3431" ht="57" customHeight="1" x14ac:dyDescent="0.2"/>
    <row r="3432" ht="57" customHeight="1" x14ac:dyDescent="0.2"/>
    <row r="3433" ht="57" customHeight="1" x14ac:dyDescent="0.2"/>
    <row r="3434" ht="57" customHeight="1" x14ac:dyDescent="0.2"/>
    <row r="3435" ht="57" customHeight="1" x14ac:dyDescent="0.2"/>
    <row r="3436" ht="57" customHeight="1" x14ac:dyDescent="0.2"/>
    <row r="3437" ht="57" customHeight="1" x14ac:dyDescent="0.2"/>
    <row r="3438" ht="57" customHeight="1" x14ac:dyDescent="0.2"/>
    <row r="3439" ht="57" customHeight="1" x14ac:dyDescent="0.2"/>
    <row r="3440" ht="57" customHeight="1" x14ac:dyDescent="0.2"/>
    <row r="3441" ht="57" customHeight="1" x14ac:dyDescent="0.2"/>
    <row r="3442" ht="57" customHeight="1" x14ac:dyDescent="0.2"/>
    <row r="3443" ht="57" customHeight="1" x14ac:dyDescent="0.2"/>
    <row r="3444" ht="57" customHeight="1" x14ac:dyDescent="0.2"/>
    <row r="3445" ht="57" customHeight="1" x14ac:dyDescent="0.2"/>
    <row r="3446" ht="57" customHeight="1" x14ac:dyDescent="0.2"/>
    <row r="3447" ht="57" customHeight="1" x14ac:dyDescent="0.2"/>
    <row r="3448" ht="57" customHeight="1" x14ac:dyDescent="0.2"/>
    <row r="3449" ht="57" customHeight="1" x14ac:dyDescent="0.2"/>
    <row r="3450" ht="57" customHeight="1" x14ac:dyDescent="0.2"/>
    <row r="3451" ht="57" customHeight="1" x14ac:dyDescent="0.2"/>
    <row r="3452" ht="57" customHeight="1" x14ac:dyDescent="0.2"/>
    <row r="3453" ht="57" customHeight="1" x14ac:dyDescent="0.2"/>
    <row r="3454" ht="57" customHeight="1" x14ac:dyDescent="0.2"/>
    <row r="3455" ht="57" customHeight="1" x14ac:dyDescent="0.2"/>
    <row r="3456" ht="57" customHeight="1" x14ac:dyDescent="0.2"/>
    <row r="3457" ht="57" customHeight="1" x14ac:dyDescent="0.2"/>
    <row r="3458" ht="57" customHeight="1" x14ac:dyDescent="0.2"/>
    <row r="3459" ht="57" customHeight="1" x14ac:dyDescent="0.2"/>
    <row r="3460" ht="57" customHeight="1" x14ac:dyDescent="0.2"/>
    <row r="3461" ht="57" customHeight="1" x14ac:dyDescent="0.2"/>
    <row r="3462" ht="57" customHeight="1" x14ac:dyDescent="0.2"/>
    <row r="3463" ht="57" customHeight="1" x14ac:dyDescent="0.2"/>
    <row r="3464" ht="57" customHeight="1" x14ac:dyDescent="0.2"/>
    <row r="3465" ht="57" customHeight="1" x14ac:dyDescent="0.2"/>
    <row r="3466" ht="57" customHeight="1" x14ac:dyDescent="0.2"/>
    <row r="3467" ht="57" customHeight="1" x14ac:dyDescent="0.2"/>
    <row r="3468" ht="57" customHeight="1" x14ac:dyDescent="0.2"/>
    <row r="3469" ht="57" customHeight="1" x14ac:dyDescent="0.2"/>
    <row r="3470" ht="57" customHeight="1" x14ac:dyDescent="0.2"/>
    <row r="3471" ht="57" customHeight="1" x14ac:dyDescent="0.2"/>
    <row r="3472" ht="57" customHeight="1" x14ac:dyDescent="0.2"/>
    <row r="3473" ht="57" customHeight="1" x14ac:dyDescent="0.2"/>
    <row r="3474" ht="57" customHeight="1" x14ac:dyDescent="0.2"/>
    <row r="3475" ht="57" customHeight="1" x14ac:dyDescent="0.2"/>
    <row r="3476" ht="57" customHeight="1" x14ac:dyDescent="0.2"/>
    <row r="3477" ht="57" customHeight="1" x14ac:dyDescent="0.2"/>
    <row r="3478" ht="57" customHeight="1" x14ac:dyDescent="0.2"/>
    <row r="3479" ht="57" customHeight="1" x14ac:dyDescent="0.2"/>
    <row r="3480" ht="57" customHeight="1" x14ac:dyDescent="0.2"/>
    <row r="3481" ht="57" customHeight="1" x14ac:dyDescent="0.2"/>
    <row r="3482" ht="57" customHeight="1" x14ac:dyDescent="0.2"/>
    <row r="3483" ht="57" customHeight="1" x14ac:dyDescent="0.2"/>
    <row r="3484" ht="57" customHeight="1" x14ac:dyDescent="0.2"/>
    <row r="3485" ht="57" customHeight="1" x14ac:dyDescent="0.2"/>
    <row r="3486" ht="57" customHeight="1" x14ac:dyDescent="0.2"/>
    <row r="3487" ht="57" customHeight="1" x14ac:dyDescent="0.2"/>
    <row r="3488" ht="57" customHeight="1" x14ac:dyDescent="0.2"/>
    <row r="3489" ht="57" customHeight="1" x14ac:dyDescent="0.2"/>
    <row r="3490" ht="57" customHeight="1" x14ac:dyDescent="0.2"/>
    <row r="3491" ht="57" customHeight="1" x14ac:dyDescent="0.2"/>
    <row r="3492" ht="57" customHeight="1" x14ac:dyDescent="0.2"/>
    <row r="3493" ht="57" customHeight="1" x14ac:dyDescent="0.2"/>
    <row r="3494" ht="57" customHeight="1" x14ac:dyDescent="0.2"/>
    <row r="3495" ht="57" customHeight="1" x14ac:dyDescent="0.2"/>
    <row r="3496" ht="57" customHeight="1" x14ac:dyDescent="0.2"/>
    <row r="3497" ht="57" customHeight="1" x14ac:dyDescent="0.2"/>
    <row r="3498" ht="57" customHeight="1" x14ac:dyDescent="0.2"/>
    <row r="3499" ht="57" customHeight="1" x14ac:dyDescent="0.2"/>
    <row r="3500" ht="57" customHeight="1" x14ac:dyDescent="0.2"/>
    <row r="3501" ht="57" customHeight="1" x14ac:dyDescent="0.2"/>
    <row r="3502" ht="57" customHeight="1" x14ac:dyDescent="0.2"/>
    <row r="3503" ht="57" customHeight="1" x14ac:dyDescent="0.2"/>
    <row r="3504" ht="57" customHeight="1" x14ac:dyDescent="0.2"/>
    <row r="3505" ht="57" customHeight="1" x14ac:dyDescent="0.2"/>
    <row r="3506" ht="57" customHeight="1" x14ac:dyDescent="0.2"/>
    <row r="3507" ht="57" customHeight="1" x14ac:dyDescent="0.2"/>
    <row r="3508" ht="57" customHeight="1" x14ac:dyDescent="0.2"/>
    <row r="3509" ht="57" customHeight="1" x14ac:dyDescent="0.2"/>
    <row r="3510" ht="57" customHeight="1" x14ac:dyDescent="0.2"/>
    <row r="3511" ht="57" customHeight="1" x14ac:dyDescent="0.2"/>
    <row r="3512" ht="57" customHeight="1" x14ac:dyDescent="0.2"/>
    <row r="3513" ht="57" customHeight="1" x14ac:dyDescent="0.2"/>
    <row r="3514" ht="57" customHeight="1" x14ac:dyDescent="0.2"/>
    <row r="3515" ht="57" customHeight="1" x14ac:dyDescent="0.2"/>
    <row r="3516" ht="57" customHeight="1" x14ac:dyDescent="0.2"/>
    <row r="3517" ht="57" customHeight="1" x14ac:dyDescent="0.2"/>
    <row r="3518" ht="57" customHeight="1" x14ac:dyDescent="0.2"/>
    <row r="3519" ht="57" customHeight="1" x14ac:dyDescent="0.2"/>
    <row r="3520" ht="57" customHeight="1" x14ac:dyDescent="0.2"/>
    <row r="3521" ht="57" customHeight="1" x14ac:dyDescent="0.2"/>
    <row r="3522" ht="57" customHeight="1" x14ac:dyDescent="0.2"/>
    <row r="3523" ht="57" customHeight="1" x14ac:dyDescent="0.2"/>
    <row r="3524" ht="57" customHeight="1" x14ac:dyDescent="0.2"/>
    <row r="3525" ht="57" customHeight="1" x14ac:dyDescent="0.2"/>
    <row r="3526" ht="57" customHeight="1" x14ac:dyDescent="0.2"/>
    <row r="3527" ht="57" customHeight="1" x14ac:dyDescent="0.2"/>
    <row r="3528" ht="57" customHeight="1" x14ac:dyDescent="0.2"/>
    <row r="3529" ht="57" customHeight="1" x14ac:dyDescent="0.2"/>
    <row r="3530" ht="57" customHeight="1" x14ac:dyDescent="0.2"/>
    <row r="3531" ht="57" customHeight="1" x14ac:dyDescent="0.2"/>
    <row r="3532" ht="57" customHeight="1" x14ac:dyDescent="0.2"/>
    <row r="3533" ht="57" customHeight="1" x14ac:dyDescent="0.2"/>
    <row r="3534" ht="57" customHeight="1" x14ac:dyDescent="0.2"/>
    <row r="3535" ht="57" customHeight="1" x14ac:dyDescent="0.2"/>
  </sheetData>
  <pageMargins left="0.511811024" right="0.511811024" top="0.78740157499999996" bottom="0.78740157499999996" header="0.31496062000000002" footer="0.3149606200000000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B12"/>
  <sheetViews>
    <sheetView workbookViewId="0">
      <selection activeCell="L39" sqref="L39"/>
    </sheetView>
  </sheetViews>
  <sheetFormatPr defaultRowHeight="14.25" x14ac:dyDescent="0.2"/>
  <sheetData>
    <row r="1" spans="1:2" x14ac:dyDescent="0.2">
      <c r="A1">
        <v>1</v>
      </c>
      <c r="B1" t="s">
        <v>10</v>
      </c>
    </row>
    <row r="2" spans="1:2" x14ac:dyDescent="0.2">
      <c r="A2">
        <v>2</v>
      </c>
      <c r="B2" t="s">
        <v>11</v>
      </c>
    </row>
    <row r="3" spans="1:2" x14ac:dyDescent="0.2">
      <c r="A3">
        <v>3</v>
      </c>
      <c r="B3" t="s">
        <v>12</v>
      </c>
    </row>
    <row r="4" spans="1:2" x14ac:dyDescent="0.2">
      <c r="A4">
        <v>4</v>
      </c>
      <c r="B4" t="s">
        <v>13</v>
      </c>
    </row>
    <row r="5" spans="1:2" x14ac:dyDescent="0.2">
      <c r="A5">
        <v>5</v>
      </c>
      <c r="B5" t="s">
        <v>14</v>
      </c>
    </row>
    <row r="6" spans="1:2" x14ac:dyDescent="0.2">
      <c r="A6">
        <v>6</v>
      </c>
      <c r="B6" t="s">
        <v>15</v>
      </c>
    </row>
    <row r="7" spans="1:2" x14ac:dyDescent="0.2">
      <c r="A7">
        <v>7</v>
      </c>
      <c r="B7" t="s">
        <v>16</v>
      </c>
    </row>
    <row r="8" spans="1:2" x14ac:dyDescent="0.2">
      <c r="A8">
        <v>8</v>
      </c>
      <c r="B8" t="s">
        <v>17</v>
      </c>
    </row>
    <row r="9" spans="1:2" x14ac:dyDescent="0.2">
      <c r="A9">
        <v>9</v>
      </c>
      <c r="B9" t="s">
        <v>18</v>
      </c>
    </row>
    <row r="10" spans="1:2" x14ac:dyDescent="0.2">
      <c r="A10">
        <v>10</v>
      </c>
      <c r="B10" t="s">
        <v>19</v>
      </c>
    </row>
    <row r="11" spans="1:2" x14ac:dyDescent="0.2">
      <c r="A11">
        <v>11</v>
      </c>
      <c r="B11" t="s">
        <v>20</v>
      </c>
    </row>
    <row r="12" spans="1:2" x14ac:dyDescent="0.2">
      <c r="A12">
        <v>12</v>
      </c>
      <c r="B12" t="s">
        <v>21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Total Mensal por Recurso</vt:lpstr>
      <vt:lpstr>Total Geral Todos Recursos</vt:lpstr>
      <vt:lpstr>Rosto</vt:lpstr>
      <vt:lpstr>RI</vt:lpstr>
      <vt:lpstr>Checa Saldo</vt:lpstr>
      <vt:lpstr>Dados</vt:lpstr>
      <vt:lpstr>mês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Leonardo Dias de Souza</cp:lastModifiedBy>
  <cp:lastPrinted>2016-08-30T11:05:41Z</cp:lastPrinted>
  <dcterms:created xsi:type="dcterms:W3CDTF">2016-04-13T01:14:05Z</dcterms:created>
  <dcterms:modified xsi:type="dcterms:W3CDTF">2024-03-11T23:01:29Z</dcterms:modified>
</cp:coreProperties>
</file>